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SAB 0102 ok" sheetId="2" r:id="rId6"/>
    <sheet state="visible" name="SEG 0302 ok" sheetId="3" r:id="rId7"/>
    <sheet state="visible" name="TER 0402 ok" sheetId="4" r:id="rId8"/>
    <sheet state="visible" name="QUA 0502 ok" sheetId="5" r:id="rId9"/>
    <sheet state="visible" name="QUI 0602 ok" sheetId="6" r:id="rId10"/>
    <sheet state="visible" name="SEX 0702 ok" sheetId="7" r:id="rId11"/>
    <sheet state="visible" name="SAB 0802 ok" sheetId="8" r:id="rId12"/>
    <sheet state="visible" name="SEG 1002 ok" sheetId="9" r:id="rId13"/>
    <sheet state="visible" name="TER 1102 ok " sheetId="10" r:id="rId14"/>
    <sheet state="visible" name="QUA 1202 ok" sheetId="11" r:id="rId15"/>
    <sheet state="visible" name="QUI 1302 ok" sheetId="12" r:id="rId16"/>
    <sheet state="visible" name="SEX 1402 ok" sheetId="13" r:id="rId17"/>
    <sheet state="visible" name="SEG 1702 ok" sheetId="14" r:id="rId18"/>
    <sheet state="visible" name="TER 1802 ok" sheetId="15" r:id="rId19"/>
    <sheet state="visible" name="QUA 1902 ok" sheetId="16" r:id="rId20"/>
    <sheet state="visible" name="QUI 2002 ok" sheetId="17" r:id="rId21"/>
    <sheet state="visible" name="SEX 2102 ok " sheetId="18" r:id="rId22"/>
    <sheet state="visible" name="SEG 2402 ok" sheetId="19" r:id="rId23"/>
    <sheet state="visible" name="TER 2502 ok" sheetId="20" r:id="rId24"/>
    <sheet state="visible" name="QUA 2602 ok" sheetId="21" r:id="rId25"/>
    <sheet state="visible" name="QUI 2702 ok" sheetId="22" r:id="rId26"/>
    <sheet state="visible" name="SEX 2802✨" sheetId="23" r:id="rId27"/>
  </sheets>
  <definedNames/>
  <calcPr/>
</workbook>
</file>

<file path=xl/sharedStrings.xml><?xml version="1.0" encoding="utf-8"?>
<sst xmlns="http://schemas.openxmlformats.org/spreadsheetml/2006/main" count="10365" uniqueCount="4110">
  <si>
    <t>Aniuska</t>
  </si>
  <si>
    <t>O DEUS DOS CÉUS QUE NOS FAZ PROSPERAR! 🙏</t>
  </si>
  <si>
    <t>2025 É NOSSO! VOCÊS SÃO AS MELHORES! ❤️</t>
  </si>
  <si>
    <t>Valor total</t>
  </si>
  <si>
    <t xml:space="preserve">Empresa </t>
  </si>
  <si>
    <t>NF-e Sinal</t>
  </si>
  <si>
    <t>NF-e</t>
  </si>
  <si>
    <t>Produtor</t>
  </si>
  <si>
    <t>Nome cliente</t>
  </si>
  <si>
    <t>Empresa</t>
  </si>
  <si>
    <t xml:space="preserve">Telefone </t>
  </si>
  <si>
    <t>Pós venda</t>
  </si>
  <si>
    <t>JAQUELINE</t>
  </si>
  <si>
    <t>JULIA</t>
  </si>
  <si>
    <t>BIA</t>
  </si>
  <si>
    <t xml:space="preserve">ANA </t>
  </si>
  <si>
    <t>NICOLY</t>
  </si>
  <si>
    <t>CARLA</t>
  </si>
  <si>
    <t>DRIELE</t>
  </si>
  <si>
    <t>MEL</t>
  </si>
  <si>
    <t>FERNANDA</t>
  </si>
  <si>
    <t>SINAL</t>
  </si>
  <si>
    <t>VENDAS</t>
  </si>
  <si>
    <t>JACKE</t>
  </si>
  <si>
    <t>ANA</t>
  </si>
  <si>
    <t>POS VENDAS</t>
  </si>
  <si>
    <t>Jacke</t>
  </si>
  <si>
    <t>Julia</t>
  </si>
  <si>
    <t xml:space="preserve">Bia </t>
  </si>
  <si>
    <t>Debito</t>
  </si>
  <si>
    <t>Ana Carolina</t>
  </si>
  <si>
    <t>Vendas</t>
  </si>
  <si>
    <t>Nicoly</t>
  </si>
  <si>
    <t>Carla</t>
  </si>
  <si>
    <t xml:space="preserve"> Driele</t>
  </si>
  <si>
    <t xml:space="preserve"> Mel</t>
  </si>
  <si>
    <t>Pós Driele</t>
  </si>
  <si>
    <t>Fernanda</t>
  </si>
  <si>
    <t>Pós Mel</t>
  </si>
  <si>
    <t>2026 É NOSSO! VOCÊS SÃO AS MELHORES! ❤️</t>
  </si>
  <si>
    <t>Nobre</t>
  </si>
  <si>
    <t>NF 0769</t>
  </si>
  <si>
    <t>Caio Ferreira</t>
  </si>
  <si>
    <t xml:space="preserve">Valdeci </t>
  </si>
  <si>
    <t xml:space="preserve">Barbearia Silva  </t>
  </si>
  <si>
    <t>94 9108-4101</t>
  </si>
  <si>
    <t>Mel</t>
  </si>
  <si>
    <t>-</t>
  </si>
  <si>
    <t>Daiana Bar em Bar 1</t>
  </si>
  <si>
    <t>88 9608-1233</t>
  </si>
  <si>
    <t xml:space="preserve">pacote </t>
  </si>
  <si>
    <t>Publicidade</t>
  </si>
  <si>
    <t>NF 0614</t>
  </si>
  <si>
    <t>Otavio</t>
  </si>
  <si>
    <t>Eduardo</t>
  </si>
  <si>
    <t>Pavaneli Colheitas</t>
  </si>
  <si>
    <t>64 9998-0416</t>
  </si>
  <si>
    <t>NF 0615</t>
  </si>
  <si>
    <t xml:space="preserve">Pamelah </t>
  </si>
  <si>
    <t>maurilio</t>
  </si>
  <si>
    <t xml:space="preserve">Green Energy </t>
  </si>
  <si>
    <t xml:space="preserve"> 67 9801-3357</t>
  </si>
  <si>
    <t>NF 0616</t>
  </si>
  <si>
    <t>clarice</t>
  </si>
  <si>
    <t xml:space="preserve">scar modas </t>
  </si>
  <si>
    <t xml:space="preserve"> 62 9116-7202</t>
  </si>
  <si>
    <t>NF 0770</t>
  </si>
  <si>
    <t>Jhonatas</t>
  </si>
  <si>
    <t xml:space="preserve">Luiz Rodrigo </t>
  </si>
  <si>
    <t>brasão da Polícia Científica</t>
  </si>
  <si>
    <t xml:space="preserve"> 41 9933-5439</t>
  </si>
  <si>
    <t>NF 0617</t>
  </si>
  <si>
    <t>firmino lopes</t>
  </si>
  <si>
    <t xml:space="preserve">real cred </t>
  </si>
  <si>
    <t>98 8133-8874</t>
  </si>
  <si>
    <t>NF 0618</t>
  </si>
  <si>
    <t xml:space="preserve"> Flora</t>
  </si>
  <si>
    <t xml:space="preserve"> palmas becas  </t>
  </si>
  <si>
    <t>63 9233-0568</t>
  </si>
  <si>
    <t>NF 0764</t>
  </si>
  <si>
    <t xml:space="preserve">Sua Tampinha  </t>
  </si>
  <si>
    <t xml:space="preserve"> 11 97156-6256</t>
  </si>
  <si>
    <t>NF 0771</t>
  </si>
  <si>
    <t>Jonatha</t>
  </si>
  <si>
    <t>Maykon Fox</t>
  </si>
  <si>
    <t>Fox Atacado de Tênis (Jonatha)</t>
  </si>
  <si>
    <t>37 9939-1791</t>
  </si>
  <si>
    <t>Drieli</t>
  </si>
  <si>
    <t>NF 0772</t>
  </si>
  <si>
    <t>Thiago</t>
  </si>
  <si>
    <t>rastrek</t>
  </si>
  <si>
    <t xml:space="preserve"> 19 99466-1036 </t>
  </si>
  <si>
    <t>NF 0773</t>
  </si>
  <si>
    <t xml:space="preserve">Marcos </t>
  </si>
  <si>
    <t xml:space="preserve"> Zibox </t>
  </si>
  <si>
    <t xml:space="preserve"> 11 94880-9852</t>
  </si>
  <si>
    <t>NF 0619</t>
  </si>
  <si>
    <t>Wesley</t>
  </si>
  <si>
    <t>kelly</t>
  </si>
  <si>
    <t xml:space="preserve">clinica estética kelly </t>
  </si>
  <si>
    <t>48 9973-8069</t>
  </si>
  <si>
    <t>Fernando</t>
  </si>
  <si>
    <t xml:space="preserve">House Construções </t>
  </si>
  <si>
    <t>51 9412-2016</t>
  </si>
  <si>
    <t>NF 0620</t>
  </si>
  <si>
    <t xml:space="preserve">vitrine do campo </t>
  </si>
  <si>
    <t>66 9988-2618</t>
  </si>
  <si>
    <t>Kaicky</t>
  </si>
  <si>
    <t>Renato Sales</t>
  </si>
  <si>
    <t xml:space="preserve">Jailyne Campos Ateliê </t>
  </si>
  <si>
    <t>64 9263-8913</t>
  </si>
  <si>
    <t>NF 0621</t>
  </si>
  <si>
    <t>Vinicius</t>
  </si>
  <si>
    <t xml:space="preserve">marcus rugero </t>
  </si>
  <si>
    <t xml:space="preserve">mafiusu </t>
  </si>
  <si>
    <t>11 99254-1268</t>
  </si>
  <si>
    <t>NF 1083</t>
  </si>
  <si>
    <t xml:space="preserve"> Assessoria Corrida &amp; Performance </t>
  </si>
  <si>
    <t>83 9828-2907</t>
  </si>
  <si>
    <t>NF 0774</t>
  </si>
  <si>
    <t xml:space="preserve">Wenicius </t>
  </si>
  <si>
    <t xml:space="preserve">Blocker Soluções </t>
  </si>
  <si>
    <t>41 9954-2534</t>
  </si>
  <si>
    <t>paulo mendes</t>
  </si>
  <si>
    <t xml:space="preserve">Velche Energy </t>
  </si>
  <si>
    <t>61 9440-7000</t>
  </si>
  <si>
    <t>NF 0622</t>
  </si>
  <si>
    <t>priscila</t>
  </si>
  <si>
    <t xml:space="preserve">agrozotec 2 </t>
  </si>
  <si>
    <t>68 9226-5313</t>
  </si>
  <si>
    <t>NF 0775</t>
  </si>
  <si>
    <t>Nathalie Milano</t>
  </si>
  <si>
    <t xml:space="preserve"> Grupo Commel (Jonatha) </t>
  </si>
  <si>
    <t>11 99377-6444</t>
  </si>
  <si>
    <t>NF 0776</t>
  </si>
  <si>
    <t xml:space="preserve">Fernando Jr Corretor </t>
  </si>
  <si>
    <t>51 9806-8576</t>
  </si>
  <si>
    <t>NF 0777</t>
  </si>
  <si>
    <t>Daniel</t>
  </si>
  <si>
    <t xml:space="preserve">Mayara </t>
  </si>
  <si>
    <t xml:space="preserve"> Evermay </t>
  </si>
  <si>
    <t xml:space="preserve"> 21 96454-8754</t>
  </si>
  <si>
    <t>NF 0623</t>
  </si>
  <si>
    <t xml:space="preserve">mr ionizadores </t>
  </si>
  <si>
    <t xml:space="preserve"> 79 9855-3063</t>
  </si>
  <si>
    <t>NF 0778</t>
  </si>
  <si>
    <t xml:space="preserve">Pizzaria Don Papito </t>
  </si>
  <si>
    <t xml:space="preserve"> 11 96152-9507</t>
  </si>
  <si>
    <t>NF 0804</t>
  </si>
  <si>
    <t>Caio</t>
  </si>
  <si>
    <t xml:space="preserve">Mauricio </t>
  </si>
  <si>
    <t xml:space="preserve">Bakalarczyk Serviços CRIAÇÃO LOGO </t>
  </si>
  <si>
    <t xml:space="preserve"> 61 9964-7884</t>
  </si>
  <si>
    <t>NF 0779</t>
  </si>
  <si>
    <t>Almeida Marcenaria</t>
  </si>
  <si>
    <t>61 8679-1265</t>
  </si>
  <si>
    <t>NF 0780</t>
  </si>
  <si>
    <t>Mister Wiz 1</t>
  </si>
  <si>
    <t>11 97605-6649</t>
  </si>
  <si>
    <t>NF 0781</t>
  </si>
  <si>
    <t>Mister Wiz 2</t>
  </si>
  <si>
    <t>NF 0805</t>
  </si>
  <si>
    <t xml:space="preserve">Felipe Wunder </t>
  </si>
  <si>
    <t>envelopa maiss</t>
  </si>
  <si>
    <t xml:space="preserve"> 53 9977-1994</t>
  </si>
  <si>
    <t>NF 0782</t>
  </si>
  <si>
    <t>François</t>
  </si>
  <si>
    <t>73 9845-1531</t>
  </si>
  <si>
    <t>NF 1241</t>
  </si>
  <si>
    <t xml:space="preserve">Andeyvson </t>
  </si>
  <si>
    <t>Fly Contabilidade</t>
  </si>
  <si>
    <t xml:space="preserve"> 81 8860-2747</t>
  </si>
  <si>
    <t>NF 0783</t>
  </si>
  <si>
    <t>Arilaine</t>
  </si>
  <si>
    <t xml:space="preserve">Diversão pra Valer! </t>
  </si>
  <si>
    <t>43 8462-0396</t>
  </si>
  <si>
    <t>NF 0784</t>
  </si>
  <si>
    <t>Alexandre</t>
  </si>
  <si>
    <t>Black Suspensões</t>
  </si>
  <si>
    <t xml:space="preserve"> 15 98124-2455</t>
  </si>
  <si>
    <t xml:space="preserve">Josy </t>
  </si>
  <si>
    <t xml:space="preserve">josy.mero NÃO RESPONDE </t>
  </si>
  <si>
    <t>92 8506-8543</t>
  </si>
  <si>
    <t xml:space="preserve">Sueli </t>
  </si>
  <si>
    <r>
      <rPr>
        <rFont val="Arial"/>
        <color theme="1"/>
      </rPr>
      <t xml:space="preserve">Alpha Ômega 11 </t>
    </r>
    <r>
      <rPr>
        <rFont val="Arial"/>
        <color rgb="FFFFFF00"/>
      </rPr>
      <t>*JONHATA*</t>
    </r>
  </si>
  <si>
    <t xml:space="preserve"> 11 97599-1724</t>
  </si>
  <si>
    <t xml:space="preserve">PACOTE </t>
  </si>
  <si>
    <t>jadson Bueno Pereira  (vai pagar 28/02)</t>
  </si>
  <si>
    <t xml:space="preserve"> 55 9613-2377</t>
  </si>
  <si>
    <t>NF 0624</t>
  </si>
  <si>
    <t>Kaua</t>
  </si>
  <si>
    <t>leonardo</t>
  </si>
  <si>
    <t xml:space="preserve">lmf panéis </t>
  </si>
  <si>
    <t>11 98992-6941</t>
  </si>
  <si>
    <t>NF 0785</t>
  </si>
  <si>
    <t xml:space="preserve">Onze11 Store (diferença de valor) </t>
  </si>
  <si>
    <t xml:space="preserve"> 11 94733-8869</t>
  </si>
  <si>
    <t>NF0594</t>
  </si>
  <si>
    <t>TexCare Healthcare</t>
  </si>
  <si>
    <t xml:space="preserve"> 11 97614-6574</t>
  </si>
  <si>
    <t>NF 0625</t>
  </si>
  <si>
    <t>Pamelah</t>
  </si>
  <si>
    <t xml:space="preserve">notificação pbh </t>
  </si>
  <si>
    <t xml:space="preserve"> 31 8820-5552</t>
  </si>
  <si>
    <t>NF 0786</t>
  </si>
  <si>
    <t>Marcos Martins</t>
  </si>
  <si>
    <t>MM Contabilidade Digital 2</t>
  </si>
  <si>
    <t>85 9961-2551</t>
  </si>
  <si>
    <t>NF 0626</t>
  </si>
  <si>
    <t xml:space="preserve">paulo </t>
  </si>
  <si>
    <t xml:space="preserve">Casa Peruíbe Encanto </t>
  </si>
  <si>
    <t xml:space="preserve"> 13 97407-7426</t>
  </si>
  <si>
    <t>NF 0627</t>
  </si>
  <si>
    <t>Reinaldo</t>
  </si>
  <si>
    <t>50 Auto Peças</t>
  </si>
  <si>
    <t xml:space="preserve"> 42 8445-2495</t>
  </si>
  <si>
    <t>NF 0787</t>
  </si>
  <si>
    <t>Alex Pereira</t>
  </si>
  <si>
    <t xml:space="preserve">O SGCC </t>
  </si>
  <si>
    <t>81 9596-5612</t>
  </si>
  <si>
    <t>NF 0628</t>
  </si>
  <si>
    <t xml:space="preserve"> Dinâmicos Sistemas</t>
  </si>
  <si>
    <t xml:space="preserve"> 71 9947-7032</t>
  </si>
  <si>
    <t>lucas</t>
  </si>
  <si>
    <t>Viva Caraíva</t>
  </si>
  <si>
    <t xml:space="preserve"> 73 9859-4766</t>
  </si>
  <si>
    <t>NF 0788</t>
  </si>
  <si>
    <t>Italo</t>
  </si>
  <si>
    <t>Quick Suplemento</t>
  </si>
  <si>
    <t>91 8575-1833</t>
  </si>
  <si>
    <t>NF 0789</t>
  </si>
  <si>
    <t xml:space="preserve">Italo </t>
  </si>
  <si>
    <t>Quick Suplemento 1</t>
  </si>
  <si>
    <t xml:space="preserve">Quick Suplemento 2 </t>
  </si>
  <si>
    <t xml:space="preserve">PAGO </t>
  </si>
  <si>
    <t>Quick Suplemento 3</t>
  </si>
  <si>
    <t>NF 0790</t>
  </si>
  <si>
    <t>casa do microcimento</t>
  </si>
  <si>
    <t>41 9246-2526</t>
  </si>
  <si>
    <t>NF 0791</t>
  </si>
  <si>
    <t xml:space="preserve">Cristiano </t>
  </si>
  <si>
    <t>Seven</t>
  </si>
  <si>
    <t xml:space="preserve"> 51 8207-3003</t>
  </si>
  <si>
    <t>eduardo</t>
  </si>
  <si>
    <t xml:space="preserve">veeam 3d premium </t>
  </si>
  <si>
    <t>15 99692-2898</t>
  </si>
  <si>
    <t>NF 0792</t>
  </si>
  <si>
    <t xml:space="preserve">Audrey </t>
  </si>
  <si>
    <t xml:space="preserve">Audrey Cabral </t>
  </si>
  <si>
    <t>71 9331-8339</t>
  </si>
  <si>
    <t>NF 0629</t>
  </si>
  <si>
    <t>Jessiane</t>
  </si>
  <si>
    <t xml:space="preserve"> RECICLABIO</t>
  </si>
  <si>
    <t xml:space="preserve"> 49 9959-5820</t>
  </si>
  <si>
    <t>NF 0793</t>
  </si>
  <si>
    <t>PZ Instalações</t>
  </si>
  <si>
    <t>28 99921-8464</t>
  </si>
  <si>
    <t>NF 0630</t>
  </si>
  <si>
    <t>David</t>
  </si>
  <si>
    <t>leandro</t>
  </si>
  <si>
    <t xml:space="preserve"> pet Ibituruna</t>
  </si>
  <si>
    <t xml:space="preserve"> 33 8850-3033</t>
  </si>
  <si>
    <t>NF 0794</t>
  </si>
  <si>
    <t>Manoel Patricio</t>
  </si>
  <si>
    <t xml:space="preserve">Reciaço Reciclagem </t>
  </si>
  <si>
    <t>84 9171-3008</t>
  </si>
  <si>
    <t>NF 0631</t>
  </si>
  <si>
    <t>andré</t>
  </si>
  <si>
    <t xml:space="preserve">fix image 2 </t>
  </si>
  <si>
    <t>17 99222-6071</t>
  </si>
  <si>
    <t>NF 0795</t>
  </si>
  <si>
    <t>Aleandro</t>
  </si>
  <si>
    <t xml:space="preserve">Digus Suprimentos </t>
  </si>
  <si>
    <t>44 9935-9316</t>
  </si>
  <si>
    <t>NF 0796</t>
  </si>
  <si>
    <t>Doug</t>
  </si>
  <si>
    <t>Lojinha do Doug</t>
  </si>
  <si>
    <t>31 9727-2776</t>
  </si>
  <si>
    <t>NF 0951</t>
  </si>
  <si>
    <t>Thiago Cabral</t>
  </si>
  <si>
    <t>TeraPC</t>
  </si>
  <si>
    <t>11 94744-8927</t>
  </si>
  <si>
    <t>NF 0990</t>
  </si>
  <si>
    <t>Patrica Brandão</t>
  </si>
  <si>
    <t>Brechó Brand</t>
  </si>
  <si>
    <t xml:space="preserve"> 21 98217-0328</t>
  </si>
  <si>
    <t>NF 0797</t>
  </si>
  <si>
    <t xml:space="preserve">Leonardo </t>
  </si>
  <si>
    <t>CF SOPRANI</t>
  </si>
  <si>
    <t xml:space="preserve"> 27 4040-4599</t>
  </si>
  <si>
    <t>NF 0798</t>
  </si>
  <si>
    <t xml:space="preserve"> MatemaLÉOtica</t>
  </si>
  <si>
    <t>NF 0632</t>
  </si>
  <si>
    <t xml:space="preserve">Moutonnée Madeiras </t>
  </si>
  <si>
    <t>11 98943-0677</t>
  </si>
  <si>
    <t>NF 0633</t>
  </si>
  <si>
    <t>JP Dive</t>
  </si>
  <si>
    <t xml:space="preserve"> 83 9816-8386</t>
  </si>
  <si>
    <t>NF0596</t>
  </si>
  <si>
    <t>Mariana Cattacini</t>
  </si>
  <si>
    <t>Neela Savings 1</t>
  </si>
  <si>
    <t>11 99186-0294</t>
  </si>
  <si>
    <t>Neela Savings 2</t>
  </si>
  <si>
    <t>NF 0634</t>
  </si>
  <si>
    <t>Arthur Soares</t>
  </si>
  <si>
    <t xml:space="preserve">A2S Soluções em Financiamento </t>
  </si>
  <si>
    <t>61 9211-3392</t>
  </si>
  <si>
    <t>NF 0799</t>
  </si>
  <si>
    <t xml:space="preserve">Fernandinho </t>
  </si>
  <si>
    <t>Drogaria Do Fernandinho 3</t>
  </si>
  <si>
    <t>66 8413-2854</t>
  </si>
  <si>
    <t>NF 0635</t>
  </si>
  <si>
    <t>bobby</t>
  </si>
  <si>
    <t xml:space="preserve">ti corretora </t>
  </si>
  <si>
    <t xml:space="preserve"> 21 98072-0574</t>
  </si>
  <si>
    <t>NF 0636</t>
  </si>
  <si>
    <t xml:space="preserve">Cesar Giaconi PACOTE </t>
  </si>
  <si>
    <t xml:space="preserve"> 11 99603-6553</t>
  </si>
  <si>
    <t>NF 0637</t>
  </si>
  <si>
    <t xml:space="preserve">jorge </t>
  </si>
  <si>
    <t xml:space="preserve">megatools avatar </t>
  </si>
  <si>
    <t>11 95235-2464</t>
  </si>
  <si>
    <t>ID TERRA 2.1</t>
  </si>
  <si>
    <t xml:space="preserve"> 11 95776-1777</t>
  </si>
  <si>
    <t>NF 0710</t>
  </si>
  <si>
    <t xml:space="preserve">megatools 8 3D PREMIUM </t>
  </si>
  <si>
    <t>NF 0806</t>
  </si>
  <si>
    <t>Diego Marx</t>
  </si>
  <si>
    <t>Vitória da Conquista</t>
  </si>
  <si>
    <t xml:space="preserve"> 77 9900-1040</t>
  </si>
  <si>
    <t>NF 0879</t>
  </si>
  <si>
    <t>marina</t>
  </si>
  <si>
    <t xml:space="preserve">magma perucas 3d premium urgente  </t>
  </si>
  <si>
    <t>48 9977-9977</t>
  </si>
  <si>
    <t>NF 0638</t>
  </si>
  <si>
    <t>aline capocci</t>
  </si>
  <si>
    <t xml:space="preserve">bpc loas autismo </t>
  </si>
  <si>
    <t xml:space="preserve"> 43 9663-0054</t>
  </si>
  <si>
    <t>NF 0639</t>
  </si>
  <si>
    <t>Leandro</t>
  </si>
  <si>
    <t xml:space="preserve">Evandro Rezende </t>
  </si>
  <si>
    <t>27 98805-0932</t>
  </si>
  <si>
    <t>ID TERRA 2.2</t>
  </si>
  <si>
    <t>11 95776-1777</t>
  </si>
  <si>
    <t>NF 0807</t>
  </si>
  <si>
    <t>Raquel</t>
  </si>
  <si>
    <t xml:space="preserve">RD Terapiass </t>
  </si>
  <si>
    <t>61 9253-1776</t>
  </si>
  <si>
    <t>NF 0808</t>
  </si>
  <si>
    <t>Embalart</t>
  </si>
  <si>
    <t>22 99782-9036</t>
  </si>
  <si>
    <t>NF 0810</t>
  </si>
  <si>
    <t>Douglas</t>
  </si>
  <si>
    <t xml:space="preserve">DG Transportes </t>
  </si>
  <si>
    <t>37 9866-8577</t>
  </si>
  <si>
    <t>NF 0640</t>
  </si>
  <si>
    <t xml:space="preserve">medeiros la pizza </t>
  </si>
  <si>
    <t>62 9880-3721</t>
  </si>
  <si>
    <t>NF 0811</t>
  </si>
  <si>
    <t>Thiago Diogenes</t>
  </si>
  <si>
    <t xml:space="preserve">BRABO OUTLET </t>
  </si>
  <si>
    <t>11 96186-2273</t>
  </si>
  <si>
    <t>NF 0952</t>
  </si>
  <si>
    <t xml:space="preserve">Frederico </t>
  </si>
  <si>
    <t>Frederico Gomes</t>
  </si>
  <si>
    <t>31 9614-4615</t>
  </si>
  <si>
    <t>NF 0812</t>
  </si>
  <si>
    <t>Raul</t>
  </si>
  <si>
    <t>Multi-Device 07/02</t>
  </si>
  <si>
    <t>68 9981-7683</t>
  </si>
  <si>
    <t>Junia Marize</t>
  </si>
  <si>
    <t>SECATAB</t>
  </si>
  <si>
    <t>31 7528-2890</t>
  </si>
  <si>
    <t>Hélio</t>
  </si>
  <si>
    <t xml:space="preserve">HP Eletrônica </t>
  </si>
  <si>
    <t>63 9282-9481</t>
  </si>
  <si>
    <t>NF 0813</t>
  </si>
  <si>
    <t>Carona 66</t>
  </si>
  <si>
    <t>34 9152-6726</t>
  </si>
  <si>
    <t>NF 0641</t>
  </si>
  <si>
    <t xml:space="preserve">Monografia Rápida </t>
  </si>
  <si>
    <t>32 9805-9075</t>
  </si>
  <si>
    <t>NF 0953</t>
  </si>
  <si>
    <t>Raphael Oliveira</t>
  </si>
  <si>
    <t xml:space="preserve">Study Channel </t>
  </si>
  <si>
    <t>21 98860-9366</t>
  </si>
  <si>
    <t>NF 0642</t>
  </si>
  <si>
    <t>emerson</t>
  </si>
  <si>
    <t xml:space="preserve">emerson fialho </t>
  </si>
  <si>
    <t xml:space="preserve"> 31 9220-9222</t>
  </si>
  <si>
    <t>NF 0814</t>
  </si>
  <si>
    <t>Eduardo Vinícius</t>
  </si>
  <si>
    <t xml:space="preserve">Studio E21 </t>
  </si>
  <si>
    <t>61 8130-6278</t>
  </si>
  <si>
    <t>NF 0643</t>
  </si>
  <si>
    <t xml:space="preserve">rafael </t>
  </si>
  <si>
    <t xml:space="preserve">AFINCO </t>
  </si>
  <si>
    <t xml:space="preserve"> 41 9532-1213</t>
  </si>
  <si>
    <t>NF 0644</t>
  </si>
  <si>
    <t xml:space="preserve">andre uber carnaval </t>
  </si>
  <si>
    <t>37 9937-5864</t>
  </si>
  <si>
    <t xml:space="preserve">Aniúska </t>
  </si>
  <si>
    <t>SJC Bioenergia 5</t>
  </si>
  <si>
    <t xml:space="preserve"> 64 9282-1375</t>
  </si>
  <si>
    <t>NF 0645</t>
  </si>
  <si>
    <t xml:space="preserve">Velocross </t>
  </si>
  <si>
    <t xml:space="preserve"> 93 9199-6791</t>
  </si>
  <si>
    <t>NF 0815</t>
  </si>
  <si>
    <t xml:space="preserve">Lucas </t>
  </si>
  <si>
    <t xml:space="preserve">Lucas fisioterapeuta </t>
  </si>
  <si>
    <t>21 99876-4190</t>
  </si>
  <si>
    <t>NF 0646</t>
  </si>
  <si>
    <t xml:space="preserve">shake blend 1 </t>
  </si>
  <si>
    <t>351 911 035 955</t>
  </si>
  <si>
    <t>NF 0647</t>
  </si>
  <si>
    <t xml:space="preserve">shake blend 2  </t>
  </si>
  <si>
    <t>NF 1085</t>
  </si>
  <si>
    <t>W OLIVIER</t>
  </si>
  <si>
    <t>31 9600-8922</t>
  </si>
  <si>
    <t xml:space="preserve"> Buobe </t>
  </si>
  <si>
    <t>41 9267-7134</t>
  </si>
  <si>
    <t>NF 0816</t>
  </si>
  <si>
    <t xml:space="preserve">Luiz Carlos </t>
  </si>
  <si>
    <t>Mocidade Amazonense</t>
  </si>
  <si>
    <t xml:space="preserve"> 11 98389-4309</t>
  </si>
  <si>
    <t>NF 0817</t>
  </si>
  <si>
    <t>Raylene</t>
  </si>
  <si>
    <t xml:space="preserve">NB Engenharia </t>
  </si>
  <si>
    <t>94 8119-9835</t>
  </si>
  <si>
    <t xml:space="preserve">cloud 7 </t>
  </si>
  <si>
    <t>11 99231-1361</t>
  </si>
  <si>
    <t xml:space="preserve">cloud 8 </t>
  </si>
  <si>
    <t>NF 0648</t>
  </si>
  <si>
    <t xml:space="preserve"> Calhas Goulart </t>
  </si>
  <si>
    <t>48 9817-7496</t>
  </si>
  <si>
    <t>NF 0818</t>
  </si>
  <si>
    <t>Tapete e Cia (legenda)</t>
  </si>
  <si>
    <t>64 9964-0123</t>
  </si>
  <si>
    <t>NF 0819</t>
  </si>
  <si>
    <t>Paulo</t>
  </si>
  <si>
    <t>larvegan</t>
  </si>
  <si>
    <t xml:space="preserve"> 11 98515-9516</t>
  </si>
  <si>
    <t>NF 0820</t>
  </si>
  <si>
    <t>Jotta</t>
  </si>
  <si>
    <t xml:space="preserve">AGRO-JOTA </t>
  </si>
  <si>
    <t>21 97730-1273</t>
  </si>
  <si>
    <t>NF 0954</t>
  </si>
  <si>
    <t>Walter</t>
  </si>
  <si>
    <t>Bombeiro Mirin</t>
  </si>
  <si>
    <t xml:space="preserve"> 11 94909-0157</t>
  </si>
  <si>
    <t>NF 0821</t>
  </si>
  <si>
    <t>Heloisa Silveira</t>
  </si>
  <si>
    <t xml:space="preserve">Heloisa Silveira Psicóloga </t>
  </si>
  <si>
    <t>61 9891-0391</t>
  </si>
  <si>
    <t>Amanda Contadora 5</t>
  </si>
  <si>
    <t>91 8121-0891</t>
  </si>
  <si>
    <t>NF 0649</t>
  </si>
  <si>
    <t>Metal Shopping</t>
  </si>
  <si>
    <t>37 9904-5977</t>
  </si>
  <si>
    <t>NF 0479</t>
  </si>
  <si>
    <t>Locadora Cinco Estrelas 3Dpremium</t>
  </si>
  <si>
    <t>62 9179-5424</t>
  </si>
  <si>
    <t>NF 0650</t>
  </si>
  <si>
    <t>felipe</t>
  </si>
  <si>
    <t>unique</t>
  </si>
  <si>
    <t>11 94083-7279</t>
  </si>
  <si>
    <t>NF 0651</t>
  </si>
  <si>
    <t>cleiton</t>
  </si>
  <si>
    <t xml:space="preserve">Impermea </t>
  </si>
  <si>
    <t xml:space="preserve"> 15 99828-2421</t>
  </si>
  <si>
    <t>João</t>
  </si>
  <si>
    <t>JP Tour (não vai pagar)</t>
  </si>
  <si>
    <t>84 9472-2000</t>
  </si>
  <si>
    <t>NF 0652</t>
  </si>
  <si>
    <t>Tony Oliveira</t>
  </si>
  <si>
    <t>87 8838-4666</t>
  </si>
  <si>
    <t>NF 0822</t>
  </si>
  <si>
    <t xml:space="preserve">Atonio </t>
  </si>
  <si>
    <t>PH Piscinas</t>
  </si>
  <si>
    <t>21 96475-2760</t>
  </si>
  <si>
    <t>NF 0653</t>
  </si>
  <si>
    <t xml:space="preserve">grupo speed car </t>
  </si>
  <si>
    <t>15 99657-7759</t>
  </si>
  <si>
    <t>NF 0823</t>
  </si>
  <si>
    <t xml:space="preserve">Adilson </t>
  </si>
  <si>
    <t xml:space="preserve">Adilson  Advogado </t>
  </si>
  <si>
    <t xml:space="preserve"> 81 9203-4836</t>
  </si>
  <si>
    <t>NF 1098</t>
  </si>
  <si>
    <t>cláudia</t>
  </si>
  <si>
    <t xml:space="preserve">seu coxinha </t>
  </si>
  <si>
    <t>13 99155-8509</t>
  </si>
  <si>
    <t>NF 0824</t>
  </si>
  <si>
    <t>Roberto Carlos</t>
  </si>
  <si>
    <t xml:space="preserve">Portal RC10 </t>
  </si>
  <si>
    <t>81 9882-5328</t>
  </si>
  <si>
    <t>NF 0825</t>
  </si>
  <si>
    <t>Rafael</t>
  </si>
  <si>
    <r>
      <rPr>
        <rFont val="Arial"/>
        <color theme="1"/>
      </rPr>
      <t xml:space="preserve">Pomar Brasil Agropecuária  </t>
    </r>
    <r>
      <rPr>
        <rFont val="Arial"/>
        <color rgb="FFFFFF00"/>
      </rPr>
      <t>(Jonatha)</t>
    </r>
  </si>
  <si>
    <t>16 99176-4760</t>
  </si>
  <si>
    <t>NF 0877</t>
  </si>
  <si>
    <t>Cláudio Ordônio Mascote</t>
  </si>
  <si>
    <t>11 98691-7026</t>
  </si>
  <si>
    <t>NF 0826</t>
  </si>
  <si>
    <t xml:space="preserve">Carolina </t>
  </si>
  <si>
    <t>Carolina Albuquerque</t>
  </si>
  <si>
    <t xml:space="preserve"> 21 99615-4844</t>
  </si>
  <si>
    <t>NF 0827</t>
  </si>
  <si>
    <t xml:space="preserve">Priscila </t>
  </si>
  <si>
    <t>Shopping do Automóvel</t>
  </si>
  <si>
    <t xml:space="preserve"> 21 97604-1516</t>
  </si>
  <si>
    <t>NF 1086</t>
  </si>
  <si>
    <t xml:space="preserve">Direitos a Criança </t>
  </si>
  <si>
    <t>21 96972-3886</t>
  </si>
  <si>
    <t xml:space="preserve">José Melin </t>
  </si>
  <si>
    <t>Livro A Verdade de Sendito 5</t>
  </si>
  <si>
    <t xml:space="preserve"> 11 97573-4031</t>
  </si>
  <si>
    <t>NF 0955</t>
  </si>
  <si>
    <t>Antonio</t>
  </si>
  <si>
    <t xml:space="preserve">Blend Guerreiro </t>
  </si>
  <si>
    <t>15 99789-9087</t>
  </si>
  <si>
    <t>NF 0654</t>
  </si>
  <si>
    <t>josé humberto</t>
  </si>
  <si>
    <t xml:space="preserve"> fruchteis </t>
  </si>
  <si>
    <t>47 8808-8768</t>
  </si>
  <si>
    <t>NF 0828</t>
  </si>
  <si>
    <t>Atilio Martini</t>
  </si>
  <si>
    <t xml:space="preserve">Villa Bella </t>
  </si>
  <si>
    <t>12 99739-7600</t>
  </si>
  <si>
    <t>NF 0655</t>
  </si>
  <si>
    <t xml:space="preserve">edson </t>
  </si>
  <si>
    <t xml:space="preserve">dalu </t>
  </si>
  <si>
    <t>11 97107-1493</t>
  </si>
  <si>
    <t>paulo</t>
  </si>
  <si>
    <t>Conheça o GUI   NÃO VAI PAGAR</t>
  </si>
  <si>
    <t xml:space="preserve"> 62 8557-5089</t>
  </si>
  <si>
    <t>Roque e Eliane</t>
  </si>
  <si>
    <t xml:space="preserve"> 85 9983-6687</t>
  </si>
  <si>
    <t>NF 0580</t>
  </si>
  <si>
    <t>Felipe</t>
  </si>
  <si>
    <t>Cross Segurança</t>
  </si>
  <si>
    <t xml:space="preserve"> 31 9438-6666</t>
  </si>
  <si>
    <t>NF 0914</t>
  </si>
  <si>
    <t>Ativo Moeda</t>
  </si>
  <si>
    <t>63 9268-5252</t>
  </si>
  <si>
    <t xml:space="preserve">MAQUIGERAL </t>
  </si>
  <si>
    <t>11 93950-9813</t>
  </si>
  <si>
    <t>NF 0829</t>
  </si>
  <si>
    <t xml:space="preserve">Erick </t>
  </si>
  <si>
    <t xml:space="preserve">Professor Erick </t>
  </si>
  <si>
    <t xml:space="preserve"> 11 93355-5040</t>
  </si>
  <si>
    <t>NF 1087</t>
  </si>
  <si>
    <t>Limpa Nome MD</t>
  </si>
  <si>
    <t>67 9105-6610</t>
  </si>
  <si>
    <t>NF 0830</t>
  </si>
  <si>
    <t>Aline</t>
  </si>
  <si>
    <t xml:space="preserve">Reforco Escolar Personal </t>
  </si>
  <si>
    <t>85 9953-9603</t>
  </si>
  <si>
    <t>NF 0831</t>
  </si>
  <si>
    <t>Kely Cruz</t>
  </si>
  <si>
    <t xml:space="preserve"> Escola Técnica Nutrix </t>
  </si>
  <si>
    <t>21 97510-2391</t>
  </si>
  <si>
    <t>NF 1099</t>
  </si>
  <si>
    <t xml:space="preserve">Reinaldo Junior </t>
  </si>
  <si>
    <t>11 97992-1111</t>
  </si>
  <si>
    <t>Ativo Moeda 1</t>
  </si>
  <si>
    <t>pacote</t>
  </si>
  <si>
    <t>Ativo Moeda 2</t>
  </si>
  <si>
    <t>Ativo Moeda 3</t>
  </si>
  <si>
    <t>Ativo Moeda 4</t>
  </si>
  <si>
    <t>NF 0656</t>
  </si>
  <si>
    <t>andressa</t>
  </si>
  <si>
    <t xml:space="preserve">GNU FÁBRICA DE AÇAI </t>
  </si>
  <si>
    <t xml:space="preserve"> 27 99730-5414</t>
  </si>
  <si>
    <t>NF 0657</t>
  </si>
  <si>
    <t>creative</t>
  </si>
  <si>
    <t xml:space="preserve"> 51 9929-0893</t>
  </si>
  <si>
    <t xml:space="preserve">Restaurante Alho e Óleo </t>
  </si>
  <si>
    <t>19 99770-0322</t>
  </si>
  <si>
    <t>NF 0658</t>
  </si>
  <si>
    <t xml:space="preserve"> Virtudes Tennis </t>
  </si>
  <si>
    <t xml:space="preserve"> 11 95107-8021</t>
  </si>
  <si>
    <t xml:space="preserve">a fazer </t>
  </si>
  <si>
    <t>James Bessa</t>
  </si>
  <si>
    <t>Marinha 3D *OLHAR DIA 12/03*</t>
  </si>
  <si>
    <t xml:space="preserve"> 21 98253-1919</t>
  </si>
  <si>
    <t>NF 0832</t>
  </si>
  <si>
    <t>delivery impacto</t>
  </si>
  <si>
    <t>88 9919-8102</t>
  </si>
  <si>
    <t>NF 0833</t>
  </si>
  <si>
    <t xml:space="preserve">Elaine </t>
  </si>
  <si>
    <t>Elaine Sarinho  LOGO</t>
  </si>
  <si>
    <t>12 99749-6800</t>
  </si>
  <si>
    <t>NF 0935</t>
  </si>
  <si>
    <t xml:space="preserve">Elaine Sarinho  </t>
  </si>
  <si>
    <t>NF 0659</t>
  </si>
  <si>
    <t xml:space="preserve">parada do celular </t>
  </si>
  <si>
    <t>51 9543-5251</t>
  </si>
  <si>
    <t>NF 0660</t>
  </si>
  <si>
    <t xml:space="preserve"> Fique no Verde Já</t>
  </si>
  <si>
    <t xml:space="preserve"> 11 96218-6435</t>
  </si>
  <si>
    <t>NF 0834</t>
  </si>
  <si>
    <t>Bruno Almeida</t>
  </si>
  <si>
    <t xml:space="preserve">Jota iPhones </t>
  </si>
  <si>
    <t>11 91108-9623</t>
  </si>
  <si>
    <t>NF 0661</t>
  </si>
  <si>
    <t>Fabiola Schneider</t>
  </si>
  <si>
    <t>ATACADÃO PONTO DA MODA OFICIAL</t>
  </si>
  <si>
    <t>51 8470-7329</t>
  </si>
  <si>
    <t>NF 0835</t>
  </si>
  <si>
    <t>Girlane</t>
  </si>
  <si>
    <t xml:space="preserve">Pscicologa Girlaine </t>
  </si>
  <si>
    <t>85 9235-1200</t>
  </si>
  <si>
    <t>NF 0836</t>
  </si>
  <si>
    <t>Anderson</t>
  </si>
  <si>
    <t xml:space="preserve"> Encontro Regional (urgente )</t>
  </si>
  <si>
    <t>11 95555-5358</t>
  </si>
  <si>
    <t>NF 0837</t>
  </si>
  <si>
    <t>Weverton</t>
  </si>
  <si>
    <t xml:space="preserve">NET RIBAS </t>
  </si>
  <si>
    <t>67 9196-9867</t>
  </si>
  <si>
    <t>NF 0662</t>
  </si>
  <si>
    <t>Lumini-Art</t>
  </si>
  <si>
    <t>11 95031-4791</t>
  </si>
  <si>
    <t>nf0715/0540</t>
  </si>
  <si>
    <t>Bermas Maracanaú</t>
  </si>
  <si>
    <t xml:space="preserve"> 85 9819-8830</t>
  </si>
  <si>
    <t>NF 0663</t>
  </si>
  <si>
    <t>Mirella</t>
  </si>
  <si>
    <t>LEGO 2</t>
  </si>
  <si>
    <t>81 9521-5568</t>
  </si>
  <si>
    <t>NF 0664</t>
  </si>
  <si>
    <t xml:space="preserve">breno </t>
  </si>
  <si>
    <t>SuperSeg</t>
  </si>
  <si>
    <t xml:space="preserve"> 19 98153-8766</t>
  </si>
  <si>
    <t>NF 0599</t>
  </si>
  <si>
    <t xml:space="preserve">Gustavo </t>
  </si>
  <si>
    <t>Vinci Laboratorio Medico 2D</t>
  </si>
  <si>
    <t>11 98383-6635</t>
  </si>
  <si>
    <t>NF 0665</t>
  </si>
  <si>
    <t xml:space="preserve"> Dra. Letícia Graziele</t>
  </si>
  <si>
    <t xml:space="preserve"> 66 9622-8493</t>
  </si>
  <si>
    <t>NF 0948</t>
  </si>
  <si>
    <t xml:space="preserve">Naiara Madril </t>
  </si>
  <si>
    <t>Purificatta   (24/02)</t>
  </si>
  <si>
    <t>54 9978-7086</t>
  </si>
  <si>
    <t>NF 0838</t>
  </si>
  <si>
    <t>Marco Antonio</t>
  </si>
  <si>
    <t xml:space="preserve">Mano dos Cassinos </t>
  </si>
  <si>
    <t>55 9936-8383</t>
  </si>
  <si>
    <t>NF 0991</t>
  </si>
  <si>
    <r>
      <rPr>
        <rFont val="Arial"/>
        <color theme="1"/>
      </rPr>
      <t xml:space="preserve">Miau Miau 2 </t>
    </r>
    <r>
      <rPr>
        <rFont val="Arial"/>
        <color rgb="FFFFFF00"/>
      </rPr>
      <t>(Wesley)</t>
    </r>
  </si>
  <si>
    <t>41 9961-0361</t>
  </si>
  <si>
    <t>NF 0765</t>
  </si>
  <si>
    <t xml:space="preserve">Ópticasofia 3DPREMIUM </t>
  </si>
  <si>
    <t>18 99606-8323</t>
  </si>
  <si>
    <t>NF 0606</t>
  </si>
  <si>
    <t>Danilo Faustino</t>
  </si>
  <si>
    <t xml:space="preserve">Danilo Sindicato </t>
  </si>
  <si>
    <t>13 99603-9881</t>
  </si>
  <si>
    <t>NF 0992</t>
  </si>
  <si>
    <t>Gabriel Sanes</t>
  </si>
  <si>
    <t>Royal Horses</t>
  </si>
  <si>
    <t xml:space="preserve"> 53 9946-9448</t>
  </si>
  <si>
    <t>NF 1242</t>
  </si>
  <si>
    <t>Salazar</t>
  </si>
  <si>
    <t xml:space="preserve">Tecnomark Marcas e Patentes </t>
  </si>
  <si>
    <t>11 94234-4299</t>
  </si>
  <si>
    <t>NF 0839</t>
  </si>
  <si>
    <t xml:space="preserve"> SemPraga 2</t>
  </si>
  <si>
    <t>98 9135-2932</t>
  </si>
  <si>
    <t>NF 0993</t>
  </si>
  <si>
    <t xml:space="preserve">Leandro </t>
  </si>
  <si>
    <t xml:space="preserve">ARARAS AÇAÍ </t>
  </si>
  <si>
    <t>19 97412-2291</t>
  </si>
  <si>
    <t xml:space="preserve">prest lab </t>
  </si>
  <si>
    <t>11 98948-7401</t>
  </si>
  <si>
    <t>NF 0840</t>
  </si>
  <si>
    <t>Rodrigo Cavalcanti</t>
  </si>
  <si>
    <t xml:space="preserve">SB MARCAS PACOTE </t>
  </si>
  <si>
    <t xml:space="preserve"> 71 9232-9223</t>
  </si>
  <si>
    <t>NF 0841</t>
  </si>
  <si>
    <t>Fabricio</t>
  </si>
  <si>
    <t xml:space="preserve"> Um Teólogo em Cada Lar</t>
  </si>
  <si>
    <t>47 9781-2707</t>
  </si>
  <si>
    <t>NF 0842</t>
  </si>
  <si>
    <t>Leandro Security</t>
  </si>
  <si>
    <t>Security Proteção  2</t>
  </si>
  <si>
    <t>11 94705-7173</t>
  </si>
  <si>
    <t>NF 1077</t>
  </si>
  <si>
    <t>canil_granbeckvillee. segundo formato</t>
  </si>
  <si>
    <t>21 96431-0321</t>
  </si>
  <si>
    <t>NF 0667</t>
  </si>
  <si>
    <t xml:space="preserve">Alice </t>
  </si>
  <si>
    <t xml:space="preserve">Alice Natação </t>
  </si>
  <si>
    <t>16 99144-0094</t>
  </si>
  <si>
    <t>NF 0843</t>
  </si>
  <si>
    <t xml:space="preserve">Bruna Marinho </t>
  </si>
  <si>
    <t>educament.aulas 3</t>
  </si>
  <si>
    <t>31 9461-1306</t>
  </si>
  <si>
    <t>Alves</t>
  </si>
  <si>
    <t>Alves Dias Turbinei  Reembolso</t>
  </si>
  <si>
    <t>11 96864-4513</t>
  </si>
  <si>
    <t>NF 0668</t>
  </si>
  <si>
    <t xml:space="preserve">Eliel Teixeira </t>
  </si>
  <si>
    <t>11 99346-9194</t>
  </si>
  <si>
    <t>NF 0956</t>
  </si>
  <si>
    <t>Liga dos Campeões 1</t>
  </si>
  <si>
    <t>19 98155-2163</t>
  </si>
  <si>
    <t>NF 0844</t>
  </si>
  <si>
    <t>Liga dos Campeões2</t>
  </si>
  <si>
    <t>NF 0708</t>
  </si>
  <si>
    <t>btl bordados</t>
  </si>
  <si>
    <t>11 97414-4945</t>
  </si>
  <si>
    <t>NF 0845</t>
  </si>
  <si>
    <t>Michele</t>
  </si>
  <si>
    <t xml:space="preserve">Michele Vieira </t>
  </si>
  <si>
    <t>31 9986-1818</t>
  </si>
  <si>
    <t>NF 0846</t>
  </si>
  <si>
    <t>Luciano</t>
  </si>
  <si>
    <t>Casa Ortopédica 1 VSL</t>
  </si>
  <si>
    <t>11 98580-0082</t>
  </si>
  <si>
    <t>CredAmapá LOGO</t>
  </si>
  <si>
    <t xml:space="preserve"> 96 8100-0755</t>
  </si>
  <si>
    <t>NF 0669</t>
  </si>
  <si>
    <t xml:space="preserve"> Achley Oliveira</t>
  </si>
  <si>
    <t>ALOS</t>
  </si>
  <si>
    <t xml:space="preserve"> 54 8133-7702</t>
  </si>
  <si>
    <t>NF 0847</t>
  </si>
  <si>
    <t xml:space="preserve">Viviane </t>
  </si>
  <si>
    <t xml:space="preserve">Dona Juliete  3D IA URGENTE </t>
  </si>
  <si>
    <t>82 9616-3494</t>
  </si>
  <si>
    <t xml:space="preserve">Uau Hype VSL </t>
  </si>
  <si>
    <t>48 9689-9360</t>
  </si>
  <si>
    <t>NF 0878</t>
  </si>
  <si>
    <t xml:space="preserve">Rafael </t>
  </si>
  <si>
    <t xml:space="preserve">Rafael (Edição de vídeo) </t>
  </si>
  <si>
    <t xml:space="preserve"> 11 98578-7777</t>
  </si>
  <si>
    <t>NF 0670</t>
  </si>
  <si>
    <t xml:space="preserve">heverton </t>
  </si>
  <si>
    <t xml:space="preserve"> VISION</t>
  </si>
  <si>
    <t xml:space="preserve"> 69 8152-3755</t>
  </si>
  <si>
    <t>NF 0848</t>
  </si>
  <si>
    <t>Renato</t>
  </si>
  <si>
    <r>
      <rPr>
        <rFont val="Arial"/>
        <color theme="1"/>
      </rPr>
      <t>ZooEcos Ambiental (</t>
    </r>
    <r>
      <rPr>
        <rFont val="Arial"/>
        <color rgb="FFFFFF00"/>
      </rPr>
      <t>Jonatha</t>
    </r>
    <r>
      <rPr>
        <rFont val="Arial"/>
        <color theme="1"/>
      </rPr>
      <t>)</t>
    </r>
  </si>
  <si>
    <t>65 9816-0128</t>
  </si>
  <si>
    <t>Cesar Giaconi  1</t>
  </si>
  <si>
    <t>11 99603-6553</t>
  </si>
  <si>
    <t>TopShop 2</t>
  </si>
  <si>
    <t>49 9104-8149</t>
  </si>
  <si>
    <t>William Pinto</t>
  </si>
  <si>
    <t>Doces Malito</t>
  </si>
  <si>
    <t>19 99706-1389</t>
  </si>
  <si>
    <t>NF 0994</t>
  </si>
  <si>
    <t>Silvana Queiroz</t>
  </si>
  <si>
    <t xml:space="preserve">Ita Center Móveis </t>
  </si>
  <si>
    <t>15 99667-2178</t>
  </si>
  <si>
    <t>NF 0671</t>
  </si>
  <si>
    <t xml:space="preserve">carminha </t>
  </si>
  <si>
    <t xml:space="preserve">Carminha | Velas Aromáticas  </t>
  </si>
  <si>
    <t>37 9111-6892</t>
  </si>
  <si>
    <t xml:space="preserve">Daniel </t>
  </si>
  <si>
    <t xml:space="preserve">Suitecred </t>
  </si>
  <si>
    <t>11 95651-4585</t>
  </si>
  <si>
    <t>NF 0672</t>
  </si>
  <si>
    <t xml:space="preserve">Elton </t>
  </si>
  <si>
    <t>Refri +</t>
  </si>
  <si>
    <t>65 9323-0218</t>
  </si>
  <si>
    <t>carlos pires</t>
  </si>
  <si>
    <t xml:space="preserve">tecnofiber 2 </t>
  </si>
  <si>
    <t xml:space="preserve"> 19 99717-0884</t>
  </si>
  <si>
    <t>NF 0849</t>
  </si>
  <si>
    <t>André</t>
  </si>
  <si>
    <t>yargtour</t>
  </si>
  <si>
    <t>21 96975-3585</t>
  </si>
  <si>
    <t>NF 0851</t>
  </si>
  <si>
    <t xml:space="preserve">Tesect </t>
  </si>
  <si>
    <t xml:space="preserve"> 33 8760-0610</t>
  </si>
  <si>
    <t>NF 0852</t>
  </si>
  <si>
    <t>Bruno</t>
  </si>
  <si>
    <t xml:space="preserve"> ABC Digital 2</t>
  </si>
  <si>
    <t>11 93395-9506</t>
  </si>
  <si>
    <t>NF 0809</t>
  </si>
  <si>
    <t xml:space="preserve">ana </t>
  </si>
  <si>
    <t>ana marcia vasconcelos</t>
  </si>
  <si>
    <t>61 9304-4847</t>
  </si>
  <si>
    <t>NF 0715</t>
  </si>
  <si>
    <t>vitor</t>
  </si>
  <si>
    <t xml:space="preserve">segurança privada vitor </t>
  </si>
  <si>
    <t>41 9716-3891</t>
  </si>
  <si>
    <t>NF 0850</t>
  </si>
  <si>
    <t xml:space="preserve">IBBL </t>
  </si>
  <si>
    <t>92 8619-7392</t>
  </si>
  <si>
    <t>NF 0673</t>
  </si>
  <si>
    <t xml:space="preserve">brenda </t>
  </si>
  <si>
    <t xml:space="preserve">CELESC </t>
  </si>
  <si>
    <t>49 8833-4806</t>
  </si>
  <si>
    <t>NF 1243</t>
  </si>
  <si>
    <t>Amarildo</t>
  </si>
  <si>
    <r>
      <rPr>
        <rFont val="Arial"/>
        <color rgb="FF000000"/>
      </rPr>
      <t>Café da Tarde (</t>
    </r>
    <r>
      <rPr>
        <rFont val="Arial"/>
        <color rgb="FFFFFF00"/>
      </rPr>
      <t>Vinicius</t>
    </r>
    <r>
      <rPr>
        <rFont val="Arial"/>
        <color rgb="FF000000"/>
      </rPr>
      <t>)</t>
    </r>
  </si>
  <si>
    <t>15 99658-7234</t>
  </si>
  <si>
    <t>NF 0674</t>
  </si>
  <si>
    <t>eder</t>
  </si>
  <si>
    <t>Barbeirada Club</t>
  </si>
  <si>
    <t>21 99848-1313</t>
  </si>
  <si>
    <t>NF 0853</t>
  </si>
  <si>
    <t xml:space="preserve"> Encontro Regional - locução</t>
  </si>
  <si>
    <t>NF 0854</t>
  </si>
  <si>
    <t xml:space="preserve">Luis Edmundo </t>
  </si>
  <si>
    <t>METALÚRGICA &amp; FUNILARIA UNIÃO</t>
  </si>
  <si>
    <t>53 8432-6553</t>
  </si>
  <si>
    <t>NF 0855</t>
  </si>
  <si>
    <t>Erick</t>
  </si>
  <si>
    <t>Erick Gilberte</t>
  </si>
  <si>
    <t xml:space="preserve"> 27 99948-4075</t>
  </si>
  <si>
    <t>NF 0856</t>
  </si>
  <si>
    <t>Marcos Borges</t>
  </si>
  <si>
    <t>Espaço Fermata</t>
  </si>
  <si>
    <t>31 9068-5048</t>
  </si>
  <si>
    <t>Gustavo</t>
  </si>
  <si>
    <t>Caramello   (Thiago)</t>
  </si>
  <si>
    <t>65 3623-4525</t>
  </si>
  <si>
    <t>NF 0857</t>
  </si>
  <si>
    <t>Caio Alves</t>
  </si>
  <si>
    <t xml:space="preserve">Galera Ed Física </t>
  </si>
  <si>
    <t xml:space="preserve"> 21 97003-2716</t>
  </si>
  <si>
    <t>NF 0675</t>
  </si>
  <si>
    <t>marcelo</t>
  </si>
  <si>
    <t xml:space="preserve">rotary </t>
  </si>
  <si>
    <t>62 8406-5777</t>
  </si>
  <si>
    <t>NF 0676</t>
  </si>
  <si>
    <t xml:space="preserve">jair gatos </t>
  </si>
  <si>
    <t>13 99718-4800</t>
  </si>
  <si>
    <t>NF 0858</t>
  </si>
  <si>
    <t xml:space="preserve">Gabriel </t>
  </si>
  <si>
    <t>Gabriel Fernando 1</t>
  </si>
  <si>
    <t>11 96278-8751</t>
  </si>
  <si>
    <t xml:space="preserve">Lucas Allex 3D Premium </t>
  </si>
  <si>
    <t>11 98764-2002</t>
  </si>
  <si>
    <t>Cardiofit 8</t>
  </si>
  <si>
    <t xml:space="preserve"> 64 9217-5447</t>
  </si>
  <si>
    <t xml:space="preserve">Cardiofit 9 </t>
  </si>
  <si>
    <t>NF 0915</t>
  </si>
  <si>
    <t>Jose</t>
  </si>
  <si>
    <t xml:space="preserve"> Planilha DeFi</t>
  </si>
  <si>
    <t xml:space="preserve"> 61 8142-1289</t>
  </si>
  <si>
    <t>NF 0677</t>
  </si>
  <si>
    <t>samuel</t>
  </si>
  <si>
    <t>samuel jeep URGENTE ATÉ SEGUNDA</t>
  </si>
  <si>
    <t>11 99457-4047</t>
  </si>
  <si>
    <t xml:space="preserve">Drogaria do bem 2.3 </t>
  </si>
  <si>
    <t>21 99771-2561</t>
  </si>
  <si>
    <t>NF 1379</t>
  </si>
  <si>
    <t>Marcos Nunes</t>
  </si>
  <si>
    <t xml:space="preserve">MK Suplementos </t>
  </si>
  <si>
    <t>11 98099-2601</t>
  </si>
  <si>
    <t>NF 0859</t>
  </si>
  <si>
    <t>Carol Muniz</t>
  </si>
  <si>
    <t xml:space="preserve">Carol Motos </t>
  </si>
  <si>
    <t>65 9607-7621</t>
  </si>
  <si>
    <t>NF 0860</t>
  </si>
  <si>
    <t>Edvaldo</t>
  </si>
  <si>
    <t>soro.bag</t>
  </si>
  <si>
    <t xml:space="preserve"> 83 9692-7856</t>
  </si>
  <si>
    <t>Animalab 2</t>
  </si>
  <si>
    <t>16 98152-2461</t>
  </si>
  <si>
    <t>NF 0678</t>
  </si>
  <si>
    <t xml:space="preserve">William aromatizador </t>
  </si>
  <si>
    <t xml:space="preserve"> 51 8301-8298</t>
  </si>
  <si>
    <t>NF 0861</t>
  </si>
  <si>
    <t>Jefferson</t>
  </si>
  <si>
    <t xml:space="preserve"> Atos Serviços</t>
  </si>
  <si>
    <t xml:space="preserve"> 27 99805-7776</t>
  </si>
  <si>
    <t>NF 0862</t>
  </si>
  <si>
    <t>Nocate Solution</t>
  </si>
  <si>
    <t>11 2391-6770</t>
  </si>
  <si>
    <t xml:space="preserve">Casa Ortopédica 2 VSL </t>
  </si>
  <si>
    <t>NF 0679</t>
  </si>
  <si>
    <t>taffarel</t>
  </si>
  <si>
    <t>taxi taffarel</t>
  </si>
  <si>
    <t xml:space="preserve"> 49 9109-0951</t>
  </si>
  <si>
    <t>NF 0680</t>
  </si>
  <si>
    <t>josé neto</t>
  </si>
  <si>
    <t xml:space="preserve">next services 1 </t>
  </si>
  <si>
    <t>11 97416-3444</t>
  </si>
  <si>
    <t>NF 0681</t>
  </si>
  <si>
    <t xml:space="preserve">josé neto </t>
  </si>
  <si>
    <t xml:space="preserve">next services 2 </t>
  </si>
  <si>
    <t>NF 0863</t>
  </si>
  <si>
    <t xml:space="preserve">Felipe </t>
  </si>
  <si>
    <t xml:space="preserve">Guias do Brasil </t>
  </si>
  <si>
    <t>84 9945-0925</t>
  </si>
  <si>
    <t>NF 0864</t>
  </si>
  <si>
    <t>Patty</t>
  </si>
  <si>
    <t xml:space="preserve">Clínica Dra. Mila Serra </t>
  </si>
  <si>
    <t>11 96380-8250</t>
  </si>
  <si>
    <t>Drogaria do bem 2.4</t>
  </si>
  <si>
    <t>NF 0682</t>
  </si>
  <si>
    <t>Submarino Kids Moda Praia</t>
  </si>
  <si>
    <t>81 8984-8009</t>
  </si>
  <si>
    <t>NF 0683</t>
  </si>
  <si>
    <t>Luiz Alberto</t>
  </si>
  <si>
    <t>Cabelos e Apliques | BH 1</t>
  </si>
  <si>
    <t>31 8869-7550</t>
  </si>
  <si>
    <t>NF 0684</t>
  </si>
  <si>
    <t>Cabelos e Apliques | BH 2</t>
  </si>
  <si>
    <t>NF 0866</t>
  </si>
  <si>
    <t xml:space="preserve">Tiago Basílio  Advogado </t>
  </si>
  <si>
    <t>11 98294-5888</t>
  </si>
  <si>
    <t>NF 0685</t>
  </si>
  <si>
    <t>Infinity Lojas</t>
  </si>
  <si>
    <t xml:space="preserve"> 43 9928-9422</t>
  </si>
  <si>
    <t>NF 0867</t>
  </si>
  <si>
    <t>Matheus Filipe</t>
  </si>
  <si>
    <t xml:space="preserve">Sublimart </t>
  </si>
  <si>
    <t>31 9727-8363</t>
  </si>
  <si>
    <t>NF 0868</t>
  </si>
  <si>
    <t xml:space="preserve">Recupera Acredit Assessoria </t>
  </si>
  <si>
    <t>11 96926-3939</t>
  </si>
  <si>
    <t>NF 0869</t>
  </si>
  <si>
    <t xml:space="preserve">Drogaria do Bem </t>
  </si>
  <si>
    <t xml:space="preserve"> Aprova Crédito Teresina</t>
  </si>
  <si>
    <t>86 9902-0014</t>
  </si>
  <si>
    <t>NF 0957</t>
  </si>
  <si>
    <t>CBL Consultoria</t>
  </si>
  <si>
    <t>81 9758-7317</t>
  </si>
  <si>
    <t>GRX Parts</t>
  </si>
  <si>
    <t xml:space="preserve"> 31 9922-5753</t>
  </si>
  <si>
    <t>NF 0711</t>
  </si>
  <si>
    <t>Escola de Formação de Vigilante PACOTE</t>
  </si>
  <si>
    <t>11 93939-1339</t>
  </si>
  <si>
    <t>Escola de Formação de Vigilante 1</t>
  </si>
  <si>
    <t>NF 0870</t>
  </si>
  <si>
    <t>Gráfica Zanardo</t>
  </si>
  <si>
    <t>11 96836-5469</t>
  </si>
  <si>
    <t>NF 0766</t>
  </si>
  <si>
    <t>Neto</t>
  </si>
  <si>
    <t>Grupo SEAL</t>
  </si>
  <si>
    <t xml:space="preserve"> 12 98188-4767</t>
  </si>
  <si>
    <t>NF 0880</t>
  </si>
  <si>
    <t xml:space="preserve">renata silva </t>
  </si>
  <si>
    <t xml:space="preserve">familia indi </t>
  </si>
  <si>
    <t>15 99808-2015</t>
  </si>
  <si>
    <t xml:space="preserve">Tekmark 3D IA  </t>
  </si>
  <si>
    <t>51 9190-0425</t>
  </si>
  <si>
    <t>NF 0686</t>
  </si>
  <si>
    <t xml:space="preserve">Mafre Odontologia 1 </t>
  </si>
  <si>
    <t xml:space="preserve"> 44 9927-7997</t>
  </si>
  <si>
    <t>Mafre Odontologia 2</t>
  </si>
  <si>
    <t>Mafre Odontologia 3</t>
  </si>
  <si>
    <t>NF 1088</t>
  </si>
  <si>
    <t>Nirio</t>
  </si>
  <si>
    <t xml:space="preserve">SF8 Consultoria </t>
  </si>
  <si>
    <t>47 9659-6086</t>
  </si>
  <si>
    <t>NF 0913</t>
  </si>
  <si>
    <t xml:space="preserve">AMPP Seguros </t>
  </si>
  <si>
    <t>83 9973-1495</t>
  </si>
  <si>
    <t>NF 0687</t>
  </si>
  <si>
    <t xml:space="preserve">ecodopper  dois novos audios </t>
  </si>
  <si>
    <t>27 99823-6429</t>
  </si>
  <si>
    <t xml:space="preserve"> Neverland RockBar</t>
  </si>
  <si>
    <t xml:space="preserve"> 15 99860-1907</t>
  </si>
  <si>
    <t>TSAR MAGAZINE</t>
  </si>
  <si>
    <t>11 94725-6370</t>
  </si>
  <si>
    <t>NF 0871</t>
  </si>
  <si>
    <t xml:space="preserve">Christiano Brito </t>
  </si>
  <si>
    <t>19 98174-7660</t>
  </si>
  <si>
    <t>NF 0872</t>
  </si>
  <si>
    <t>Wesley Brandao</t>
  </si>
  <si>
    <t xml:space="preserve">Brandão Odontologia </t>
  </si>
  <si>
    <t>61 8252-0706</t>
  </si>
  <si>
    <t>NF 0767</t>
  </si>
  <si>
    <t>REI DO CRÉDITO</t>
  </si>
  <si>
    <t>49 9962-8618</t>
  </si>
  <si>
    <t>NF 0995</t>
  </si>
  <si>
    <t xml:space="preserve">FELIPE </t>
  </si>
  <si>
    <t>GRANVILLE ( MEL)  pagou R$200</t>
  </si>
  <si>
    <t>54 8441-2666</t>
  </si>
  <si>
    <t>NF 0873</t>
  </si>
  <si>
    <r>
      <rPr>
        <rFont val="Arial"/>
        <color theme="1"/>
      </rPr>
      <t>Eco Surf Reserva 3D PREMIUM (</t>
    </r>
    <r>
      <rPr>
        <rFont val="Arial"/>
        <color rgb="FFFFFF00"/>
      </rPr>
      <t>Caio</t>
    </r>
    <r>
      <rPr>
        <rFont val="Arial"/>
        <color theme="1"/>
      </rPr>
      <t>)</t>
    </r>
  </si>
  <si>
    <t>11 95242-1888</t>
  </si>
  <si>
    <t>NF 0688</t>
  </si>
  <si>
    <t>processo de homologação</t>
  </si>
  <si>
    <t>93 9127-4469</t>
  </si>
  <si>
    <t>NF 0689</t>
  </si>
  <si>
    <t xml:space="preserve">one company  enviar para dois contatos me chamar </t>
  </si>
  <si>
    <t>41 8785-2748</t>
  </si>
  <si>
    <t>Suitecred 1</t>
  </si>
  <si>
    <t>NF 0996</t>
  </si>
  <si>
    <t>Renyl Ferreira</t>
  </si>
  <si>
    <t>65 9330-5542</t>
  </si>
  <si>
    <t>MARINHA 1 3D *GUSTAVO*</t>
  </si>
  <si>
    <t>21 98253-1919</t>
  </si>
  <si>
    <t>VANESSA 3</t>
  </si>
  <si>
    <t>11 99936-8337</t>
  </si>
  <si>
    <t xml:space="preserve"> </t>
  </si>
  <si>
    <t>NF 0958</t>
  </si>
  <si>
    <t xml:space="preserve"> Wincoin 1.3</t>
  </si>
  <si>
    <t>11 94930-0007</t>
  </si>
  <si>
    <t>NF 0874</t>
  </si>
  <si>
    <t>Soluções Contábeis</t>
  </si>
  <si>
    <t>27 99796-0013</t>
  </si>
  <si>
    <t>NF 0997</t>
  </si>
  <si>
    <t xml:space="preserve">Luciano </t>
  </si>
  <si>
    <t>Casa Ortopédica 4 VSL</t>
  </si>
  <si>
    <t>NF 0690</t>
  </si>
  <si>
    <t>antonio</t>
  </si>
  <si>
    <t>PARALELA IMPORTS ATACADO</t>
  </si>
  <si>
    <t xml:space="preserve"> 71 9241-2020</t>
  </si>
  <si>
    <t>NF 0875</t>
  </si>
  <si>
    <t xml:space="preserve">Vinicius </t>
  </si>
  <si>
    <t>Roca Extranjeria 4 (MEL)</t>
  </si>
  <si>
    <t xml:space="preserve"> 11 96633-1616</t>
  </si>
  <si>
    <t>NF 0876</t>
  </si>
  <si>
    <t>Camila</t>
  </si>
  <si>
    <r>
      <rPr>
        <rFont val="Arial"/>
        <color theme="1"/>
      </rPr>
      <t>CALSA BRUTOS (</t>
    </r>
    <r>
      <rPr>
        <rFont val="Arial"/>
        <color rgb="FFFFFF00"/>
      </rPr>
      <t>Jonatha</t>
    </r>
    <r>
      <rPr>
        <rFont val="Arial"/>
        <color theme="1"/>
      </rPr>
      <t>)</t>
    </r>
  </si>
  <si>
    <t>19 99435-9973</t>
  </si>
  <si>
    <t>NF 1244</t>
  </si>
  <si>
    <t xml:space="preserve">ricardo brandão </t>
  </si>
  <si>
    <t xml:space="preserve">habitamais  </t>
  </si>
  <si>
    <t>69 9254-3322</t>
  </si>
  <si>
    <t>NF 0998</t>
  </si>
  <si>
    <t>Junior Xavier</t>
  </si>
  <si>
    <t xml:space="preserve">QFASE! FASHION </t>
  </si>
  <si>
    <t>11 96372-7721</t>
  </si>
  <si>
    <t xml:space="preserve">Roger </t>
  </si>
  <si>
    <t>Roger Fonseca 2</t>
  </si>
  <si>
    <t xml:space="preserve"> 11 96576-1035</t>
  </si>
  <si>
    <t xml:space="preserve">sheila </t>
  </si>
  <si>
    <t xml:space="preserve">cadmax </t>
  </si>
  <si>
    <t>54 8161-0330</t>
  </si>
  <si>
    <t>NF 0691</t>
  </si>
  <si>
    <t xml:space="preserve">Vallents Distribuidora </t>
  </si>
  <si>
    <t>51 8190-6388</t>
  </si>
  <si>
    <t>Robson</t>
  </si>
  <si>
    <t>Fokainfo</t>
  </si>
  <si>
    <t>37 9923-4228</t>
  </si>
  <si>
    <t xml:space="preserve">Luiz </t>
  </si>
  <si>
    <t xml:space="preserve">Luiz Pena Professor </t>
  </si>
  <si>
    <t xml:space="preserve"> 93 9137-8410</t>
  </si>
  <si>
    <t>NF 0712</t>
  </si>
  <si>
    <t>AmapVale Tracke</t>
  </si>
  <si>
    <t xml:space="preserve"> 800 591 3010</t>
  </si>
  <si>
    <t>NF 0692</t>
  </si>
  <si>
    <t>eurivan</t>
  </si>
  <si>
    <t xml:space="preserve">eletronica do van </t>
  </si>
  <si>
    <t>63 9247-1628</t>
  </si>
  <si>
    <t>NF 0768</t>
  </si>
  <si>
    <t>just engenharia</t>
  </si>
  <si>
    <t xml:space="preserve"> 21 98180-2877</t>
  </si>
  <si>
    <t>Luiza</t>
  </si>
  <si>
    <r>
      <rPr>
        <rFont val="Arial"/>
        <color theme="1"/>
      </rPr>
      <t>Fundamental Max (</t>
    </r>
    <r>
      <rPr>
        <rFont val="Arial"/>
        <color rgb="FFFFFF00"/>
      </rPr>
      <t>Jonatha</t>
    </r>
    <r>
      <rPr>
        <rFont val="Arial"/>
        <color theme="1"/>
      </rPr>
      <t>)</t>
    </r>
  </si>
  <si>
    <t>84 9603-7450</t>
  </si>
  <si>
    <t>Aline Mendes</t>
  </si>
  <si>
    <t>FORBAC</t>
  </si>
  <si>
    <t>99 8425-0409</t>
  </si>
  <si>
    <t>NF 0693</t>
  </si>
  <si>
    <t>valdir</t>
  </si>
  <si>
    <t>Khomunica</t>
  </si>
  <si>
    <t>12 98198-1817</t>
  </si>
  <si>
    <t>NF 0694</t>
  </si>
  <si>
    <t>valcedraz</t>
  </si>
  <si>
    <t xml:space="preserve">prascon </t>
  </si>
  <si>
    <t>75 9864-0702</t>
  </si>
  <si>
    <t>NF 0881</t>
  </si>
  <si>
    <t xml:space="preserve">Edir </t>
  </si>
  <si>
    <t>EONES Tecnologia!</t>
  </si>
  <si>
    <t xml:space="preserve"> 11 95067-7322</t>
  </si>
  <si>
    <t>Cred Fatorial 5</t>
  </si>
  <si>
    <t>41 9169-7558</t>
  </si>
  <si>
    <t>NF 0716</t>
  </si>
  <si>
    <t>Edy Júnior</t>
  </si>
  <si>
    <t>Uberaba Fretes e Mudanças</t>
  </si>
  <si>
    <t xml:space="preserve"> 34 9264-3809</t>
  </si>
  <si>
    <t>NF 1236</t>
  </si>
  <si>
    <t>Tinta Qualitherm</t>
  </si>
  <si>
    <t>17 98200-0256</t>
  </si>
  <si>
    <t>NF 0882</t>
  </si>
  <si>
    <t xml:space="preserve">Rodrigues </t>
  </si>
  <si>
    <t xml:space="preserve">Essenciale Fretes </t>
  </si>
  <si>
    <t>19 98125-7060</t>
  </si>
  <si>
    <t>NF 0883</t>
  </si>
  <si>
    <t>Elvis Marques</t>
  </si>
  <si>
    <t>EMF Assessorias</t>
  </si>
  <si>
    <t>32 8400-2501</t>
  </si>
  <si>
    <t>NF 0884</t>
  </si>
  <si>
    <t>Rogério H</t>
  </si>
  <si>
    <t xml:space="preserve">Compramos Papelão </t>
  </si>
  <si>
    <t>16 99422-6187</t>
  </si>
  <si>
    <t>NF 0885</t>
  </si>
  <si>
    <t xml:space="preserve">Quem se conhece cresce </t>
  </si>
  <si>
    <t>62 9614-1981</t>
  </si>
  <si>
    <t xml:space="preserve">Clicheria Brasil </t>
  </si>
  <si>
    <t>16 98848-4879</t>
  </si>
  <si>
    <t>NF 0695</t>
  </si>
  <si>
    <t xml:space="preserve">RSilvaGuitar </t>
  </si>
  <si>
    <t>22 98854-9946</t>
  </si>
  <si>
    <t>NF 0696</t>
  </si>
  <si>
    <t>marcos</t>
  </si>
  <si>
    <t xml:space="preserve">império recicla </t>
  </si>
  <si>
    <t>63 9963-7152</t>
  </si>
  <si>
    <t>NF 0959</t>
  </si>
  <si>
    <t>Laboratório Santo Antônio</t>
  </si>
  <si>
    <t>38 8819-1401</t>
  </si>
  <si>
    <t>pedro</t>
  </si>
  <si>
    <t xml:space="preserve">Gesso Prime </t>
  </si>
  <si>
    <t>12 98868-2352</t>
  </si>
  <si>
    <t>NF 0697</t>
  </si>
  <si>
    <t>lu personalizados</t>
  </si>
  <si>
    <t>66 9955-2141</t>
  </si>
  <si>
    <t>NF 0698</t>
  </si>
  <si>
    <t xml:space="preserve">cleiton </t>
  </si>
  <si>
    <t>s fixa</t>
  </si>
  <si>
    <t xml:space="preserve"> 11 94969-8450</t>
  </si>
  <si>
    <t>NF 0886</t>
  </si>
  <si>
    <t xml:space="preserve">fios best burger </t>
  </si>
  <si>
    <t xml:space="preserve"> 14 99148-0062</t>
  </si>
  <si>
    <t>NF 0999</t>
  </si>
  <si>
    <t xml:space="preserve">Bianca Cardoso </t>
  </si>
  <si>
    <t>48 3307-9836</t>
  </si>
  <si>
    <t>NF 0887</t>
  </si>
  <si>
    <t>Raphael</t>
  </si>
  <si>
    <t xml:space="preserve">DPK Capas 1 </t>
  </si>
  <si>
    <t>31 8551-1297</t>
  </si>
  <si>
    <t>NF 0888</t>
  </si>
  <si>
    <t xml:space="preserve">DPK Capas 2 </t>
  </si>
  <si>
    <t>NF 0100</t>
  </si>
  <si>
    <t>Rosangela Abreu</t>
  </si>
  <si>
    <t>MEGA CÂMBIO</t>
  </si>
  <si>
    <t xml:space="preserve"> 41 8787-7055</t>
  </si>
  <si>
    <t>NF 0699</t>
  </si>
  <si>
    <t>diego</t>
  </si>
  <si>
    <t>30K Fishing</t>
  </si>
  <si>
    <t xml:space="preserve"> 14 99104-6083</t>
  </si>
  <si>
    <t>Celebra Play (vai pagar dia 18/02)</t>
  </si>
  <si>
    <t xml:space="preserve"> 21 97890-5005</t>
  </si>
  <si>
    <t>NF 0700</t>
  </si>
  <si>
    <t>hércules</t>
  </si>
  <si>
    <t>pioli AGUARDANDO imagens</t>
  </si>
  <si>
    <t>11 98581-0000</t>
  </si>
  <si>
    <t xml:space="preserve">robson </t>
  </si>
  <si>
    <t>clinica robson de morais Pagara dia 03/03</t>
  </si>
  <si>
    <t>19 99848-9179</t>
  </si>
  <si>
    <t>italo</t>
  </si>
  <si>
    <t>italo romano 7</t>
  </si>
  <si>
    <t>71 8806-1121</t>
  </si>
  <si>
    <t>NF 0889</t>
  </si>
  <si>
    <t>Insight Psicanálise 1 URGENTE</t>
  </si>
  <si>
    <t>11 99695-5065</t>
  </si>
  <si>
    <t>NF 0890</t>
  </si>
  <si>
    <t>Insight Psicanálise 2 URGENTE</t>
  </si>
  <si>
    <t>NF 0591</t>
  </si>
  <si>
    <t xml:space="preserve">50 Dinâmicas </t>
  </si>
  <si>
    <t>98 8402-7674</t>
  </si>
  <si>
    <t xml:space="preserve">Anderson </t>
  </si>
  <si>
    <t>Anderson Falcai</t>
  </si>
  <si>
    <t xml:space="preserve"> 16 99792-6726</t>
  </si>
  <si>
    <t>NF 1001</t>
  </si>
  <si>
    <t xml:space="preserve"> Greenergy 1 </t>
  </si>
  <si>
    <t>69 9279-8385</t>
  </si>
  <si>
    <t>NF 1002</t>
  </si>
  <si>
    <t xml:space="preserve"> Greenergy 2 </t>
  </si>
  <si>
    <t>NF 0701</t>
  </si>
  <si>
    <t xml:space="preserve">Priscilla </t>
  </si>
  <si>
    <t xml:space="preserve">MediPlan Assist </t>
  </si>
  <si>
    <t xml:space="preserve"> 21 99505-4155</t>
  </si>
  <si>
    <t>NF 0702</t>
  </si>
  <si>
    <t>Júnior Viana</t>
  </si>
  <si>
    <t>Abbitare Construtora</t>
  </si>
  <si>
    <t>91 8207-6875</t>
  </si>
  <si>
    <t>NF 0717</t>
  </si>
  <si>
    <t>anderson</t>
  </si>
  <si>
    <t>mx lar</t>
  </si>
  <si>
    <t xml:space="preserve"> 38 9861-1738</t>
  </si>
  <si>
    <t>NF 0703</t>
  </si>
  <si>
    <t>débora</t>
  </si>
  <si>
    <t xml:space="preserve">keko da banana  2 </t>
  </si>
  <si>
    <t xml:space="preserve"> 73 8165-1552</t>
  </si>
  <si>
    <t>NF 0704</t>
  </si>
  <si>
    <t xml:space="preserve">italinea </t>
  </si>
  <si>
    <t xml:space="preserve"> 11 98993-6832</t>
  </si>
  <si>
    <t>NF 0705</t>
  </si>
  <si>
    <t xml:space="preserve">Old Dutch Barbearia </t>
  </si>
  <si>
    <t>11 95847-2647</t>
  </si>
  <si>
    <t>NF 0892</t>
  </si>
  <si>
    <t>Deivson Martins</t>
  </si>
  <si>
    <t xml:space="preserve">Desentupidora Lemos Martins </t>
  </si>
  <si>
    <t>31 9547-4262</t>
  </si>
  <si>
    <t>NF 0706</t>
  </si>
  <si>
    <t>alessandra</t>
  </si>
  <si>
    <t xml:space="preserve">clinica robson de morais 1 </t>
  </si>
  <si>
    <t>19 99469-6733</t>
  </si>
  <si>
    <t xml:space="preserve">clinica robson de morais 2 </t>
  </si>
  <si>
    <t xml:space="preserve">clinica robson de morais 3  </t>
  </si>
  <si>
    <t>NF 1003</t>
  </si>
  <si>
    <t>Marcelo Cortêz</t>
  </si>
  <si>
    <t xml:space="preserve"> EMECE Hair 3D Premium </t>
  </si>
  <si>
    <t>99 8246-2080</t>
  </si>
  <si>
    <t>NF 0718</t>
  </si>
  <si>
    <t xml:space="preserve">marcelo </t>
  </si>
  <si>
    <t xml:space="preserve">fisioterapia bragança </t>
  </si>
  <si>
    <t>11 97576-6972</t>
  </si>
  <si>
    <t>NF 0893</t>
  </si>
  <si>
    <t>Valter</t>
  </si>
  <si>
    <t>uCardz +</t>
  </si>
  <si>
    <t>31 9584-1369</t>
  </si>
  <si>
    <t>NF 0719</t>
  </si>
  <si>
    <t>ibere</t>
  </si>
  <si>
    <t xml:space="preserve">cao vip </t>
  </si>
  <si>
    <t xml:space="preserve"> 48 9641-7439</t>
  </si>
  <si>
    <t>NF 0894</t>
  </si>
  <si>
    <t>Sidnei</t>
  </si>
  <si>
    <t>SMG Connect</t>
  </si>
  <si>
    <t>17 99718-4375</t>
  </si>
  <si>
    <t>NF 0720</t>
  </si>
  <si>
    <t>Ana Flávia Souza</t>
  </si>
  <si>
    <t>Gestaf</t>
  </si>
  <si>
    <t xml:space="preserve"> 19 99650-1208</t>
  </si>
  <si>
    <t>núcleo gentile</t>
  </si>
  <si>
    <t>31 9967-6877</t>
  </si>
  <si>
    <t>mayko</t>
  </si>
  <si>
    <t>opo ocupacional</t>
  </si>
  <si>
    <t>69 8145-9137</t>
  </si>
  <si>
    <t>PACOTE</t>
  </si>
  <si>
    <t>NF 0895</t>
  </si>
  <si>
    <t>Nilda Sousa</t>
  </si>
  <si>
    <t>61 9621-4964</t>
  </si>
  <si>
    <t xml:space="preserve">samuel </t>
  </si>
  <si>
    <t xml:space="preserve">águia rastreamento </t>
  </si>
  <si>
    <t xml:space="preserve"> 91 8488-5420</t>
  </si>
  <si>
    <t>NF 1103</t>
  </si>
  <si>
    <t xml:space="preserve"> STARFIBRA</t>
  </si>
  <si>
    <t>45 93505-2430</t>
  </si>
  <si>
    <t>NF 0960</t>
  </si>
  <si>
    <t xml:space="preserve">AF Refrigeração  </t>
  </si>
  <si>
    <t>16 99792-6726</t>
  </si>
  <si>
    <t>NF 0722</t>
  </si>
  <si>
    <t>C. Souza Consultoria Empresarial</t>
  </si>
  <si>
    <t xml:space="preserve"> 33 9146-4345</t>
  </si>
  <si>
    <t>NF 0723</t>
  </si>
  <si>
    <t>Óticas Gabriel Lima</t>
  </si>
  <si>
    <t>61 8492-7040</t>
  </si>
  <si>
    <t>NF 0896</t>
  </si>
  <si>
    <t>magma perucas 3d premium - LOCUÇÃO</t>
  </si>
  <si>
    <t>NF 0916</t>
  </si>
  <si>
    <t xml:space="preserve"> Garage Kustom 1</t>
  </si>
  <si>
    <t xml:space="preserve"> 62 8567-2564</t>
  </si>
  <si>
    <t>NF 0917</t>
  </si>
  <si>
    <t>Garage Kustom 2</t>
  </si>
  <si>
    <t>NF 1104</t>
  </si>
  <si>
    <t xml:space="preserve"> amor gelado catálogo *pagamento 28/02</t>
  </si>
  <si>
    <t>61 8442-5002</t>
  </si>
  <si>
    <t>Fiel Repasses 3</t>
  </si>
  <si>
    <t>62 9929-0873</t>
  </si>
  <si>
    <t>NF 0918</t>
  </si>
  <si>
    <t xml:space="preserve">Ricardo </t>
  </si>
  <si>
    <t xml:space="preserve">Solar Tech </t>
  </si>
  <si>
    <t>47 9619-0800</t>
  </si>
  <si>
    <t>Rosi</t>
  </si>
  <si>
    <t>FBR SERVICE METALMECÂNICA ( roteiro )</t>
  </si>
  <si>
    <t xml:space="preserve"> 27 99933-4887</t>
  </si>
  <si>
    <t>NF 0919</t>
  </si>
  <si>
    <t>Kayke Bichara</t>
  </si>
  <si>
    <t xml:space="preserve">Kayke Bichara Corretor Imobiliário </t>
  </si>
  <si>
    <t>22 99996-9508</t>
  </si>
  <si>
    <t>NF 0897</t>
  </si>
  <si>
    <t>grupo commel novo audio</t>
  </si>
  <si>
    <t>NF 0724</t>
  </si>
  <si>
    <t>LAREZ ENGENHARIA 1</t>
  </si>
  <si>
    <t>11 95221-0553</t>
  </si>
  <si>
    <t>NF 0725</t>
  </si>
  <si>
    <t>LAREZ ENGENHARIA  2</t>
  </si>
  <si>
    <t>Rodolpho</t>
  </si>
  <si>
    <t>Mr’s Clean</t>
  </si>
  <si>
    <t xml:space="preserve"> 22 99776-3818</t>
  </si>
  <si>
    <t>Tony Sakai</t>
  </si>
  <si>
    <t>11 98385-1567</t>
  </si>
  <si>
    <t>NF 0961</t>
  </si>
  <si>
    <t>MT Mini Entulho</t>
  </si>
  <si>
    <t>65 9999-2017</t>
  </si>
  <si>
    <t xml:space="preserve">Maracaju Mil Grau </t>
  </si>
  <si>
    <t>595 987 444898</t>
  </si>
  <si>
    <t>NF 0726</t>
  </si>
  <si>
    <t xml:space="preserve">metaltec 1 </t>
  </si>
  <si>
    <t>41 8496-2914</t>
  </si>
  <si>
    <t>NF 1105</t>
  </si>
  <si>
    <t>metaltec 2</t>
  </si>
  <si>
    <t>NF 0898</t>
  </si>
  <si>
    <t>Bia Andrade</t>
  </si>
  <si>
    <t xml:space="preserve">Andrade Motos </t>
  </si>
  <si>
    <t>21 97879-1386</t>
  </si>
  <si>
    <t>Roger Starllone 1</t>
  </si>
  <si>
    <t>62 8311-2728</t>
  </si>
  <si>
    <t>Roger Starllone 2</t>
  </si>
  <si>
    <t>NF0753</t>
  </si>
  <si>
    <t>NF 0962</t>
  </si>
  <si>
    <t xml:space="preserve">André </t>
  </si>
  <si>
    <t xml:space="preserve"> André de França  Corretor </t>
  </si>
  <si>
    <t>47 9703-9188</t>
  </si>
  <si>
    <t>nf 1047</t>
  </si>
  <si>
    <t>Walmoli</t>
  </si>
  <si>
    <r>
      <rPr>
        <rFont val="Arial"/>
        <color theme="1"/>
      </rPr>
      <t>Conrad 2D (</t>
    </r>
    <r>
      <rPr>
        <rFont val="Arial"/>
        <color rgb="FFFFFF00"/>
      </rPr>
      <t>Caio</t>
    </r>
    <r>
      <rPr>
        <rFont val="Arial"/>
        <color theme="1"/>
      </rPr>
      <t>)</t>
    </r>
  </si>
  <si>
    <t>48 9623-5796</t>
  </si>
  <si>
    <t xml:space="preserve">adriana </t>
  </si>
  <si>
    <t>adriana cortez</t>
  </si>
  <si>
    <t>99 8185-0640</t>
  </si>
  <si>
    <t>NF 0727</t>
  </si>
  <si>
    <t xml:space="preserve">ESPAÇO JL </t>
  </si>
  <si>
    <t xml:space="preserve"> 11 91510-5180</t>
  </si>
  <si>
    <t>NF 0728</t>
  </si>
  <si>
    <t>professor de filosofia</t>
  </si>
  <si>
    <t xml:space="preserve"> 31 9828-2170</t>
  </si>
  <si>
    <t>NF 0920</t>
  </si>
  <si>
    <t>Israel Silveira</t>
  </si>
  <si>
    <t xml:space="preserve"> Jornal O Popular</t>
  </si>
  <si>
    <t>37 8822-8268</t>
  </si>
  <si>
    <t xml:space="preserve">Aniuska </t>
  </si>
  <si>
    <t>SJC Bioenergia 6</t>
  </si>
  <si>
    <t>SJC Bioenergia 7</t>
  </si>
  <si>
    <t>SJC Bioenergia 8</t>
  </si>
  <si>
    <t>SJC Bioenergia 9</t>
  </si>
  <si>
    <t>SJC Bioenergia 10</t>
  </si>
  <si>
    <t>SJC Bioenergia 11</t>
  </si>
  <si>
    <t>SJC Bioenergia 12</t>
  </si>
  <si>
    <t>SJC Bioenergia 13</t>
  </si>
  <si>
    <t>SJC Bioenergia 14</t>
  </si>
  <si>
    <t>SJC Bioenergia 15</t>
  </si>
  <si>
    <t>NF 0729</t>
  </si>
  <si>
    <t>rachid</t>
  </si>
  <si>
    <t>RST Motors</t>
  </si>
  <si>
    <t>21 99565-1330</t>
  </si>
  <si>
    <t>NF 0899</t>
  </si>
  <si>
    <t>Kenia</t>
  </si>
  <si>
    <t>Soares Costa 1</t>
  </si>
  <si>
    <t>91 8896-8597</t>
  </si>
  <si>
    <t>NF 0900</t>
  </si>
  <si>
    <t xml:space="preserve">Fátima </t>
  </si>
  <si>
    <t xml:space="preserve">Fátima Santos Corretora </t>
  </si>
  <si>
    <t>11 96054-2980</t>
  </si>
  <si>
    <t>NF 0901</t>
  </si>
  <si>
    <t xml:space="preserve">Solidus </t>
  </si>
  <si>
    <t>11 96466-5486</t>
  </si>
  <si>
    <t>NF 0963</t>
  </si>
  <si>
    <t xml:space="preserve">Amanda </t>
  </si>
  <si>
    <t>Letrearte 3D</t>
  </si>
  <si>
    <t>51 9797-5006</t>
  </si>
  <si>
    <t>Danton Atanabio</t>
  </si>
  <si>
    <t>Cicatridiva PAGAR 06/03</t>
  </si>
  <si>
    <t>62 9215-7662</t>
  </si>
  <si>
    <t>NF 0921</t>
  </si>
  <si>
    <t xml:space="preserve"> Barbearia Silva 2</t>
  </si>
  <si>
    <t xml:space="preserve"> 94 9108-4101</t>
  </si>
  <si>
    <t>Eliel 1</t>
  </si>
  <si>
    <t xml:space="preserve"> 11 99346-9194</t>
  </si>
  <si>
    <t>Eliel 2</t>
  </si>
  <si>
    <t xml:space="preserve">Eliel 3 </t>
  </si>
  <si>
    <t>NF 0902</t>
  </si>
  <si>
    <t>Alam Miguel</t>
  </si>
  <si>
    <t xml:space="preserve">Bradesco Corporate </t>
  </si>
  <si>
    <t>19 98817-8585</t>
  </si>
  <si>
    <t>NF 0903</t>
  </si>
  <si>
    <t>Darlan</t>
  </si>
  <si>
    <t xml:space="preserve">Autovalorização </t>
  </si>
  <si>
    <t>51 9680-4435</t>
  </si>
  <si>
    <t>NF 0730</t>
  </si>
  <si>
    <t>hugo brito</t>
  </si>
  <si>
    <t>prime consultoria</t>
  </si>
  <si>
    <t>61 8353-1312</t>
  </si>
  <si>
    <t>NF 0731</t>
  </si>
  <si>
    <t xml:space="preserve">gabriel </t>
  </si>
  <si>
    <t xml:space="preserve">gasb inovação </t>
  </si>
  <si>
    <t>16 99728-2201</t>
  </si>
  <si>
    <t>Guia Prático para Pais</t>
  </si>
  <si>
    <t xml:space="preserve"> 63 9946-7909</t>
  </si>
  <si>
    <t>NF 0964</t>
  </si>
  <si>
    <t>Kivio</t>
  </si>
  <si>
    <t xml:space="preserve">Kifer  </t>
  </si>
  <si>
    <t>19 98811-1426</t>
  </si>
  <si>
    <t>NF 0732</t>
  </si>
  <si>
    <t>Maria Alice</t>
  </si>
  <si>
    <t>Kingdom EcoResort</t>
  </si>
  <si>
    <t xml:space="preserve"> 44 9992-1301</t>
  </si>
  <si>
    <t xml:space="preserve"> LF RASTREAMENTO </t>
  </si>
  <si>
    <t xml:space="preserve"> 68 8415-5777</t>
  </si>
  <si>
    <t>NF 0733</t>
  </si>
  <si>
    <t>élida</t>
  </si>
  <si>
    <t>evale diagnósticos</t>
  </si>
  <si>
    <t>11 98219-7470</t>
  </si>
  <si>
    <t>Roger Starllone 3</t>
  </si>
  <si>
    <t>Roger Starllone 4</t>
  </si>
  <si>
    <t>Roger Starllone 5</t>
  </si>
  <si>
    <t>Roger Starllone 6</t>
  </si>
  <si>
    <t>NF 0904</t>
  </si>
  <si>
    <t xml:space="preserve">Rayane Almeida </t>
  </si>
  <si>
    <t>Jacaranda festas</t>
  </si>
  <si>
    <t>21 97396-8063</t>
  </si>
  <si>
    <t>NF 0905</t>
  </si>
  <si>
    <t>Beto</t>
  </si>
  <si>
    <t xml:space="preserve">Studio B </t>
  </si>
  <si>
    <t>15 99166-5056</t>
  </si>
  <si>
    <t>Monique</t>
  </si>
  <si>
    <t xml:space="preserve">Código Kid </t>
  </si>
  <si>
    <t>12 99740-3436</t>
  </si>
  <si>
    <t>NF 0734</t>
  </si>
  <si>
    <t xml:space="preserve">leandro </t>
  </si>
  <si>
    <t xml:space="preserve">casa da relação </t>
  </si>
  <si>
    <t xml:space="preserve"> 61 9132-1813</t>
  </si>
  <si>
    <t>NF 0735</t>
  </si>
  <si>
    <t>mag</t>
  </si>
  <si>
    <t xml:space="preserve">Smaniottos </t>
  </si>
  <si>
    <t xml:space="preserve"> 27 99760-5401</t>
  </si>
  <si>
    <t>NF 0755</t>
  </si>
  <si>
    <t>João Pedrosa</t>
  </si>
  <si>
    <t>Maê Eventos</t>
  </si>
  <si>
    <t>79 9144-4323</t>
  </si>
  <si>
    <t>NF 0756</t>
  </si>
  <si>
    <t xml:space="preserve">fernando </t>
  </si>
  <si>
    <t xml:space="preserve">fernando torquato </t>
  </si>
  <si>
    <t>11 94490-4451</t>
  </si>
  <si>
    <t>NF 0906</t>
  </si>
  <si>
    <t>Evelyn</t>
  </si>
  <si>
    <t xml:space="preserve">Evelyn corretora </t>
  </si>
  <si>
    <t>75 9999-6842</t>
  </si>
  <si>
    <t>NF 1004</t>
  </si>
  <si>
    <t>Faguinho Chaves</t>
  </si>
  <si>
    <t xml:space="preserve">Faguinho Chaves </t>
  </si>
  <si>
    <t>38 9909-4575</t>
  </si>
  <si>
    <t>NF 0737</t>
  </si>
  <si>
    <t>FOLLOW</t>
  </si>
  <si>
    <t xml:space="preserve"> 82 9979-6636</t>
  </si>
  <si>
    <t>NF 0936</t>
  </si>
  <si>
    <t>Laiara Lemos</t>
  </si>
  <si>
    <t xml:space="preserve">Pró Vida </t>
  </si>
  <si>
    <t>31 9228-9218</t>
  </si>
  <si>
    <t>NF 0907</t>
  </si>
  <si>
    <t xml:space="preserve"> RE TINTAS  1  VSL</t>
  </si>
  <si>
    <t>32 8892-9372</t>
  </si>
  <si>
    <t xml:space="preserve"> RE TINTAS  2  VSL</t>
  </si>
  <si>
    <t>NF 0937</t>
  </si>
  <si>
    <t xml:space="preserve"> RE TINTAS 3  VSL</t>
  </si>
  <si>
    <t>fix image 3 folder</t>
  </si>
  <si>
    <t>NF 0908</t>
  </si>
  <si>
    <t xml:space="preserve">Cartórios </t>
  </si>
  <si>
    <t>42 9954-5270</t>
  </si>
  <si>
    <t>NF 0909</t>
  </si>
  <si>
    <t>Ricardo Neves</t>
  </si>
  <si>
    <t xml:space="preserve">Ricardo Neves </t>
  </si>
  <si>
    <t>47 9902-7665</t>
  </si>
  <si>
    <t>NF 0945</t>
  </si>
  <si>
    <t>Mickael Ferreira</t>
  </si>
  <si>
    <t xml:space="preserve">MEVAM </t>
  </si>
  <si>
    <t>21 98864-8825</t>
  </si>
  <si>
    <t>NF 0738</t>
  </si>
  <si>
    <t xml:space="preserve">ronei </t>
  </si>
  <si>
    <t>Aikidocas</t>
  </si>
  <si>
    <t xml:space="preserve"> 19 98238-0009</t>
  </si>
  <si>
    <t>NF 0739</t>
  </si>
  <si>
    <t>mismam</t>
  </si>
  <si>
    <t>11 98189-7359</t>
  </si>
  <si>
    <t>NF 0740</t>
  </si>
  <si>
    <t xml:space="preserve">suits jóias </t>
  </si>
  <si>
    <t>11 98676-4533</t>
  </si>
  <si>
    <t>NF 0910</t>
  </si>
  <si>
    <t xml:space="preserve">Lokmais 3 </t>
  </si>
  <si>
    <t>62 9112-3774</t>
  </si>
  <si>
    <t>Douglas Martins</t>
  </si>
  <si>
    <r>
      <rPr>
        <rFont val="Arial"/>
        <color theme="1"/>
      </rPr>
      <t>Vidro Mundial 3D PREMIUM (</t>
    </r>
    <r>
      <rPr>
        <rFont val="Arial"/>
        <color rgb="FFFFFF00"/>
      </rPr>
      <t>Caio</t>
    </r>
    <r>
      <rPr>
        <rFont val="Arial"/>
        <color theme="1"/>
      </rPr>
      <t>)</t>
    </r>
  </si>
  <si>
    <t>31 9220-1715</t>
  </si>
  <si>
    <t>NF 0741</t>
  </si>
  <si>
    <t>costinha</t>
  </si>
  <si>
    <t xml:space="preserve">novetec 1 </t>
  </si>
  <si>
    <t xml:space="preserve"> 85 9817-0906</t>
  </si>
  <si>
    <t>NF 0742</t>
  </si>
  <si>
    <t xml:space="preserve">novetec 2 </t>
  </si>
  <si>
    <t>Art Laser 5</t>
  </si>
  <si>
    <t xml:space="preserve"> 91 8114-2190</t>
  </si>
  <si>
    <t>NF 0922</t>
  </si>
  <si>
    <t xml:space="preserve">Supremo Alimentos  </t>
  </si>
  <si>
    <t>87 9961-9651</t>
  </si>
  <si>
    <t>NF 0911</t>
  </si>
  <si>
    <t xml:space="preserve">Samantha </t>
  </si>
  <si>
    <t xml:space="preserve">Samantha Gereciamento Mídia </t>
  </si>
  <si>
    <t xml:space="preserve"> 13 98131-2641</t>
  </si>
  <si>
    <t>RRBTUR</t>
  </si>
  <si>
    <t>87 9954-0307</t>
  </si>
  <si>
    <t>NF 0923</t>
  </si>
  <si>
    <t>Mayara</t>
  </si>
  <si>
    <t xml:space="preserve"> MR Coberturas **</t>
  </si>
  <si>
    <t>11 94060-8630</t>
  </si>
  <si>
    <t>NF 1112</t>
  </si>
  <si>
    <t>Pablo</t>
  </si>
  <si>
    <t>STEP CONSULTORIA</t>
  </si>
  <si>
    <t>11 93458-8671</t>
  </si>
  <si>
    <t>NF 0743</t>
  </si>
  <si>
    <t xml:space="preserve">marcola </t>
  </si>
  <si>
    <t>MARCOLAIMPORTS</t>
  </si>
  <si>
    <t>19 99170-4901</t>
  </si>
  <si>
    <t>NF 0744</t>
  </si>
  <si>
    <t>Edvanda</t>
  </si>
  <si>
    <t xml:space="preserve"> Kit Frango</t>
  </si>
  <si>
    <t>21 99759-5775</t>
  </si>
  <si>
    <t>NF 1106</t>
  </si>
  <si>
    <t xml:space="preserve">niplan 3d premium aguardando </t>
  </si>
  <si>
    <t xml:space="preserve"> 43 9989-1000</t>
  </si>
  <si>
    <t>NF 0912</t>
  </si>
  <si>
    <t>JUMP CAR 1 - LOCUÇÃO -</t>
  </si>
  <si>
    <t>21 99774-5605</t>
  </si>
  <si>
    <t xml:space="preserve">Rodrigo </t>
  </si>
  <si>
    <t>SB Conect 2</t>
  </si>
  <si>
    <t>71 9232-9223</t>
  </si>
  <si>
    <t>NF 0965</t>
  </si>
  <si>
    <t xml:space="preserve">João </t>
  </si>
  <si>
    <t>senhor chat</t>
  </si>
  <si>
    <t>16 99639-5033</t>
  </si>
  <si>
    <t>NF 0924</t>
  </si>
  <si>
    <t xml:space="preserve">Alfa Peças </t>
  </si>
  <si>
    <t>12 98803-7949</t>
  </si>
  <si>
    <t>NF 0758</t>
  </si>
  <si>
    <t>Confiare Instituto Clínico 1</t>
  </si>
  <si>
    <t>61 8241-4566</t>
  </si>
  <si>
    <t>Romário</t>
  </si>
  <si>
    <t xml:space="preserve"> Portal  CRIAÇÃO DE LOGO </t>
  </si>
  <si>
    <t>73 9112-1146</t>
  </si>
  <si>
    <t xml:space="preserve"> Portal  ESPERAR LOGO</t>
  </si>
  <si>
    <t>NF 0925</t>
  </si>
  <si>
    <t>Éder</t>
  </si>
  <si>
    <t xml:space="preserve">Éder Música </t>
  </si>
  <si>
    <t>35 9117-0770</t>
  </si>
  <si>
    <t>NF 1005</t>
  </si>
  <si>
    <t xml:space="preserve">Renato </t>
  </si>
  <si>
    <t>ÚNICO CONTATO 1</t>
  </si>
  <si>
    <t>31 9307-0726</t>
  </si>
  <si>
    <t>NF 1006</t>
  </si>
  <si>
    <t>ÚNICO CONTATO 2</t>
  </si>
  <si>
    <t>NF 1245</t>
  </si>
  <si>
    <t>Klebão</t>
  </si>
  <si>
    <t>kleber lima</t>
  </si>
  <si>
    <t>84 9940-9068</t>
  </si>
  <si>
    <t>NF 0946</t>
  </si>
  <si>
    <t>Western Union</t>
  </si>
  <si>
    <t xml:space="preserve"> 95 9137-2839</t>
  </si>
  <si>
    <t>NF 0947</t>
  </si>
  <si>
    <t xml:space="preserve">weberte </t>
  </si>
  <si>
    <t>Smart Fix</t>
  </si>
  <si>
    <t>31 7518-1983</t>
  </si>
  <si>
    <t>NF 0926</t>
  </si>
  <si>
    <t xml:space="preserve">F L Serviços Gerais </t>
  </si>
  <si>
    <t xml:space="preserve"> 11 98869-0535</t>
  </si>
  <si>
    <t>NF 1007</t>
  </si>
  <si>
    <t>Felipe Rios</t>
  </si>
  <si>
    <t>NBA</t>
  </si>
  <si>
    <t>16 99714-3912</t>
  </si>
  <si>
    <t>NF 0927</t>
  </si>
  <si>
    <t>Mayara Camargo</t>
  </si>
  <si>
    <t>Farmalaser Estética 1</t>
  </si>
  <si>
    <t xml:space="preserve"> 62 9440-6363</t>
  </si>
  <si>
    <t>Farmalaser Estética 2</t>
  </si>
  <si>
    <t>NF 0966</t>
  </si>
  <si>
    <t>Arquivo Público</t>
  </si>
  <si>
    <t>21 99826-9900</t>
  </si>
  <si>
    <t>NF 0928</t>
  </si>
  <si>
    <t>Nasa Veículos</t>
  </si>
  <si>
    <t>16 99763-6488</t>
  </si>
  <si>
    <t xml:space="preserve">LUCAS </t>
  </si>
  <si>
    <t>Shop Love for Paws</t>
  </si>
  <si>
    <t>93 8113-1553</t>
  </si>
  <si>
    <t>NF 1008</t>
  </si>
  <si>
    <t xml:space="preserve">CS especialista </t>
  </si>
  <si>
    <t>99 8417-5560</t>
  </si>
  <si>
    <t xml:space="preserve">Escola do cilíos </t>
  </si>
  <si>
    <t>11 97075-0481</t>
  </si>
  <si>
    <t>NF0759</t>
  </si>
  <si>
    <t>NF 0950</t>
  </si>
  <si>
    <t>Thiago Penido</t>
  </si>
  <si>
    <t>Original Locaçōes</t>
  </si>
  <si>
    <t xml:space="preserve"> 31 8550-1603</t>
  </si>
  <si>
    <t>NF 0938</t>
  </si>
  <si>
    <t xml:space="preserve">Eric </t>
  </si>
  <si>
    <t xml:space="preserve">Eric Gonzaga </t>
  </si>
  <si>
    <t>71 8346-1739</t>
  </si>
  <si>
    <t>NF 0929</t>
  </si>
  <si>
    <t>Julio Barros</t>
  </si>
  <si>
    <t>CRV Tecnologia</t>
  </si>
  <si>
    <t>16 99258-5969</t>
  </si>
  <si>
    <t>NF 1050</t>
  </si>
  <si>
    <t xml:space="preserve">Luís Henrique </t>
  </si>
  <si>
    <t xml:space="preserve">Luís Henrique Urologia </t>
  </si>
  <si>
    <t xml:space="preserve"> 87 8155-3130</t>
  </si>
  <si>
    <t>NF 0745</t>
  </si>
  <si>
    <t xml:space="preserve">Tasquim e Carvalho </t>
  </si>
  <si>
    <t xml:space="preserve"> 11 98662-0323</t>
  </si>
  <si>
    <t>NF 0930</t>
  </si>
  <si>
    <t>Nilson</t>
  </si>
  <si>
    <t xml:space="preserve">Posto Progresso </t>
  </si>
  <si>
    <t>43 9826-9471</t>
  </si>
  <si>
    <t>NF 1009</t>
  </si>
  <si>
    <t>Splash Ubatuba</t>
  </si>
  <si>
    <t xml:space="preserve"> 12 99704-2027</t>
  </si>
  <si>
    <t xml:space="preserve">henrique </t>
  </si>
  <si>
    <t xml:space="preserve">odonto vip </t>
  </si>
  <si>
    <t>19 99161-6979</t>
  </si>
  <si>
    <t>Gabriel</t>
  </si>
  <si>
    <t xml:space="preserve">G &amp; L ALUGUEL DE BRINQUEDOS </t>
  </si>
  <si>
    <t xml:space="preserve"> 54 9647-7584</t>
  </si>
  <si>
    <t>Doutor Sydnei Castro</t>
  </si>
  <si>
    <t xml:space="preserve"> 62 9330-2494</t>
  </si>
  <si>
    <t>marolli equipamentos</t>
  </si>
  <si>
    <t>46 9137-5552</t>
  </si>
  <si>
    <t>NF 0746</t>
  </si>
  <si>
    <t>Tchelly</t>
  </si>
  <si>
    <t xml:space="preserve">SACOLÍCIA </t>
  </si>
  <si>
    <t>21 99203-9559</t>
  </si>
  <si>
    <t>NF 0747</t>
  </si>
  <si>
    <t>gedeon</t>
  </si>
  <si>
    <t>onze motores SEGUNDO FORMATO DEPOIS PG</t>
  </si>
  <si>
    <t>69 3544-2255</t>
  </si>
  <si>
    <t>NF 0931</t>
  </si>
  <si>
    <t xml:space="preserve">Nestor </t>
  </si>
  <si>
    <t xml:space="preserve"> Nexmartelinho de ouro</t>
  </si>
  <si>
    <t>47 9143-3328</t>
  </si>
  <si>
    <t>NF 0748</t>
  </si>
  <si>
    <t xml:space="preserve">nova locução  Irish Café </t>
  </si>
  <si>
    <t>43 9808-7642</t>
  </si>
  <si>
    <t>NF 0932</t>
  </si>
  <si>
    <t>Miau Miau</t>
  </si>
  <si>
    <t>NF 1010</t>
  </si>
  <si>
    <t>josé</t>
  </si>
  <si>
    <t>family protect colocar jhonata</t>
  </si>
  <si>
    <t>11 99188-6302</t>
  </si>
  <si>
    <t>melhora colocar jhonata</t>
  </si>
  <si>
    <t>NF 0749</t>
  </si>
  <si>
    <t>Marina Drywall</t>
  </si>
  <si>
    <t>75 9132-7367</t>
  </si>
  <si>
    <t>NF 0750</t>
  </si>
  <si>
    <t>Patricia Afrodite</t>
  </si>
  <si>
    <t>Afrodite</t>
  </si>
  <si>
    <t xml:space="preserve"> 41 9923-0140</t>
  </si>
  <si>
    <t>Nicollas Xavier</t>
  </si>
  <si>
    <t xml:space="preserve">Assessoria Seu Visto </t>
  </si>
  <si>
    <t>11 99215-2664</t>
  </si>
  <si>
    <t>NF 1246</t>
  </si>
  <si>
    <t>Djalma</t>
  </si>
  <si>
    <t>Tec Engenharia</t>
  </si>
  <si>
    <t xml:space="preserve"> 61 9654-8534</t>
  </si>
  <si>
    <t xml:space="preserve">consórcio Honda 3D Premium </t>
  </si>
  <si>
    <t xml:space="preserve"> 81 9181-3534</t>
  </si>
  <si>
    <t>NF 0944</t>
  </si>
  <si>
    <t>Jacson</t>
  </si>
  <si>
    <t xml:space="preserve">Jack Estética Automotiva  </t>
  </si>
  <si>
    <t xml:space="preserve"> 47 9926-2202</t>
  </si>
  <si>
    <t>NF 0933</t>
  </si>
  <si>
    <t>AluExpresso</t>
  </si>
  <si>
    <t>21 96498-4948</t>
  </si>
  <si>
    <t>NF 0934</t>
  </si>
  <si>
    <t xml:space="preserve">LzFiscal 2 </t>
  </si>
  <si>
    <t>11 98571-3949</t>
  </si>
  <si>
    <t>NF 0939</t>
  </si>
  <si>
    <t>Loja Alemão</t>
  </si>
  <si>
    <t xml:space="preserve"> 14 97402-3755</t>
  </si>
  <si>
    <t>NF 0751</t>
  </si>
  <si>
    <t>lp saúde</t>
  </si>
  <si>
    <t>82 9979-5038</t>
  </si>
  <si>
    <t>Auto Save 2</t>
  </si>
  <si>
    <t>31 9650-9351</t>
  </si>
  <si>
    <t xml:space="preserve"> TRO-CAR</t>
  </si>
  <si>
    <t>11 94712-1458</t>
  </si>
  <si>
    <t>NF 0967</t>
  </si>
  <si>
    <t>Paulo Tellis</t>
  </si>
  <si>
    <t>Andréia Fretes</t>
  </si>
  <si>
    <t>11 99713-7455</t>
  </si>
  <si>
    <t>NF 0752</t>
  </si>
  <si>
    <t>Leonardo</t>
  </si>
  <si>
    <t>GOLD DESPACHANTE</t>
  </si>
  <si>
    <t xml:space="preserve"> 11 94440-6401</t>
  </si>
  <si>
    <t xml:space="preserve">GranTaxi </t>
  </si>
  <si>
    <t xml:space="preserve"> 85 9695-2266</t>
  </si>
  <si>
    <t>NF 0940</t>
  </si>
  <si>
    <t>Jorge Gomes</t>
  </si>
  <si>
    <t xml:space="preserve">JG CRED </t>
  </si>
  <si>
    <t>87 9928-5715</t>
  </si>
  <si>
    <t>NF 1078</t>
  </si>
  <si>
    <t>Lovatech</t>
  </si>
  <si>
    <t>41 4101-7703</t>
  </si>
  <si>
    <t xml:space="preserve">Kebely 9 anos </t>
  </si>
  <si>
    <t>73 9922-3232</t>
  </si>
  <si>
    <t>NF 0941</t>
  </si>
  <si>
    <t>REMAX DANIELA</t>
  </si>
  <si>
    <t xml:space="preserve"> 41 8901-2634</t>
  </si>
  <si>
    <t>NF 1051</t>
  </si>
  <si>
    <t xml:space="preserve">Batista </t>
  </si>
  <si>
    <t>Lava JATO 01</t>
  </si>
  <si>
    <t xml:space="preserve"> 98 8482-9702</t>
  </si>
  <si>
    <t>NF 0942</t>
  </si>
  <si>
    <t>Elizeu</t>
  </si>
  <si>
    <t xml:space="preserve">Brasil Aquecedores 1 </t>
  </si>
  <si>
    <t>11 99598-2128</t>
  </si>
  <si>
    <t>NF 0943</t>
  </si>
  <si>
    <t xml:space="preserve">Brasil Aquecedores 2 </t>
  </si>
  <si>
    <t>NF 0753</t>
  </si>
  <si>
    <t>D2 Moda Plus</t>
  </si>
  <si>
    <t xml:space="preserve"> 14 98817-5236</t>
  </si>
  <si>
    <t>NF 0968</t>
  </si>
  <si>
    <t>Willian</t>
  </si>
  <si>
    <t xml:space="preserve">Construtora engenharia LOGO </t>
  </si>
  <si>
    <t>98 8410-6488</t>
  </si>
  <si>
    <t>NF 0969</t>
  </si>
  <si>
    <t xml:space="preserve">Jussara Melo </t>
  </si>
  <si>
    <t>11 97768-5609</t>
  </si>
  <si>
    <t>PAK'SVI Lanches</t>
  </si>
  <si>
    <t>11 99165-9902</t>
  </si>
  <si>
    <t>Itapuã Piscinas 2</t>
  </si>
  <si>
    <t xml:space="preserve"> 27 99860-0942</t>
  </si>
  <si>
    <t>Itapuã Piscinas 3</t>
  </si>
  <si>
    <t>Itapuã Piscinas 4</t>
  </si>
  <si>
    <t>NF 0754</t>
  </si>
  <si>
    <t>Deu na Telha do Careca</t>
  </si>
  <si>
    <t xml:space="preserve"> 11 95281-4139</t>
  </si>
  <si>
    <t>Kaiique Auto Center</t>
  </si>
  <si>
    <t xml:space="preserve"> 42 9906-5637</t>
  </si>
  <si>
    <t>NF 1114</t>
  </si>
  <si>
    <t xml:space="preserve"> ICJ EAD ( MEL)</t>
  </si>
  <si>
    <t>81 9288-0104</t>
  </si>
  <si>
    <t>maycon</t>
  </si>
  <si>
    <t>Casa dos Notebooks 1</t>
  </si>
  <si>
    <t>87 8825-0951</t>
  </si>
  <si>
    <t>Casa dos Notebooks 2</t>
  </si>
  <si>
    <t>NF 0989</t>
  </si>
  <si>
    <t xml:space="preserve">Viziom </t>
  </si>
  <si>
    <t>11 95248-9975</t>
  </si>
  <si>
    <t>NF 0971</t>
  </si>
  <si>
    <t>domestica app novo audio</t>
  </si>
  <si>
    <t>47 8410-3830</t>
  </si>
  <si>
    <t>Pizzaria &amp;  Hamburgueria Imperial</t>
  </si>
  <si>
    <t>89 8819-1247</t>
  </si>
  <si>
    <t>NF 0757</t>
  </si>
  <si>
    <t>atibaia cargas</t>
  </si>
  <si>
    <t>11 95719-3795</t>
  </si>
  <si>
    <t xml:space="preserve">Alysson </t>
  </si>
  <si>
    <t xml:space="preserve">Alysson Thomasi ROTEIRO </t>
  </si>
  <si>
    <t>44 9708-4244</t>
  </si>
  <si>
    <r>
      <rPr>
        <rFont val="Arial"/>
        <color theme="1"/>
      </rPr>
      <t>AluExpresso 1 (</t>
    </r>
    <r>
      <rPr>
        <rFont val="Arial"/>
        <color rgb="FFFFFF00"/>
      </rPr>
      <t>Jonatha</t>
    </r>
    <r>
      <rPr>
        <rFont val="Arial"/>
        <color theme="1"/>
      </rPr>
      <t>)</t>
    </r>
  </si>
  <si>
    <r>
      <rPr>
        <rFont val="Arial"/>
        <color theme="1"/>
      </rPr>
      <t>LzFiscal 6 (</t>
    </r>
    <r>
      <rPr>
        <rFont val="Arial"/>
        <color rgb="FFFFFF00"/>
      </rPr>
      <t>Jonatha</t>
    </r>
    <r>
      <rPr>
        <rFont val="Arial"/>
        <color theme="1"/>
      </rPr>
      <t>)</t>
    </r>
  </si>
  <si>
    <t>Gabriel Fernando 2</t>
  </si>
  <si>
    <t xml:space="preserve"> 11 96278-8751</t>
  </si>
  <si>
    <t>Francisco</t>
  </si>
  <si>
    <t>FC Mármores e Granitos</t>
  </si>
  <si>
    <t xml:space="preserve"> 11 96476-8299</t>
  </si>
  <si>
    <t>REI DAS ANTENAS</t>
  </si>
  <si>
    <t xml:space="preserve"> 65 9608-6823</t>
  </si>
  <si>
    <t xml:space="preserve">Cesar Giaconi  LOGO </t>
  </si>
  <si>
    <t xml:space="preserve">Caio Alves </t>
  </si>
  <si>
    <t>segba 3 dias</t>
  </si>
  <si>
    <t>71 8833-9370</t>
  </si>
  <si>
    <t>Instituto baruk</t>
  </si>
  <si>
    <t xml:space="preserve"> 11 91571-0075</t>
  </si>
  <si>
    <t>NF 0759</t>
  </si>
  <si>
    <t>Ana Paula</t>
  </si>
  <si>
    <t xml:space="preserve">Maqferr </t>
  </si>
  <si>
    <t>24 98138-2363</t>
  </si>
  <si>
    <t>NF 1011</t>
  </si>
  <si>
    <t>Mazinha</t>
  </si>
  <si>
    <t xml:space="preserve">Mazinha Batista </t>
  </si>
  <si>
    <t>64 8143-8413</t>
  </si>
  <si>
    <t>NF 1107</t>
  </si>
  <si>
    <t>Mentoria de Avaliação</t>
  </si>
  <si>
    <t xml:space="preserve"> 61 9976-0945</t>
  </si>
  <si>
    <t xml:space="preserve">Souludy Análises 1 </t>
  </si>
  <si>
    <t>91 8203-6889</t>
  </si>
  <si>
    <t>Ane Cerdeira</t>
  </si>
  <si>
    <t xml:space="preserve">Ane Cerdeira Corretora </t>
  </si>
  <si>
    <t>92 9188-3011</t>
  </si>
  <si>
    <t>Laura</t>
  </si>
  <si>
    <t xml:space="preserve">Livro A Verdade de Sendito LAURA </t>
  </si>
  <si>
    <t>c</t>
  </si>
  <si>
    <t>NF 0972</t>
  </si>
  <si>
    <t>Elisângela</t>
  </si>
  <si>
    <t xml:space="preserve">Elisângela Mota </t>
  </si>
  <si>
    <t>31 9352-5938</t>
  </si>
  <si>
    <t>NF 0760</t>
  </si>
  <si>
    <t xml:space="preserve">Liga dos Campeões 1 Correção audio </t>
  </si>
  <si>
    <t xml:space="preserve"> 19 98155-2163</t>
  </si>
  <si>
    <t>thiago carneiro</t>
  </si>
  <si>
    <t xml:space="preserve">positiva soluções imagens reais </t>
  </si>
  <si>
    <t>62 9223-4448</t>
  </si>
  <si>
    <t>NF 0761</t>
  </si>
  <si>
    <t xml:space="preserve"> Vanusia</t>
  </si>
  <si>
    <t>R &amp; R Engenharia 1</t>
  </si>
  <si>
    <t>11 99233-3146</t>
  </si>
  <si>
    <t>NF 0762</t>
  </si>
  <si>
    <t>R &amp; R Engenharia 2</t>
  </si>
  <si>
    <t>andrade</t>
  </si>
  <si>
    <t>igreja vida plena</t>
  </si>
  <si>
    <t xml:space="preserve"> 71 9407-2862</t>
  </si>
  <si>
    <t>jackson</t>
  </si>
  <si>
    <t>jackson me seguro áudio</t>
  </si>
  <si>
    <t>19 99189-2844</t>
  </si>
  <si>
    <t>NF 0763</t>
  </si>
  <si>
    <t>Yan Linhares</t>
  </si>
  <si>
    <t xml:space="preserve">Hospital Santa Clara </t>
  </si>
  <si>
    <t>11 98973-5151</t>
  </si>
  <si>
    <t>Canever Transportadora 3D</t>
  </si>
  <si>
    <t xml:space="preserve"> 48 9633-9696</t>
  </si>
  <si>
    <t>cloud 9</t>
  </si>
  <si>
    <t xml:space="preserve"> 11 99231-1361</t>
  </si>
  <si>
    <t xml:space="preserve">cloud 10 </t>
  </si>
  <si>
    <t>NF 1012</t>
  </si>
  <si>
    <t>Maikon Gabardo</t>
  </si>
  <si>
    <t>Risata Produções 1</t>
  </si>
  <si>
    <t>41 9651-1088</t>
  </si>
  <si>
    <t>NF 1013</t>
  </si>
  <si>
    <t>Risata Produções 2</t>
  </si>
  <si>
    <t>NF 0973</t>
  </si>
  <si>
    <t>Xandy Machado</t>
  </si>
  <si>
    <t xml:space="preserve">Xandy bebidas </t>
  </si>
  <si>
    <t>16 99761-7194</t>
  </si>
  <si>
    <t xml:space="preserve">sarlete </t>
  </si>
  <si>
    <t xml:space="preserve">como ouvir a voz de Deus </t>
  </si>
  <si>
    <t>31 9624-5494</t>
  </si>
  <si>
    <t>NF 0974</t>
  </si>
  <si>
    <t>Jorge</t>
  </si>
  <si>
    <t xml:space="preserve">Vó Nina Delícias </t>
  </si>
  <si>
    <t>13 99703-1404</t>
  </si>
  <si>
    <t>fastwin</t>
  </si>
  <si>
    <t xml:space="preserve"> 54 9908-0809</t>
  </si>
  <si>
    <t>NF 1079</t>
  </si>
  <si>
    <t>Roberto Nogueira</t>
  </si>
  <si>
    <t xml:space="preserve">cartão de TODOS  Roberto </t>
  </si>
  <si>
    <t>44 9744-3323</t>
  </si>
  <si>
    <t>NF 1108</t>
  </si>
  <si>
    <t>Cled Barbosa</t>
  </si>
  <si>
    <t>11 99878-8866</t>
  </si>
  <si>
    <t>NF 0975</t>
  </si>
  <si>
    <t>Marcos</t>
  </si>
  <si>
    <t xml:space="preserve">Bela Grama </t>
  </si>
  <si>
    <t>31 8626-3316</t>
  </si>
  <si>
    <t>NF 1014</t>
  </si>
  <si>
    <t>Alexandre Rodrigues</t>
  </si>
  <si>
    <r>
      <rPr>
        <rFont val="Arial"/>
        <color theme="1"/>
      </rPr>
      <t>Hawk Soluções Jurídicas (</t>
    </r>
    <r>
      <rPr>
        <rFont val="Arial"/>
        <color rgb="FFFFFF00"/>
      </rPr>
      <t>Jonatha</t>
    </r>
    <r>
      <rPr>
        <rFont val="Arial"/>
        <color theme="1"/>
      </rPr>
      <t>)</t>
    </r>
  </si>
  <si>
    <t>11 98964-0081</t>
  </si>
  <si>
    <t>NF 0865</t>
  </si>
  <si>
    <t>Pousada Renascer</t>
  </si>
  <si>
    <t xml:space="preserve"> 51 8058-3192</t>
  </si>
  <si>
    <t>NF 1089</t>
  </si>
  <si>
    <t>Mario Pita</t>
  </si>
  <si>
    <t xml:space="preserve">Sua Moto </t>
  </si>
  <si>
    <t>34 9790-0385</t>
  </si>
  <si>
    <t>NF 0976</t>
  </si>
  <si>
    <t>Mitale</t>
  </si>
  <si>
    <t>Finesses Style 2</t>
  </si>
  <si>
    <t>34 9303-7770</t>
  </si>
  <si>
    <t xml:space="preserve">Cacá Carrilho PACOTE </t>
  </si>
  <si>
    <t>35 9875-1670</t>
  </si>
  <si>
    <t>Cacá Carrilho 1</t>
  </si>
  <si>
    <t>Cacá Carrilho 2</t>
  </si>
  <si>
    <t>NF 1015</t>
  </si>
  <si>
    <t>Nilo Henrique</t>
  </si>
  <si>
    <t>Evento da OAB</t>
  </si>
  <si>
    <t>84 9815-3555</t>
  </si>
  <si>
    <t>NF 1380</t>
  </si>
  <si>
    <t>Diogo Caixeta</t>
  </si>
  <si>
    <t xml:space="preserve">Grupo Paraíso Eterno </t>
  </si>
  <si>
    <t>61 8501-4222</t>
  </si>
  <si>
    <t xml:space="preserve">fabiana </t>
  </si>
  <si>
    <t xml:space="preserve">decisão veiculos </t>
  </si>
  <si>
    <t>11 96372-6324</t>
  </si>
  <si>
    <t>NF 1381</t>
  </si>
  <si>
    <t>Leide</t>
  </si>
  <si>
    <t xml:space="preserve">Leide Dayanne  </t>
  </si>
  <si>
    <t>31 8100-2956</t>
  </si>
  <si>
    <t xml:space="preserve">elenildo </t>
  </si>
  <si>
    <t>auto center</t>
  </si>
  <si>
    <t>81 8798-5024</t>
  </si>
  <si>
    <t>NF 0981</t>
  </si>
  <si>
    <t xml:space="preserve">Vivi </t>
  </si>
  <si>
    <t>Vivi Lyra 3D PREMIUM (Gustavo)</t>
  </si>
  <si>
    <t>46 9134-8742</t>
  </si>
  <si>
    <t>daiane</t>
  </si>
  <si>
    <t xml:space="preserve">genesis piso </t>
  </si>
  <si>
    <t>82 8768-1545</t>
  </si>
  <si>
    <t>NF 0970</t>
  </si>
  <si>
    <t xml:space="preserve">Novici Joias </t>
  </si>
  <si>
    <t xml:space="preserve"> 54 9918-6963</t>
  </si>
  <si>
    <t xml:space="preserve">knox </t>
  </si>
  <si>
    <t>31 9305-5102</t>
  </si>
  <si>
    <t>NF 0977</t>
  </si>
  <si>
    <t>Brax 2 URGENTE PARA SEXTA-FEIRA</t>
  </si>
  <si>
    <t>19 3213-2449</t>
  </si>
  <si>
    <t xml:space="preserve">ane </t>
  </si>
  <si>
    <t xml:space="preserve">sicredi 5 colocar mesmo produtor dos outros </t>
  </si>
  <si>
    <t>47 9992-6396</t>
  </si>
  <si>
    <t xml:space="preserve">Cast Comunicação </t>
  </si>
  <si>
    <t>11 98552-7485</t>
  </si>
  <si>
    <t>NF 1109</t>
  </si>
  <si>
    <t>Dra. Rafaela Rodrigues</t>
  </si>
  <si>
    <t xml:space="preserve"> 11 99683-7284</t>
  </si>
  <si>
    <t>NF 0978</t>
  </si>
  <si>
    <t>Ramon</t>
  </si>
  <si>
    <t xml:space="preserve">AtalaiaNet </t>
  </si>
  <si>
    <t>73 9931-4142</t>
  </si>
  <si>
    <t>NF 0979</t>
  </si>
  <si>
    <t>Ricardo Moraes</t>
  </si>
  <si>
    <r>
      <rPr>
        <rFont val="Arial"/>
        <color theme="1"/>
      </rPr>
      <t>Ademicon (</t>
    </r>
    <r>
      <rPr>
        <rFont val="Arial"/>
        <color rgb="FFFFFF00"/>
      </rPr>
      <t>Jonatha</t>
    </r>
    <r>
      <rPr>
        <rFont val="Arial"/>
        <color theme="1"/>
      </rPr>
      <t>)</t>
    </r>
  </si>
  <si>
    <t>(754) 600-7899</t>
  </si>
  <si>
    <t xml:space="preserve">Guilherme </t>
  </si>
  <si>
    <t xml:space="preserve">ELETROGEL </t>
  </si>
  <si>
    <t>19 99417-7906</t>
  </si>
  <si>
    <t>PROTEN Segurança e Serviços</t>
  </si>
  <si>
    <t xml:space="preserve"> 21 96701-7816</t>
  </si>
  <si>
    <t>NF 1016</t>
  </si>
  <si>
    <t>Cintia</t>
  </si>
  <si>
    <t>Impacto do Trafego</t>
  </si>
  <si>
    <t>21 99845-2827</t>
  </si>
  <si>
    <t>NF 0980</t>
  </si>
  <si>
    <t>Edu</t>
  </si>
  <si>
    <t>Edu Ravasini (Formato)</t>
  </si>
  <si>
    <t>13 99108-7002</t>
  </si>
  <si>
    <t>NF 0800</t>
  </si>
  <si>
    <t>Celso</t>
  </si>
  <si>
    <t xml:space="preserve">Dourado Cash PACOTE </t>
  </si>
  <si>
    <t xml:space="preserve"> 31 9929-0680</t>
  </si>
  <si>
    <t xml:space="preserve">BARATAOZN </t>
  </si>
  <si>
    <t xml:space="preserve"> 11 97694-2552</t>
  </si>
  <si>
    <t>Licitator</t>
  </si>
  <si>
    <t>47 9691-5950</t>
  </si>
  <si>
    <t xml:space="preserve">Ponto Animal 3D premium </t>
  </si>
  <si>
    <t>11 93288-5678</t>
  </si>
  <si>
    <t>NF 0982</t>
  </si>
  <si>
    <t>Edson Pizelli</t>
  </si>
  <si>
    <t xml:space="preserve">J PRADO CONTABILIDADE </t>
  </si>
  <si>
    <t>21 99343-6090</t>
  </si>
  <si>
    <t>NF 0983</t>
  </si>
  <si>
    <t>Thiago Meira</t>
  </si>
  <si>
    <t xml:space="preserve">Thiago Meira TIM </t>
  </si>
  <si>
    <t xml:space="preserve"> 61 9281-1460</t>
  </si>
  <si>
    <t>NF 0984</t>
  </si>
  <si>
    <t>Lucas Santos</t>
  </si>
  <si>
    <t xml:space="preserve">L.S Motos </t>
  </si>
  <si>
    <t>14 99755-5306</t>
  </si>
  <si>
    <t>NF 0985</t>
  </si>
  <si>
    <t>Kalin Almeida</t>
  </si>
  <si>
    <t xml:space="preserve">Kalin Almeida Advocacia </t>
  </si>
  <si>
    <t>99 8855-4972</t>
  </si>
  <si>
    <t xml:space="preserve">walace </t>
  </si>
  <si>
    <t xml:space="preserve">walace rocha </t>
  </si>
  <si>
    <t>13 99793-7230</t>
  </si>
  <si>
    <t>patricia</t>
  </si>
  <si>
    <t>mulheres unidas</t>
  </si>
  <si>
    <t xml:space="preserve"> 81 8592-8885</t>
  </si>
  <si>
    <t>ILHA SHOES</t>
  </si>
  <si>
    <t xml:space="preserve"> 98 9604-4136</t>
  </si>
  <si>
    <t>NF 0801</t>
  </si>
  <si>
    <t>Adriana</t>
  </si>
  <si>
    <t>Centro de Reabilitação Especializada</t>
  </si>
  <si>
    <t>21 97437-8585</t>
  </si>
  <si>
    <t>Matheus César</t>
  </si>
  <si>
    <t>CONTAGEM REPASSE</t>
  </si>
  <si>
    <t xml:space="preserve"> 31 9734-5804</t>
  </si>
  <si>
    <t>Vinícius</t>
  </si>
  <si>
    <r>
      <rPr>
        <rFont val="Arial"/>
        <color theme="1"/>
      </rPr>
      <t>Inova Cities</t>
    </r>
    <r>
      <rPr>
        <rFont val="Arial"/>
        <color rgb="FFFF00FF"/>
      </rPr>
      <t xml:space="preserve"> QUINTA FEIRA URGENTE 10h</t>
    </r>
  </si>
  <si>
    <t>41 9512-6667</t>
  </si>
  <si>
    <t xml:space="preserve">Ankai  QUINTA </t>
  </si>
  <si>
    <t>62 8143-6465</t>
  </si>
  <si>
    <t>adryel</t>
  </si>
  <si>
    <t>go divulgações</t>
  </si>
  <si>
    <t>65 9226-0714</t>
  </si>
  <si>
    <t xml:space="preserve">nara ogata </t>
  </si>
  <si>
    <t>11 96085-0504</t>
  </si>
  <si>
    <t>NF 1080</t>
  </si>
  <si>
    <t>Tarcísio</t>
  </si>
  <si>
    <t xml:space="preserve">Transporte escolar mamãe cheguei </t>
  </si>
  <si>
    <t xml:space="preserve"> 11 98933-4752</t>
  </si>
  <si>
    <t>NF 0986</t>
  </si>
  <si>
    <t>Tiago</t>
  </si>
  <si>
    <t xml:space="preserve">Promover Formaturas </t>
  </si>
  <si>
    <t>12 99760-3714</t>
  </si>
  <si>
    <t xml:space="preserve">portal norte seguros  </t>
  </si>
  <si>
    <t>63 8141-6464</t>
  </si>
  <si>
    <t xml:space="preserve">naiara </t>
  </si>
  <si>
    <t xml:space="preserve">instituto cristão kairos </t>
  </si>
  <si>
    <t>31 8955-0774</t>
  </si>
  <si>
    <t>Profa Márcia Queiroz</t>
  </si>
  <si>
    <t xml:space="preserve"> 21 99844-9505</t>
  </si>
  <si>
    <t>NF 0987</t>
  </si>
  <si>
    <r>
      <rPr>
        <rFont val="Arial"/>
        <color theme="1"/>
      </rPr>
      <t>Bio Brasil  (</t>
    </r>
    <r>
      <rPr>
        <rFont val="Arial"/>
        <color rgb="FFFFFF00"/>
      </rPr>
      <t>Jonatha</t>
    </r>
    <r>
      <rPr>
        <rFont val="Arial"/>
        <color theme="1"/>
      </rPr>
      <t>)</t>
    </r>
  </si>
  <si>
    <t>NF 1017</t>
  </si>
  <si>
    <t xml:space="preserve">Mariano música </t>
  </si>
  <si>
    <t>11 99582-7585</t>
  </si>
  <si>
    <t>Thiago Santos</t>
  </si>
  <si>
    <t xml:space="preserve"> 11 96623-1076</t>
  </si>
  <si>
    <t xml:space="preserve">Roboxx *não quer o video </t>
  </si>
  <si>
    <t>51 9178-5256</t>
  </si>
  <si>
    <t xml:space="preserve">Canni Color </t>
  </si>
  <si>
    <t xml:space="preserve"> 21 98215-5541</t>
  </si>
  <si>
    <r>
      <rPr>
        <rFont val="Arial"/>
        <color theme="1"/>
      </rPr>
      <t>LzFiscal 7 (</t>
    </r>
    <r>
      <rPr>
        <rFont val="Arial"/>
        <color rgb="FFFFFF00"/>
      </rPr>
      <t>Jonatha</t>
    </r>
    <r>
      <rPr>
        <rFont val="Arial"/>
        <color theme="1"/>
      </rPr>
      <t>)</t>
    </r>
  </si>
  <si>
    <t>Jump Car 2</t>
  </si>
  <si>
    <t xml:space="preserve">21 99774-5605        </t>
  </si>
  <si>
    <t>Higieniza Ar (vai pagar 07/03)</t>
  </si>
  <si>
    <t xml:space="preserve"> 62 8265-8444</t>
  </si>
  <si>
    <t>NF 1046</t>
  </si>
  <si>
    <t xml:space="preserve">Lucas Galvão </t>
  </si>
  <si>
    <t>61 9849-0512</t>
  </si>
  <si>
    <t>Tatu Serralheria LOGO</t>
  </si>
  <si>
    <t>19 99952-7379</t>
  </si>
  <si>
    <t>Tatu Serralheria</t>
  </si>
  <si>
    <t>NF 1018</t>
  </si>
  <si>
    <t xml:space="preserve">sem pragas 3 </t>
  </si>
  <si>
    <t>NF 1019</t>
  </si>
  <si>
    <t>Albertt de Barros</t>
  </si>
  <si>
    <t>drosi marine 6</t>
  </si>
  <si>
    <t xml:space="preserve"> 21 97101-7471</t>
  </si>
  <si>
    <t>Madeira do Baxinho</t>
  </si>
  <si>
    <t>49 8830-8359</t>
  </si>
  <si>
    <t>NF 1020</t>
  </si>
  <si>
    <t>Sérgio Moura</t>
  </si>
  <si>
    <t xml:space="preserve">Copy trade 3 </t>
  </si>
  <si>
    <t>81 9829-1111</t>
  </si>
  <si>
    <t>NF 1021</t>
  </si>
  <si>
    <t>Hydrotecpoa</t>
  </si>
  <si>
    <t>51 9126-4909</t>
  </si>
  <si>
    <t>NF 1022</t>
  </si>
  <si>
    <t>Netinho</t>
  </si>
  <si>
    <t xml:space="preserve">Agiliza </t>
  </si>
  <si>
    <t>98 8438-3518</t>
  </si>
  <si>
    <t>Aristides</t>
  </si>
  <si>
    <t xml:space="preserve"> 27 99834-7182</t>
  </si>
  <si>
    <t>NF 1023</t>
  </si>
  <si>
    <t>Studio de Beleza - Lapa</t>
  </si>
  <si>
    <t>11 99508-1589</t>
  </si>
  <si>
    <t>NF 1090</t>
  </si>
  <si>
    <t xml:space="preserve">Conta Conta Contabilidade </t>
  </si>
  <si>
    <t>11 96229-1271</t>
  </si>
  <si>
    <t xml:space="preserve">Madalena chá revelação 3D premium </t>
  </si>
  <si>
    <t>19 99161-5989</t>
  </si>
  <si>
    <t>NF 1024</t>
  </si>
  <si>
    <t>KAAJSA</t>
  </si>
  <si>
    <t>sua cidadania portugal</t>
  </si>
  <si>
    <t>21 97957-4004</t>
  </si>
  <si>
    <t>NF 1025</t>
  </si>
  <si>
    <t xml:space="preserve">Naty </t>
  </si>
  <si>
    <t>magi optica 1</t>
  </si>
  <si>
    <t>11 98567-0966</t>
  </si>
  <si>
    <t>NF 1026</t>
  </si>
  <si>
    <t xml:space="preserve">tem navg  </t>
  </si>
  <si>
    <t>NF 1091</t>
  </si>
  <si>
    <t>Lucas Araujo</t>
  </si>
  <si>
    <t>Laborclin 2</t>
  </si>
  <si>
    <t>83 9997-7630</t>
  </si>
  <si>
    <t>Mateus</t>
  </si>
  <si>
    <t>CLICK MACHINE</t>
  </si>
  <si>
    <t xml:space="preserve"> 11 94241-7209</t>
  </si>
  <si>
    <t>NF 1027</t>
  </si>
  <si>
    <t xml:space="preserve">Barreto </t>
  </si>
  <si>
    <t>Barreto Corretor / PARA SEGUNDA URGENTE</t>
  </si>
  <si>
    <t>85 8778-1472</t>
  </si>
  <si>
    <t>NF 1028</t>
  </si>
  <si>
    <t>Rodrigo Oliveira</t>
  </si>
  <si>
    <t>DPSports.bet 1  (Jonatha)</t>
  </si>
  <si>
    <t>17 99975-1017</t>
  </si>
  <si>
    <t>NF 1029</t>
  </si>
  <si>
    <t>DPSports.bet 2  (Jonatha)</t>
  </si>
  <si>
    <t>NF 1030</t>
  </si>
  <si>
    <t xml:space="preserve">Hotel Pousada Recanto das Árvores </t>
  </si>
  <si>
    <t>22 99618-9329</t>
  </si>
  <si>
    <t>sandro</t>
  </si>
  <si>
    <t>asbs eletronica</t>
  </si>
  <si>
    <t>18 99769-1657</t>
  </si>
  <si>
    <t>NF 1031</t>
  </si>
  <si>
    <t xml:space="preserve"> Next</t>
  </si>
  <si>
    <t>98 8595-8343</t>
  </si>
  <si>
    <t>NF 1092</t>
  </si>
  <si>
    <t>Evandro Lecey</t>
  </si>
  <si>
    <t>Ceonn E3 Cabinas</t>
  </si>
  <si>
    <t>53 9909-5478</t>
  </si>
  <si>
    <t>Kethilin</t>
  </si>
  <si>
    <t xml:space="preserve">Performance Estética Automotiva </t>
  </si>
  <si>
    <t>65 9911-9793</t>
  </si>
  <si>
    <t>NF 1032</t>
  </si>
  <si>
    <t xml:space="preserve">Aterapeutamulhermedicina </t>
  </si>
  <si>
    <t>11 96490-0141</t>
  </si>
  <si>
    <t xml:space="preserve"> Poupahotel</t>
  </si>
  <si>
    <t xml:space="preserve"> 12 98295-9001</t>
  </si>
  <si>
    <t xml:space="preserve"> Prótese Capilar</t>
  </si>
  <si>
    <t xml:space="preserve"> 87 8142-5423</t>
  </si>
  <si>
    <t>Bezerra Gás</t>
  </si>
  <si>
    <t>98 8479-7288</t>
  </si>
  <si>
    <t xml:space="preserve">TOP UM </t>
  </si>
  <si>
    <t xml:space="preserve"> 31 9677-1191</t>
  </si>
  <si>
    <t>NF 1033</t>
  </si>
  <si>
    <t>Melqui Feitosa</t>
  </si>
  <si>
    <t xml:space="preserve">Marcenaria Oliveira </t>
  </si>
  <si>
    <t>19 99616-3114</t>
  </si>
  <si>
    <t>José Maria</t>
  </si>
  <si>
    <t xml:space="preserve">EmiKar Veículos </t>
  </si>
  <si>
    <t>31 8699-7776</t>
  </si>
  <si>
    <t xml:space="preserve">henrique silva </t>
  </si>
  <si>
    <t xml:space="preserve">sj postos 3d premium c movimento  preciso na data certa </t>
  </si>
  <si>
    <t>16 99105-6720</t>
  </si>
  <si>
    <t xml:space="preserve">sj postos mascote dele com 5 posições preciso na data certa </t>
  </si>
  <si>
    <t>valmiro</t>
  </si>
  <si>
    <t xml:space="preserve">professor valmiro aguardando </t>
  </si>
  <si>
    <t>91 8180-3131</t>
  </si>
  <si>
    <t>NF 1034</t>
  </si>
  <si>
    <t xml:space="preserve">Oficina de Arteiros </t>
  </si>
  <si>
    <t>11 96461-1206</t>
  </si>
  <si>
    <t>NF 1035</t>
  </si>
  <si>
    <t>Mila</t>
  </si>
  <si>
    <t xml:space="preserve">Mila Junia Silva </t>
  </si>
  <si>
    <t>61 9838-3573</t>
  </si>
  <si>
    <t>NF 1036</t>
  </si>
  <si>
    <t>Celio Maciel</t>
  </si>
  <si>
    <t xml:space="preserve">Acordeon Shop </t>
  </si>
  <si>
    <t>12 98189-7861</t>
  </si>
  <si>
    <t>NF 1037</t>
  </si>
  <si>
    <t>Alex Marques</t>
  </si>
  <si>
    <t xml:space="preserve">Aprova ai. </t>
  </si>
  <si>
    <t>61 8556-0820</t>
  </si>
  <si>
    <t>Rafael Nascimento</t>
  </si>
  <si>
    <t>Maxauto</t>
  </si>
  <si>
    <t>67 9105-2772</t>
  </si>
  <si>
    <t>NF 1038</t>
  </si>
  <si>
    <t>Richard</t>
  </si>
  <si>
    <t xml:space="preserve">Nova Cell </t>
  </si>
  <si>
    <t>49 9819-1136</t>
  </si>
  <si>
    <t>Jonathan</t>
  </si>
  <si>
    <t xml:space="preserve">Apple Phone </t>
  </si>
  <si>
    <t>65 9674-8413</t>
  </si>
  <si>
    <t>NF 1052</t>
  </si>
  <si>
    <t>Bruna</t>
  </si>
  <si>
    <t xml:space="preserve">Brastec Segurança </t>
  </si>
  <si>
    <t>27 99511-4334</t>
  </si>
  <si>
    <t>NF 1039</t>
  </si>
  <si>
    <t xml:space="preserve">ZL Books 3D PREMIUM </t>
  </si>
  <si>
    <t>21 99968-8114</t>
  </si>
  <si>
    <t>NF 1053</t>
  </si>
  <si>
    <t xml:space="preserve">Memorando </t>
  </si>
  <si>
    <t>61 9674-5397</t>
  </si>
  <si>
    <t>carla martins</t>
  </si>
  <si>
    <t>martins e martins</t>
  </si>
  <si>
    <t>48 9965-3653</t>
  </si>
  <si>
    <t>NF 1040</t>
  </si>
  <si>
    <t>Dani Bruch</t>
  </si>
  <si>
    <t xml:space="preserve">Amutual Proteção </t>
  </si>
  <si>
    <t xml:space="preserve"> 49 9142-8603</t>
  </si>
  <si>
    <t>NF 1041</t>
  </si>
  <si>
    <t>Fran</t>
  </si>
  <si>
    <t xml:space="preserve">Franmak Rodantes </t>
  </si>
  <si>
    <t>48 9981-2952</t>
  </si>
  <si>
    <t>NF 1042</t>
  </si>
  <si>
    <t>VALTERSON</t>
  </si>
  <si>
    <t xml:space="preserve">VALTERSON Advogado </t>
  </si>
  <si>
    <t>63 9980-8700</t>
  </si>
  <si>
    <t>NF 1054</t>
  </si>
  <si>
    <t>Carlos Minami</t>
  </si>
  <si>
    <t xml:space="preserve">Mentor Imobiliário </t>
  </si>
  <si>
    <t>11 98206-2337</t>
  </si>
  <si>
    <t>NF 1043</t>
  </si>
  <si>
    <t>Jonathan Rodrigues</t>
  </si>
  <si>
    <t xml:space="preserve">PremiaCap </t>
  </si>
  <si>
    <t>47 9650-1558</t>
  </si>
  <si>
    <t>NF 1093</t>
  </si>
  <si>
    <t>Tarcisio</t>
  </si>
  <si>
    <t>Rio Pardo Agropet</t>
  </si>
  <si>
    <t xml:space="preserve"> 16 99767-6399</t>
  </si>
  <si>
    <t>Desmaroliza</t>
  </si>
  <si>
    <t>11 99304-4132</t>
  </si>
  <si>
    <t>Kawaii Lavagem</t>
  </si>
  <si>
    <t>67 8471-3309</t>
  </si>
  <si>
    <t>NF 1055</t>
  </si>
  <si>
    <t xml:space="preserve">Daniela </t>
  </si>
  <si>
    <t>VET.DANIVIEIRA</t>
  </si>
  <si>
    <t>81 9128-3969</t>
  </si>
  <si>
    <t xml:space="preserve">Constroi </t>
  </si>
  <si>
    <t>95 9153-9558</t>
  </si>
  <si>
    <t>Blum</t>
  </si>
  <si>
    <t xml:space="preserve"> 64 8442-5804</t>
  </si>
  <si>
    <t xml:space="preserve">grupo águia 2 </t>
  </si>
  <si>
    <t>91 8488-5420</t>
  </si>
  <si>
    <t xml:space="preserve">sos gás e água 3 dias </t>
  </si>
  <si>
    <t>22 99806-4510</t>
  </si>
  <si>
    <t xml:space="preserve">caio machado </t>
  </si>
  <si>
    <t xml:space="preserve">sos dentista </t>
  </si>
  <si>
    <t>11 94023-1727</t>
  </si>
  <si>
    <t>NF 1094</t>
  </si>
  <si>
    <t>Daiane dos Santos</t>
  </si>
  <si>
    <t>Dr. Arthur</t>
  </si>
  <si>
    <t>69 8485-2006</t>
  </si>
  <si>
    <t>Jhonatan Moreira</t>
  </si>
  <si>
    <t>OUTLET DOS CALÇADOS</t>
  </si>
  <si>
    <t>32 8817-4403</t>
  </si>
  <si>
    <t>Tiago  Imóveis</t>
  </si>
  <si>
    <t>27 99699-2727</t>
  </si>
  <si>
    <t>rosine</t>
  </si>
  <si>
    <t xml:space="preserve">grefe bike </t>
  </si>
  <si>
    <t>67 9192-8059</t>
  </si>
  <si>
    <t>bruno</t>
  </si>
  <si>
    <t xml:space="preserve"> Farmácias Brava </t>
  </si>
  <si>
    <t xml:space="preserve"> 49 8872-4134</t>
  </si>
  <si>
    <t>paula</t>
  </si>
  <si>
    <t xml:space="preserve">paula carvalho  </t>
  </si>
  <si>
    <t xml:space="preserve"> 62 9967-0047</t>
  </si>
  <si>
    <t xml:space="preserve">fabricio rios urgente amanhã  </t>
  </si>
  <si>
    <t>45 3054-8091</t>
  </si>
  <si>
    <t>WST 3D PREMIUM (Caio)</t>
  </si>
  <si>
    <t>11 93338-6172</t>
  </si>
  <si>
    <t>camila</t>
  </si>
  <si>
    <t>Aleina Modas</t>
  </si>
  <si>
    <t xml:space="preserve"> 47 9106-0681</t>
  </si>
  <si>
    <t xml:space="preserve">Life &amp; Care </t>
  </si>
  <si>
    <t>19 99129-1336</t>
  </si>
  <si>
    <t>NF 1044</t>
  </si>
  <si>
    <t>Passexpress Lavanderia</t>
  </si>
  <si>
    <t>14 98105-1657</t>
  </si>
  <si>
    <t>NF 1045</t>
  </si>
  <si>
    <t>Clínica Logui - pacote</t>
  </si>
  <si>
    <t xml:space="preserve"> 96 9118-1869</t>
  </si>
  <si>
    <t xml:space="preserve">anderson </t>
  </si>
  <si>
    <t>empório frios</t>
  </si>
  <si>
    <t>61 8568-8888</t>
  </si>
  <si>
    <t xml:space="preserve">Festival Sul Fluminense (28/02 pagamento) </t>
  </si>
  <si>
    <t>24 98120-5655</t>
  </si>
  <si>
    <t>Clínica Logui 1</t>
  </si>
  <si>
    <t>Clínica Logui 2</t>
  </si>
  <si>
    <t>Clínica Logui 3</t>
  </si>
  <si>
    <t>Clínica Logui 4</t>
  </si>
  <si>
    <t>Plano e Casa 3D Premium</t>
  </si>
  <si>
    <t>11 91218-6379</t>
  </si>
  <si>
    <t xml:space="preserve">reginaldo </t>
  </si>
  <si>
    <t xml:space="preserve">rechon engenharia </t>
  </si>
  <si>
    <t>11 96849-1446</t>
  </si>
  <si>
    <t>Gilmar Guimarães</t>
  </si>
  <si>
    <t xml:space="preserve"> 11 99618-2194</t>
  </si>
  <si>
    <t>Retiro de Carnaval</t>
  </si>
  <si>
    <t>94 9225-7574</t>
  </si>
  <si>
    <t>NF 1061</t>
  </si>
  <si>
    <t>SharkSmoke Tabacaria</t>
  </si>
  <si>
    <t xml:space="preserve"> 11 97701-3519</t>
  </si>
  <si>
    <t>Gabriella Bicalho</t>
  </si>
  <si>
    <t xml:space="preserve">Grupo Pcont </t>
  </si>
  <si>
    <t xml:space="preserve"> 31 8850-2960</t>
  </si>
  <si>
    <t>NF0865</t>
  </si>
  <si>
    <t xml:space="preserve">Bruna </t>
  </si>
  <si>
    <t>Copygraf Gráfica</t>
  </si>
  <si>
    <t>41 88943-881</t>
  </si>
  <si>
    <t>NF 1247</t>
  </si>
  <si>
    <t>Clube de leitura da Literatura (dia 28)</t>
  </si>
  <si>
    <t>91 93470-981</t>
  </si>
  <si>
    <t>Carvalho Engenharia</t>
  </si>
  <si>
    <t xml:space="preserve"> 41 9154-2343</t>
  </si>
  <si>
    <t>everton</t>
  </si>
  <si>
    <t xml:space="preserve">desafio do acessor  </t>
  </si>
  <si>
    <t>11 98202-6658</t>
  </si>
  <si>
    <t>NF 1095</t>
  </si>
  <si>
    <t>Correia</t>
  </si>
  <si>
    <t>CorreiaTV</t>
  </si>
  <si>
    <t>1 (617) 866-1413</t>
  </si>
  <si>
    <t>NF 0891</t>
  </si>
  <si>
    <t>Joalan Vitoriano</t>
  </si>
  <si>
    <t>Shopirriga360</t>
  </si>
  <si>
    <t>88 9995-5414</t>
  </si>
  <si>
    <t>Centro de Reabilitação Especializada 1</t>
  </si>
  <si>
    <t>Frizante</t>
  </si>
  <si>
    <t xml:space="preserve"> 95 9136-7206</t>
  </si>
  <si>
    <t>NF 1248</t>
  </si>
  <si>
    <t xml:space="preserve">Hagaia Semijoias </t>
  </si>
  <si>
    <t>11 94970-2635</t>
  </si>
  <si>
    <t>NF 1060</t>
  </si>
  <si>
    <r>
      <rPr>
        <rFont val="Arial"/>
        <color theme="1"/>
      </rPr>
      <t>Hagaia Semijoias (Mascote) (</t>
    </r>
    <r>
      <rPr>
        <rFont val="Arial"/>
        <color rgb="FFFFFF00"/>
      </rPr>
      <t>Caio</t>
    </r>
    <r>
      <rPr>
        <rFont val="Arial"/>
        <color theme="1"/>
      </rPr>
      <t>)</t>
    </r>
  </si>
  <si>
    <t>NF 1059</t>
  </si>
  <si>
    <r>
      <rPr>
        <rFont val="Arial"/>
        <color theme="1"/>
      </rPr>
      <t>Despachante Espíndola (</t>
    </r>
    <r>
      <rPr>
        <rFont val="Arial"/>
        <color rgb="FFFFFF00"/>
      </rPr>
      <t>Jonatha</t>
    </r>
    <r>
      <rPr>
        <rFont val="Arial"/>
        <color theme="1"/>
      </rPr>
      <t>)</t>
    </r>
  </si>
  <si>
    <t>47 8839-0759</t>
  </si>
  <si>
    <t>Marcio</t>
  </si>
  <si>
    <t xml:space="preserve">Marcio </t>
  </si>
  <si>
    <t>51 9361-7863</t>
  </si>
  <si>
    <t xml:space="preserve">Dourado Cash 1 </t>
  </si>
  <si>
    <t xml:space="preserve">Grupo </t>
  </si>
  <si>
    <t>NF 1110</t>
  </si>
  <si>
    <t>diemilson</t>
  </si>
  <si>
    <t xml:space="preserve">logic pro </t>
  </si>
  <si>
    <t>69 9222-8560</t>
  </si>
  <si>
    <t xml:space="preserve">Daniel Auto Elétrica </t>
  </si>
  <si>
    <t>19 98893-5634</t>
  </si>
  <si>
    <t>NF 0713</t>
  </si>
  <si>
    <t>vavá</t>
  </si>
  <si>
    <t xml:space="preserve">vavá cortinas </t>
  </si>
  <si>
    <t>67 9287-7999</t>
  </si>
  <si>
    <t>GSeg Engenharia 1</t>
  </si>
  <si>
    <t xml:space="preserve"> 63 8401-2136</t>
  </si>
  <si>
    <t>GSeg Engenharia 2</t>
  </si>
  <si>
    <t>Benincá Contabilidade</t>
  </si>
  <si>
    <t>54 9147-0410</t>
  </si>
  <si>
    <t>Anderson Machado</t>
  </si>
  <si>
    <t>61 8158-0790</t>
  </si>
  <si>
    <t xml:space="preserve"> KBV-AÇO </t>
  </si>
  <si>
    <t xml:space="preserve"> 61 9133-2886</t>
  </si>
  <si>
    <t xml:space="preserve">Speciale </t>
  </si>
  <si>
    <t>87 9978-8524</t>
  </si>
  <si>
    <t>Fernanda Palermo</t>
  </si>
  <si>
    <t xml:space="preserve">Fernanda Palermo MÚSICA </t>
  </si>
  <si>
    <t>21 96958-0692</t>
  </si>
  <si>
    <t xml:space="preserve">edmar </t>
  </si>
  <si>
    <t>módulo  m</t>
  </si>
  <si>
    <t>34 9175-4104</t>
  </si>
  <si>
    <t>NF 1058</t>
  </si>
  <si>
    <t xml:space="preserve">Suellen </t>
  </si>
  <si>
    <t>Suellen Reis</t>
  </si>
  <si>
    <t>84 8883-1234</t>
  </si>
  <si>
    <t>Ps medicina do trabalho</t>
  </si>
  <si>
    <t xml:space="preserve"> 61 9182-9914</t>
  </si>
  <si>
    <t>NF 1057</t>
  </si>
  <si>
    <t>Cacilda Rodriguez</t>
  </si>
  <si>
    <t>JR JOALHEIRO</t>
  </si>
  <si>
    <t xml:space="preserve"> 11 98305-6311</t>
  </si>
  <si>
    <t>NF 1111</t>
  </si>
  <si>
    <t>Carga Pesada</t>
  </si>
  <si>
    <t xml:space="preserve"> 63 9207-9820</t>
  </si>
  <si>
    <t>NF 1056</t>
  </si>
  <si>
    <t>Denarius Esc</t>
  </si>
  <si>
    <t>11 94154-9029</t>
  </si>
  <si>
    <t xml:space="preserve"> Instituto IKTUS </t>
  </si>
  <si>
    <t>21 99128-9398</t>
  </si>
  <si>
    <t>Quero Mais Lanchonete</t>
  </si>
  <si>
    <t>24 99242-9968</t>
  </si>
  <si>
    <t>rodrigo</t>
  </si>
  <si>
    <t xml:space="preserve">pilates ipiranga 24 horas colocar vinicius  </t>
  </si>
  <si>
    <t>11 95883-6775</t>
  </si>
  <si>
    <t xml:space="preserve">esperando sinal </t>
  </si>
  <si>
    <t>Adriana Lang</t>
  </si>
  <si>
    <t xml:space="preserve">Saúde Livre 3D </t>
  </si>
  <si>
    <t xml:space="preserve"> 49 9123-1175</t>
  </si>
  <si>
    <t xml:space="preserve"> Gibbor Tecnologia </t>
  </si>
  <si>
    <t xml:space="preserve"> 34 99720-472</t>
  </si>
  <si>
    <t>Rônald</t>
  </si>
  <si>
    <t>Aprove Motors 2D</t>
  </si>
  <si>
    <t>63 8452-8752</t>
  </si>
  <si>
    <t>NF 1113</t>
  </si>
  <si>
    <t>Gustavo Fogaça 2D (Caio)</t>
  </si>
  <si>
    <t>11 97646-6234</t>
  </si>
  <si>
    <t>keila</t>
  </si>
  <si>
    <t xml:space="preserve">GWA Consultoria </t>
  </si>
  <si>
    <t>11 97200-5214</t>
  </si>
  <si>
    <t>NF 1097</t>
  </si>
  <si>
    <r>
      <rPr>
        <rFont val="Arial"/>
        <color theme="1"/>
      </rPr>
      <t>INCREF (</t>
    </r>
    <r>
      <rPr>
        <rFont val="Arial"/>
        <color rgb="FFFFFF00"/>
      </rPr>
      <t>Vinicius</t>
    </r>
    <r>
      <rPr>
        <rFont val="Arial"/>
        <color theme="1"/>
      </rPr>
      <t xml:space="preserve">) </t>
    </r>
  </si>
  <si>
    <t>11 94738-1892</t>
  </si>
  <si>
    <t>Go Fast Market</t>
  </si>
  <si>
    <t xml:space="preserve"> 13 99700-8793</t>
  </si>
  <si>
    <t>NF 1096</t>
  </si>
  <si>
    <t>Roupas Premium</t>
  </si>
  <si>
    <t>21 97009-1032</t>
  </si>
  <si>
    <t>Infatec 3  - WESLEY</t>
  </si>
  <si>
    <t>86 9992-1992</t>
  </si>
  <si>
    <t xml:space="preserve">     PACOTE</t>
  </si>
  <si>
    <t>SJ Consultorica POST 1</t>
  </si>
  <si>
    <t xml:space="preserve"> 71 4103-5222</t>
  </si>
  <si>
    <t>SJ Consultorica POST 2</t>
  </si>
  <si>
    <t>Jonatas Nascimento</t>
  </si>
  <si>
    <t xml:space="preserve">MCS Pré Moldados </t>
  </si>
  <si>
    <t>71 8953-6946</t>
  </si>
  <si>
    <t>Vitor</t>
  </si>
  <si>
    <t>VIT Seg</t>
  </si>
  <si>
    <t>NF 1062</t>
  </si>
  <si>
    <t xml:space="preserve">Prime Burger </t>
  </si>
  <si>
    <t>49 8910-6716</t>
  </si>
  <si>
    <t xml:space="preserve">Gws Engenharia </t>
  </si>
  <si>
    <t>31 9941-2620</t>
  </si>
  <si>
    <t xml:space="preserve">fábio </t>
  </si>
  <si>
    <t>studio marconi áudio</t>
  </si>
  <si>
    <t>11 99877-7703</t>
  </si>
  <si>
    <t xml:space="preserve">ByMotors Estilo </t>
  </si>
  <si>
    <t xml:space="preserve"> 45 91254-741</t>
  </si>
  <si>
    <t>renata</t>
  </si>
  <si>
    <t>espaço mulher</t>
  </si>
  <si>
    <t>31 9813-4408</t>
  </si>
  <si>
    <t>NF 1063</t>
  </si>
  <si>
    <t>City Construtora</t>
  </si>
  <si>
    <t xml:space="preserve"> 91 8723-5713</t>
  </si>
  <si>
    <t xml:space="preserve">Leandro Tatuador </t>
  </si>
  <si>
    <t xml:space="preserve"> 81 8513-4624</t>
  </si>
  <si>
    <t>NF 1100</t>
  </si>
  <si>
    <t>Fael</t>
  </si>
  <si>
    <t xml:space="preserve">Morais Veículos </t>
  </si>
  <si>
    <t>12 99165-1903</t>
  </si>
  <si>
    <t>NF 1064</t>
  </si>
  <si>
    <t xml:space="preserve">Balbino Almeida Advogados </t>
  </si>
  <si>
    <t>11 94587-9309</t>
  </si>
  <si>
    <t>denise</t>
  </si>
  <si>
    <t>pimenta rosa 2</t>
  </si>
  <si>
    <t>51 9526-7716</t>
  </si>
  <si>
    <t xml:space="preserve">Kawaii Lavagem </t>
  </si>
  <si>
    <t xml:space="preserve"> 67 8471-3309</t>
  </si>
  <si>
    <t xml:space="preserve"> Escritório Fernando Santos</t>
  </si>
  <si>
    <t>11 99747-8413</t>
  </si>
  <si>
    <t>NF 1101</t>
  </si>
  <si>
    <t>Kleber Alencar</t>
  </si>
  <si>
    <t>Kas Tecnologia</t>
  </si>
  <si>
    <t xml:space="preserve"> 88 9676-2900</t>
  </si>
  <si>
    <t>Ankai Buffet 2</t>
  </si>
  <si>
    <t xml:space="preserve"> 62 8143-6465</t>
  </si>
  <si>
    <t>NF 1065</t>
  </si>
  <si>
    <t>Eri Sampaio</t>
  </si>
  <si>
    <t xml:space="preserve">Yala Bahia </t>
  </si>
  <si>
    <t>11 98214-5482</t>
  </si>
  <si>
    <t>NF 1066</t>
  </si>
  <si>
    <t>FL Serviços Gerais - Locução</t>
  </si>
  <si>
    <t>11 98869-0535</t>
  </si>
  <si>
    <t xml:space="preserve">fábio franco </t>
  </si>
  <si>
    <t>11 99705-5446</t>
  </si>
  <si>
    <t>Gilson Novo Mundo</t>
  </si>
  <si>
    <t xml:space="preserve"> Novo Mundo</t>
  </si>
  <si>
    <t xml:space="preserve"> 11 94026-6246</t>
  </si>
  <si>
    <t>NF 1067</t>
  </si>
  <si>
    <t>EMERSON ADVOGADO 2</t>
  </si>
  <si>
    <t>11 98445-5286</t>
  </si>
  <si>
    <t>NF 1068</t>
  </si>
  <si>
    <t>Ed Cavalcanti</t>
  </si>
  <si>
    <t xml:space="preserve"> Portal GLCLICK</t>
  </si>
  <si>
    <t>21 98359-0119</t>
  </si>
  <si>
    <t>NF 1102</t>
  </si>
  <si>
    <t xml:space="preserve">Rosinha </t>
  </si>
  <si>
    <t>41 8410-1206</t>
  </si>
  <si>
    <t>Marcelo Duarte</t>
  </si>
  <si>
    <t xml:space="preserve"> Farma Popular</t>
  </si>
  <si>
    <t>65 9682-8242</t>
  </si>
  <si>
    <t xml:space="preserve">paula miguelis </t>
  </si>
  <si>
    <t>bem vai transportes 1</t>
  </si>
  <si>
    <t>94 8111-2798</t>
  </si>
  <si>
    <t xml:space="preserve">fix imagem vetorização  urgente </t>
  </si>
  <si>
    <t xml:space="preserve"> 17 99222-6071</t>
  </si>
  <si>
    <t>NF 1069</t>
  </si>
  <si>
    <t>premium luxur</t>
  </si>
  <si>
    <t>11 94700-8591</t>
  </si>
  <si>
    <t xml:space="preserve">DAVI </t>
  </si>
  <si>
    <t xml:space="preserve">GRUPO SUPPORT </t>
  </si>
  <si>
    <t>11 97242-1554</t>
  </si>
  <si>
    <t>Afrodite 2</t>
  </si>
  <si>
    <t>41 9923-0140</t>
  </si>
  <si>
    <t>NF 1070</t>
  </si>
  <si>
    <t>Davi</t>
  </si>
  <si>
    <r>
      <rPr>
        <rFont val="Arial"/>
        <color theme="1"/>
      </rPr>
      <t>Inove Multimarcas (</t>
    </r>
    <r>
      <rPr>
        <rFont val="Arial"/>
        <color rgb="FFFFFF00"/>
      </rPr>
      <t>Jonatha</t>
    </r>
    <r>
      <rPr>
        <rFont val="Arial"/>
        <color theme="1"/>
      </rPr>
      <t>)</t>
    </r>
  </si>
  <si>
    <t>45 9973-3037</t>
  </si>
  <si>
    <t>NF 1071</t>
  </si>
  <si>
    <r>
      <rPr>
        <rFont val="Arial"/>
        <color theme="1"/>
      </rPr>
      <t>i9 Auto Socorro (</t>
    </r>
    <r>
      <rPr>
        <rFont val="Arial"/>
        <color rgb="FFFFFF00"/>
      </rPr>
      <t>Jonatha</t>
    </r>
    <r>
      <rPr>
        <rFont val="Arial"/>
        <color theme="1"/>
      </rPr>
      <t>)</t>
    </r>
  </si>
  <si>
    <t xml:space="preserve">Professor Carlos </t>
  </si>
  <si>
    <t>62 9227-5399</t>
  </si>
  <si>
    <t xml:space="preserve">Ana </t>
  </si>
  <si>
    <t>estampa maria</t>
  </si>
  <si>
    <t xml:space="preserve"> 41 9853-4113</t>
  </si>
  <si>
    <t xml:space="preserve"> Novo Mundo 2</t>
  </si>
  <si>
    <t>11 94026-6246</t>
  </si>
  <si>
    <t xml:space="preserve"> Edson</t>
  </si>
  <si>
    <t xml:space="preserve">Fiorentino Business </t>
  </si>
  <si>
    <t xml:space="preserve"> 12 99757-0854</t>
  </si>
  <si>
    <t xml:space="preserve">Lev Gourmet &amp; Artesanal </t>
  </si>
  <si>
    <t xml:space="preserve"> 81 9633-6859</t>
  </si>
  <si>
    <t>NF 1249</t>
  </si>
  <si>
    <t>Carlos Pizani</t>
  </si>
  <si>
    <t xml:space="preserve">Cuiab'Art </t>
  </si>
  <si>
    <t>18 98157-1021</t>
  </si>
  <si>
    <t>Ópticasofia 3D PREMIUM</t>
  </si>
  <si>
    <t xml:space="preserve"> 18 99606-8323</t>
  </si>
  <si>
    <t>By crédito</t>
  </si>
  <si>
    <t>37 9840-5249</t>
  </si>
  <si>
    <t xml:space="preserve">bruna </t>
  </si>
  <si>
    <t>unesc</t>
  </si>
  <si>
    <t>48 9977-3813</t>
  </si>
  <si>
    <r>
      <rPr>
        <rFont val="Arial"/>
        <color theme="1"/>
      </rPr>
      <t>Criminal Player 3D PREMIUM (</t>
    </r>
    <r>
      <rPr>
        <rFont val="Arial"/>
        <color rgb="FFFFFF00"/>
      </rPr>
      <t>Caio</t>
    </r>
    <r>
      <rPr>
        <rFont val="Arial"/>
        <color theme="1"/>
      </rPr>
      <t>)</t>
    </r>
  </si>
  <si>
    <t>48 9141-4410</t>
  </si>
  <si>
    <t>NF 1250</t>
  </si>
  <si>
    <t>Anderson Mix</t>
  </si>
  <si>
    <t>Mix Pizzaria</t>
  </si>
  <si>
    <t>43 9657-1229</t>
  </si>
  <si>
    <t>bem vai transportes 2</t>
  </si>
  <si>
    <t xml:space="preserve">bem vai transportes 3 </t>
  </si>
  <si>
    <t xml:space="preserve">Roberto Antunes 3D Premium </t>
  </si>
  <si>
    <t>65 9206-1279</t>
  </si>
  <si>
    <t>Neuro Company</t>
  </si>
  <si>
    <t xml:space="preserve"> 41 9854-9077</t>
  </si>
  <si>
    <t>SJ CONSULTORIA 3 POST</t>
  </si>
  <si>
    <t xml:space="preserve">DJ's Serviços de Limpeza </t>
  </si>
  <si>
    <t xml:space="preserve"> 81 9205-7767</t>
  </si>
  <si>
    <t>NF 0595</t>
  </si>
  <si>
    <t>NF0949</t>
  </si>
  <si>
    <t xml:space="preserve"> Alice</t>
  </si>
  <si>
    <t xml:space="preserve"> Tbrh Recursos Humanos LTDA</t>
  </si>
  <si>
    <t>11 98424-1017</t>
  </si>
  <si>
    <t>BNCC</t>
  </si>
  <si>
    <t>11 99903-0685</t>
  </si>
  <si>
    <t>Rodrigo Martins</t>
  </si>
  <si>
    <t>LMR Advocacia</t>
  </si>
  <si>
    <t xml:space="preserve"> 19 98716-0277</t>
  </si>
  <si>
    <t>NF 1115</t>
  </si>
  <si>
    <t>CANAN</t>
  </si>
  <si>
    <t>Escola Combater e Salvar</t>
  </si>
  <si>
    <t xml:space="preserve"> 51 8515-1994</t>
  </si>
  <si>
    <t xml:space="preserve">savio sena </t>
  </si>
  <si>
    <r>
      <rPr>
        <rFont val="Arial"/>
        <color theme="1"/>
      </rPr>
      <t xml:space="preserve">EUROTRIP 2025  </t>
    </r>
    <r>
      <rPr>
        <rFont val="Arial"/>
        <color rgb="FF9900FF"/>
      </rPr>
      <t xml:space="preserve">DATA CERTA </t>
    </r>
  </si>
  <si>
    <t>7 51 42 96 36</t>
  </si>
  <si>
    <t xml:space="preserve"> Rei das Antenas 2</t>
  </si>
  <si>
    <t>NF 1116</t>
  </si>
  <si>
    <t>Márcio</t>
  </si>
  <si>
    <t xml:space="preserve">Márcio Conceìção </t>
  </si>
  <si>
    <t>11 98598-5066</t>
  </si>
  <si>
    <t>Denise</t>
  </si>
  <si>
    <t xml:space="preserve"> UP Serviços</t>
  </si>
  <si>
    <t xml:space="preserve"> 11 98970-1870</t>
  </si>
  <si>
    <t xml:space="preserve">Vasconcelos Produtos de Limpeza </t>
  </si>
  <si>
    <t>87 9909-3265</t>
  </si>
  <si>
    <t>NF 1117</t>
  </si>
  <si>
    <t>Jader Berto</t>
  </si>
  <si>
    <t>LEVMED</t>
  </si>
  <si>
    <t>21 99258-4067</t>
  </si>
  <si>
    <t xml:space="preserve">borges </t>
  </si>
  <si>
    <t>Borges Perfurações</t>
  </si>
  <si>
    <t>94 9273-7105</t>
  </si>
  <si>
    <t>NF 1118</t>
  </si>
  <si>
    <t>Dario Rocha</t>
  </si>
  <si>
    <t xml:space="preserve">DR2 PINTURAS </t>
  </si>
  <si>
    <t>21 97385-8981</t>
  </si>
  <si>
    <t>alexandre</t>
  </si>
  <si>
    <t>alexandre tavares</t>
  </si>
  <si>
    <t>11 94721-8332</t>
  </si>
  <si>
    <t>Raquel Siqueira</t>
  </si>
  <si>
    <t>RS Serviços Terceirizados</t>
  </si>
  <si>
    <t>16 99644-9789</t>
  </si>
  <si>
    <t>NF 1119</t>
  </si>
  <si>
    <t>Studio de Beleza Lapa - locução</t>
  </si>
  <si>
    <t>11 99667-4954</t>
  </si>
  <si>
    <t>brener</t>
  </si>
  <si>
    <t>Líder Cobranças</t>
  </si>
  <si>
    <t xml:space="preserve"> 44 9123-0515</t>
  </si>
  <si>
    <t>Juliana</t>
  </si>
  <si>
    <t xml:space="preserve">Biossegurança BLOQUEOU </t>
  </si>
  <si>
    <t xml:space="preserve"> 61 8374-7274</t>
  </si>
  <si>
    <t>NF 1120</t>
  </si>
  <si>
    <t xml:space="preserve">Compras Cariocas </t>
  </si>
  <si>
    <t>21 99539-6504</t>
  </si>
  <si>
    <t xml:space="preserve">Cred Fatorial 6 </t>
  </si>
  <si>
    <t>Galba Freitas</t>
  </si>
  <si>
    <t>FGS Máquinas e Equipamentos</t>
  </si>
  <si>
    <t xml:space="preserve"> 85 8641-2706</t>
  </si>
  <si>
    <t xml:space="preserve">marj </t>
  </si>
  <si>
    <t>bbz</t>
  </si>
  <si>
    <t xml:space="preserve"> 19 98281-5430</t>
  </si>
  <si>
    <t>NF 1121</t>
  </si>
  <si>
    <t>Osasco Brindes</t>
  </si>
  <si>
    <t xml:space="preserve"> 11 96456-9619</t>
  </si>
  <si>
    <t xml:space="preserve">Acupuntura Bangu </t>
  </si>
  <si>
    <t>21 99284-0870</t>
  </si>
  <si>
    <t>NF 1122</t>
  </si>
  <si>
    <t>Maria Fonseca</t>
  </si>
  <si>
    <t xml:space="preserve">Arte Sacra </t>
  </si>
  <si>
    <t xml:space="preserve"> 85 9686-5609</t>
  </si>
  <si>
    <t>LR IMPORTS</t>
  </si>
  <si>
    <t>21 96606-2849</t>
  </si>
  <si>
    <t>marcelo patrocinio</t>
  </si>
  <si>
    <t xml:space="preserve">marcelo patrocinio 1 </t>
  </si>
  <si>
    <t>21 99566-1800</t>
  </si>
  <si>
    <t xml:space="preserve">marcelo patrocinio </t>
  </si>
  <si>
    <t xml:space="preserve">marcelo patrocinio 2 </t>
  </si>
  <si>
    <t>ramom</t>
  </si>
  <si>
    <t>ramom dias</t>
  </si>
  <si>
    <t>11 95789-4254</t>
  </si>
  <si>
    <t>NF 1123</t>
  </si>
  <si>
    <t>Jose Roberto</t>
  </si>
  <si>
    <t xml:space="preserve">Buzattu's Dogueri </t>
  </si>
  <si>
    <t>16 99295-1957</t>
  </si>
  <si>
    <t xml:space="preserve">yvanilson </t>
  </si>
  <si>
    <t>CENSUS</t>
  </si>
  <si>
    <t>86 9928-9663</t>
  </si>
  <si>
    <t>NF 1124</t>
  </si>
  <si>
    <t>Fidel Isenções</t>
  </si>
  <si>
    <t>11 94753-2278</t>
  </si>
  <si>
    <t>NF 1125</t>
  </si>
  <si>
    <t>Atempo Seguros 1.4</t>
  </si>
  <si>
    <t xml:space="preserve">Isotech </t>
  </si>
  <si>
    <t>45 9932-4905</t>
  </si>
  <si>
    <t xml:space="preserve">Promive </t>
  </si>
  <si>
    <t xml:space="preserve"> 31 9216-0314</t>
  </si>
  <si>
    <t xml:space="preserve"> Carvão e Lenha Dois Irmãos</t>
  </si>
  <si>
    <t>67 9913-9636</t>
  </si>
  <si>
    <t>NF 1126</t>
  </si>
  <si>
    <r>
      <rPr>
        <rFont val="Arial"/>
        <color theme="1"/>
      </rPr>
      <t>Love Loop (</t>
    </r>
    <r>
      <rPr>
        <rFont val="Arial"/>
        <color rgb="FFFFFF00"/>
      </rPr>
      <t>Vinicius</t>
    </r>
    <r>
      <rPr>
        <rFont val="Arial"/>
        <color theme="1"/>
      </rPr>
      <t>)</t>
    </r>
  </si>
  <si>
    <t>61 9104-7965</t>
  </si>
  <si>
    <t xml:space="preserve">ROMA AUTO ESCOLA </t>
  </si>
  <si>
    <t xml:space="preserve"> 19 97406-0183</t>
  </si>
  <si>
    <t xml:space="preserve">gian </t>
  </si>
  <si>
    <t xml:space="preserve">control 1 </t>
  </si>
  <si>
    <t>65 8127-5270</t>
  </si>
  <si>
    <t xml:space="preserve">control 2 3d premium na data certa </t>
  </si>
  <si>
    <t>Rivael Sousa</t>
  </si>
  <si>
    <t>EMPORIUM DA TERRA</t>
  </si>
  <si>
    <t>21 98238-4418</t>
  </si>
  <si>
    <t xml:space="preserve">Agro Rural 3D premium </t>
  </si>
  <si>
    <t>34 9791-9276</t>
  </si>
  <si>
    <t>NF 1127</t>
  </si>
  <si>
    <t>Mohamad</t>
  </si>
  <si>
    <t xml:space="preserve">Universo Geek </t>
  </si>
  <si>
    <t>11 91582-5001</t>
  </si>
  <si>
    <t>MARINHA 3D 2</t>
  </si>
  <si>
    <t>MARINHA 3D 3</t>
  </si>
  <si>
    <t>MARINHA 3D 4</t>
  </si>
  <si>
    <t>MARINHA 3D 5</t>
  </si>
  <si>
    <t>MARINHA 3D 6</t>
  </si>
  <si>
    <t>NF 1128</t>
  </si>
  <si>
    <t>JN Solar Tech 2</t>
  </si>
  <si>
    <t>33 8760-0610</t>
  </si>
  <si>
    <t>matias</t>
  </si>
  <si>
    <t xml:space="preserve">os canalhas adega </t>
  </si>
  <si>
    <t>11 95778-4374</t>
  </si>
  <si>
    <t>NF 1129</t>
  </si>
  <si>
    <t>Containers 2</t>
  </si>
  <si>
    <t xml:space="preserve"> 13 99796-0767</t>
  </si>
  <si>
    <t>NF 1130</t>
  </si>
  <si>
    <t>Luana Caroline</t>
  </si>
  <si>
    <t>Manaura</t>
  </si>
  <si>
    <t>11 98283-6271</t>
  </si>
  <si>
    <t>buneka loka</t>
  </si>
  <si>
    <t>48 9626-2871</t>
  </si>
  <si>
    <t>NF 1251</t>
  </si>
  <si>
    <t>Igor Jogos  ( post)</t>
  </si>
  <si>
    <t>NF 1131</t>
  </si>
  <si>
    <t>Classicar Veiculos</t>
  </si>
  <si>
    <t>11 94026-4520</t>
  </si>
  <si>
    <t>NF 1132</t>
  </si>
  <si>
    <t>Gabriela Brenda</t>
  </si>
  <si>
    <t xml:space="preserve">Renova Colchões  </t>
  </si>
  <si>
    <t>34 9986-7036</t>
  </si>
  <si>
    <t>NF 1133</t>
  </si>
  <si>
    <t xml:space="preserve">William </t>
  </si>
  <si>
    <t xml:space="preserve">Mega Motos </t>
  </si>
  <si>
    <t>64 9677-3004</t>
  </si>
  <si>
    <t>NF 1134</t>
  </si>
  <si>
    <t>Tito</t>
  </si>
  <si>
    <t>Gula Mais</t>
  </si>
  <si>
    <t>11 94183-3670</t>
  </si>
  <si>
    <t xml:space="preserve">GV Energia PACOTE </t>
  </si>
  <si>
    <t>GV Energia 1</t>
  </si>
  <si>
    <t>NF 1135</t>
  </si>
  <si>
    <t>Dry</t>
  </si>
  <si>
    <t xml:space="preserve"> Comercial Smine</t>
  </si>
  <si>
    <t>92 8166-8583</t>
  </si>
  <si>
    <t>NF 1136</t>
  </si>
  <si>
    <t>Clínica de Psicologia Pattar 1 3D PREMIUM</t>
  </si>
  <si>
    <t xml:space="preserve"> 11 94513-6927</t>
  </si>
  <si>
    <t>NF 1137</t>
  </si>
  <si>
    <t>Clínica de Psicologia Pattar 2 3D PREMIUM</t>
  </si>
  <si>
    <t>NF 1138</t>
  </si>
  <si>
    <t xml:space="preserve">Jarbas </t>
  </si>
  <si>
    <t>Jarbas Fotofrago 2</t>
  </si>
  <si>
    <t xml:space="preserve"> 16 99272-6502</t>
  </si>
  <si>
    <t>NF 1139</t>
  </si>
  <si>
    <t>THE CHICKEN</t>
  </si>
  <si>
    <t>48 9205-2582</t>
  </si>
  <si>
    <t>Livro A Verdade de Sendito 6</t>
  </si>
  <si>
    <t xml:space="preserve"> 11 93937-8058</t>
  </si>
  <si>
    <t>Anadiany</t>
  </si>
  <si>
    <t xml:space="preserve">Netribas 2  </t>
  </si>
  <si>
    <t>67 9951-1899</t>
  </si>
  <si>
    <t>NF 1140</t>
  </si>
  <si>
    <t>Roca Extranjeria 5 (MEL)</t>
  </si>
  <si>
    <t>11 96633-1616</t>
  </si>
  <si>
    <r>
      <rPr>
        <rFont val="Arial"/>
        <color theme="1"/>
      </rPr>
      <t>Nogueira Barros Advogados 5 (</t>
    </r>
    <r>
      <rPr>
        <rFont val="Arial"/>
        <color rgb="FFFFFF00"/>
      </rPr>
      <t>Daniel</t>
    </r>
    <r>
      <rPr>
        <rFont val="Arial"/>
        <color theme="1"/>
      </rPr>
      <t>)</t>
    </r>
  </si>
  <si>
    <t>31 7258-3234</t>
  </si>
  <si>
    <t>lig chin</t>
  </si>
  <si>
    <t>11 94991-9398</t>
  </si>
  <si>
    <t>NF 1141</t>
  </si>
  <si>
    <t xml:space="preserve">Ana Paula </t>
  </si>
  <si>
    <t>Floreees</t>
  </si>
  <si>
    <t xml:space="preserve"> 19 98448-8885</t>
  </si>
  <si>
    <t>NF 1142</t>
  </si>
  <si>
    <t>Ricardo</t>
  </si>
  <si>
    <t xml:space="preserve">Dr. Ricardo Master </t>
  </si>
  <si>
    <t>27 99232-0511</t>
  </si>
  <si>
    <t>NF 1252</t>
  </si>
  <si>
    <t>Ka Castilho</t>
  </si>
  <si>
    <t>GMI</t>
  </si>
  <si>
    <t>11 98215-0949</t>
  </si>
  <si>
    <t>NF 1143</t>
  </si>
  <si>
    <t>Paulo Rodrigues</t>
  </si>
  <si>
    <t xml:space="preserve">Bazar Vermelhinho </t>
  </si>
  <si>
    <t>13 99136-2640</t>
  </si>
  <si>
    <t>NF 1144</t>
  </si>
  <si>
    <t>Ivy</t>
  </si>
  <si>
    <t xml:space="preserve">Cherry Pape </t>
  </si>
  <si>
    <t>11 96535-0799</t>
  </si>
  <si>
    <r>
      <rPr>
        <rFont val="Arial"/>
        <color theme="1"/>
      </rPr>
      <t>Speciale Mascotes Novos (</t>
    </r>
    <r>
      <rPr>
        <rFont val="Arial"/>
        <color rgb="FFFFFF00"/>
      </rPr>
      <t>Caio</t>
    </r>
    <r>
      <rPr>
        <rFont val="Arial"/>
        <color theme="1"/>
      </rPr>
      <t>)</t>
    </r>
  </si>
  <si>
    <t xml:space="preserve">Jump Car 3 </t>
  </si>
  <si>
    <t>NF 1382</t>
  </si>
  <si>
    <t xml:space="preserve"> Nicollas </t>
  </si>
  <si>
    <t xml:space="preserve">Dr. Nicollas  </t>
  </si>
  <si>
    <t>16 98171-7603</t>
  </si>
  <si>
    <t>NF 0988</t>
  </si>
  <si>
    <t xml:space="preserve">Luana </t>
  </si>
  <si>
    <t>Casa de Repouso Padre Eustáquio 3 *ROTEIRO*</t>
  </si>
  <si>
    <t>34 9197-0799</t>
  </si>
  <si>
    <t>NF 1146</t>
  </si>
  <si>
    <t>mentoria para mulheres 40 +</t>
  </si>
  <si>
    <t>44 9910-5500</t>
  </si>
  <si>
    <t>Fabio</t>
  </si>
  <si>
    <t xml:space="preserve">Panificadora Lindo Pão </t>
  </si>
  <si>
    <t xml:space="preserve"> 61 9904-1880</t>
  </si>
  <si>
    <t>Ariadna</t>
  </si>
  <si>
    <t>TIADY Acessórios</t>
  </si>
  <si>
    <t xml:space="preserve"> 31 8891-5802</t>
  </si>
  <si>
    <t>NF 1253</t>
  </si>
  <si>
    <t>Murillo</t>
  </si>
  <si>
    <t xml:space="preserve">Zé Carlos material de construção </t>
  </si>
  <si>
    <t>73 8139-8558</t>
  </si>
  <si>
    <t>NF 1162</t>
  </si>
  <si>
    <t xml:space="preserve">Elias </t>
  </si>
  <si>
    <t xml:space="preserve"> Pastor Elias Bueno</t>
  </si>
  <si>
    <t xml:space="preserve"> 51 9626-7303</t>
  </si>
  <si>
    <t>Gabriel Fernando 3</t>
  </si>
  <si>
    <t>Gabriel Fernando 4</t>
  </si>
  <si>
    <t>paulo de almeida</t>
  </si>
  <si>
    <t>a voz da costura</t>
  </si>
  <si>
    <t>47 9111-3458</t>
  </si>
  <si>
    <t>NF 1147</t>
  </si>
  <si>
    <t xml:space="preserve"> Teu Hot dog 3D Premium </t>
  </si>
  <si>
    <t>83 8811-6804</t>
  </si>
  <si>
    <t>NF 0949</t>
  </si>
  <si>
    <t xml:space="preserve">mateus </t>
  </si>
  <si>
    <t>Pet Cleaning Gloves</t>
  </si>
  <si>
    <t xml:space="preserve"> 31 9916-0090</t>
  </si>
  <si>
    <t>ana vera</t>
  </si>
  <si>
    <t xml:space="preserve">ana vera aguardando </t>
  </si>
  <si>
    <t>11 99500-4668</t>
  </si>
  <si>
    <t>SINTAC</t>
  </si>
  <si>
    <t>42 9134-9845</t>
  </si>
  <si>
    <t xml:space="preserve">Baxinho Lava Rápido 2 </t>
  </si>
  <si>
    <t>35 9884-1003</t>
  </si>
  <si>
    <t>PPSA 2</t>
  </si>
  <si>
    <t>21 99431-2991</t>
  </si>
  <si>
    <t xml:space="preserve">dalto </t>
  </si>
  <si>
    <t xml:space="preserve">drosi marine 7 </t>
  </si>
  <si>
    <t>Trugilhos Pet Shop</t>
  </si>
  <si>
    <t>21 97415-9675</t>
  </si>
  <si>
    <t>Rodrigo</t>
  </si>
  <si>
    <t xml:space="preserve">CPCON </t>
  </si>
  <si>
    <t>21 99509-0091</t>
  </si>
  <si>
    <t>Jorge André</t>
  </si>
  <si>
    <r>
      <rPr>
        <rFont val="Arial"/>
        <color theme="1"/>
      </rPr>
      <t>UMUARAMA YOU DRIVE</t>
    </r>
    <r>
      <rPr>
        <rFont val="Arial"/>
        <color rgb="FF00FFFF"/>
      </rPr>
      <t xml:space="preserve"> </t>
    </r>
    <r>
      <rPr>
        <rFont val="Arial"/>
        <color rgb="FF9900FF"/>
      </rPr>
      <t>ENTREGAR QUINTA MANHA</t>
    </r>
  </si>
  <si>
    <t xml:space="preserve"> 62 8577-0577</t>
  </si>
  <si>
    <t xml:space="preserve"> Águias Consultoria ( dia 31 do mes passado ) </t>
  </si>
  <si>
    <t>71 9132-9885</t>
  </si>
  <si>
    <t>NF 1148</t>
  </si>
  <si>
    <t>Eliane</t>
  </si>
  <si>
    <r>
      <rPr>
        <rFont val="Arial"/>
        <color theme="1"/>
      </rPr>
      <t>Djato 1  (</t>
    </r>
    <r>
      <rPr>
        <rFont val="Arial"/>
        <color rgb="FFFFFF00"/>
      </rPr>
      <t>Jonatha</t>
    </r>
    <r>
      <rPr>
        <rFont val="Arial"/>
        <color theme="1"/>
      </rPr>
      <t>)</t>
    </r>
  </si>
  <si>
    <t>91 8154-9774</t>
  </si>
  <si>
    <t>Paulo Barros</t>
  </si>
  <si>
    <t>Multi Engenharia 1</t>
  </si>
  <si>
    <t xml:space="preserve"> 67 9196-0880</t>
  </si>
  <si>
    <t>NF 1149</t>
  </si>
  <si>
    <t>Multi Engenharia 2</t>
  </si>
  <si>
    <r>
      <rPr>
        <rFont val="Arial"/>
        <color theme="1"/>
      </rPr>
      <t xml:space="preserve">Grupo Born Contabilidade 1 </t>
    </r>
    <r>
      <rPr>
        <rFont val="Arial"/>
        <color rgb="FF00FFFF"/>
      </rPr>
      <t xml:space="preserve"> jonathan</t>
    </r>
  </si>
  <si>
    <t>11 94760-7233</t>
  </si>
  <si>
    <t>Djato 2 (AG CLIENTE)</t>
  </si>
  <si>
    <t>Thuany Alves</t>
  </si>
  <si>
    <t xml:space="preserve">Alves Embelezamento </t>
  </si>
  <si>
    <t>82 9602-2753</t>
  </si>
  <si>
    <t>NF 1150</t>
  </si>
  <si>
    <t xml:space="preserve"> Priscilla De Sá</t>
  </si>
  <si>
    <t>21 98804-5883</t>
  </si>
  <si>
    <t>Thiago Ximenes</t>
  </si>
  <si>
    <t>T-CROSS RUN</t>
  </si>
  <si>
    <t xml:space="preserve"> 88 9968-8521</t>
  </si>
  <si>
    <t xml:space="preserve">gabriela </t>
  </si>
  <si>
    <t>Domus Garden</t>
  </si>
  <si>
    <t>11 97392-2179</t>
  </si>
  <si>
    <t>Palas 8</t>
  </si>
  <si>
    <t>Grupo</t>
  </si>
  <si>
    <t xml:space="preserve">Palas 9 </t>
  </si>
  <si>
    <t>patrick</t>
  </si>
  <si>
    <t>amalfi</t>
  </si>
  <si>
    <t xml:space="preserve"> 11 98109-9232</t>
  </si>
  <si>
    <t>nf0802</t>
  </si>
  <si>
    <t>CROSS SEGURANCA 2</t>
  </si>
  <si>
    <t>nf0803</t>
  </si>
  <si>
    <t>CROSS SEGURANCA 3</t>
  </si>
  <si>
    <t>NF 1151</t>
  </si>
  <si>
    <t>Fábio Cardoso</t>
  </si>
  <si>
    <t>Colégio Academus</t>
  </si>
  <si>
    <t>11 99996-8142</t>
  </si>
  <si>
    <t>NF 1152</t>
  </si>
  <si>
    <t xml:space="preserve">Cabana do Acuruí </t>
  </si>
  <si>
    <t>31 9658-9589</t>
  </si>
  <si>
    <t xml:space="preserve">Serras Burguer </t>
  </si>
  <si>
    <t xml:space="preserve"> 65 9634-7705</t>
  </si>
  <si>
    <t>NF 1153</t>
  </si>
  <si>
    <t>Construtora Engenharia ( jonatha)</t>
  </si>
  <si>
    <t xml:space="preserve"> 98 8410-6488</t>
  </si>
  <si>
    <t>balnear</t>
  </si>
  <si>
    <t>61 9967-3514</t>
  </si>
  <si>
    <t>Centro Educacional de Ensino Hillel</t>
  </si>
  <si>
    <t xml:space="preserve"> 69 8466-4464</t>
  </si>
  <si>
    <t>NF 1154</t>
  </si>
  <si>
    <t xml:space="preserve">Viviane Nunes </t>
  </si>
  <si>
    <t>Shopping das Fraldas</t>
  </si>
  <si>
    <t>81 8447-0071</t>
  </si>
  <si>
    <t>NF 1254</t>
  </si>
  <si>
    <t>Edilene</t>
  </si>
  <si>
    <t xml:space="preserve"> Cursinho Evolução VSL</t>
  </si>
  <si>
    <t>11 98571-1155</t>
  </si>
  <si>
    <t>SEU NOME LIMPO 3D PREMIUM</t>
  </si>
  <si>
    <t>17 99653-2281</t>
  </si>
  <si>
    <t>NF 1155</t>
  </si>
  <si>
    <t xml:space="preserve"> JUJUJOGOS </t>
  </si>
  <si>
    <t>79 8130-6035</t>
  </si>
  <si>
    <t>Dunas Gás</t>
  </si>
  <si>
    <t xml:space="preserve"> 85 9741-9717</t>
  </si>
  <si>
    <t>NF 1156</t>
  </si>
  <si>
    <t xml:space="preserve"> curso de Auxiliar </t>
  </si>
  <si>
    <t>11 94909-0157</t>
  </si>
  <si>
    <t xml:space="preserve">camila correção audio </t>
  </si>
  <si>
    <t>NF 1157</t>
  </si>
  <si>
    <t>Breno</t>
  </si>
  <si>
    <t xml:space="preserve">Só Tilápia </t>
  </si>
  <si>
    <t>62 9421-5552</t>
  </si>
  <si>
    <t>Barreto Motos</t>
  </si>
  <si>
    <t>21 97174-9358</t>
  </si>
  <si>
    <t>AquaMais</t>
  </si>
  <si>
    <t>31 9855-3919</t>
  </si>
  <si>
    <t>NF 1158</t>
  </si>
  <si>
    <t>Djalmar</t>
  </si>
  <si>
    <t>Olhos Essencial</t>
  </si>
  <si>
    <t xml:space="preserve"> 33 9147-7854</t>
  </si>
  <si>
    <t>nf0805</t>
  </si>
  <si>
    <t>nf - 0908</t>
  </si>
  <si>
    <t>thiago</t>
  </si>
  <si>
    <t xml:space="preserve">Rodocap Cargas </t>
  </si>
  <si>
    <t>33 9135-8637</t>
  </si>
  <si>
    <t>KAIO</t>
  </si>
  <si>
    <t>SERRALHERIA PK</t>
  </si>
  <si>
    <t>83 8656-1473</t>
  </si>
  <si>
    <t>paulo henrique</t>
  </si>
  <si>
    <t>esquadro glass 1</t>
  </si>
  <si>
    <t>31 8638-0324</t>
  </si>
  <si>
    <t xml:space="preserve">paulo henrique </t>
  </si>
  <si>
    <t>esquadro glass 2</t>
  </si>
  <si>
    <t>NF 1255</t>
  </si>
  <si>
    <t xml:space="preserve">Dra. Melina Kuroda </t>
  </si>
  <si>
    <t>69 8111-8715</t>
  </si>
  <si>
    <t>NF 1159</t>
  </si>
  <si>
    <t xml:space="preserve">FOCO GESTÃO E FINANÇAS </t>
  </si>
  <si>
    <t xml:space="preserve"> 81 9473-8850</t>
  </si>
  <si>
    <t>NF 1160</t>
  </si>
  <si>
    <t>Marques</t>
  </si>
  <si>
    <t xml:space="preserve">Vidro Mais </t>
  </si>
  <si>
    <t>38 9746-0723</t>
  </si>
  <si>
    <t>João Paulo</t>
  </si>
  <si>
    <t xml:space="preserve">Stone </t>
  </si>
  <si>
    <t>62 8191-0118</t>
  </si>
  <si>
    <t>NF 1163</t>
  </si>
  <si>
    <t xml:space="preserve">Claudia Sandrini </t>
  </si>
  <si>
    <t xml:space="preserve">Sandrini Assessoria </t>
  </si>
  <si>
    <t>11 98089-2039</t>
  </si>
  <si>
    <t>SID SOUZA</t>
  </si>
  <si>
    <t>Rei do Kit Autopeças.</t>
  </si>
  <si>
    <t>11 95296-8089</t>
  </si>
  <si>
    <t xml:space="preserve">Instituto Hair 1  </t>
  </si>
  <si>
    <t xml:space="preserve">Instituto Hair 2 </t>
  </si>
  <si>
    <t>NF 1164</t>
  </si>
  <si>
    <t>micro tech</t>
  </si>
  <si>
    <t xml:space="preserve"> 44 9890-4198</t>
  </si>
  <si>
    <t xml:space="preserve">RAQUEL </t>
  </si>
  <si>
    <t>ABELHA RAINHA  NAO QUER O VIDEO</t>
  </si>
  <si>
    <t>22 98114-0664</t>
  </si>
  <si>
    <t>kaue miramom</t>
  </si>
  <si>
    <t>3mgc urgente segunda</t>
  </si>
  <si>
    <t>11 99523-0854</t>
  </si>
  <si>
    <t xml:space="preserve">igor </t>
  </si>
  <si>
    <t xml:space="preserve">tixa </t>
  </si>
  <si>
    <t>21 97125-8463</t>
  </si>
  <si>
    <t>NF 1165</t>
  </si>
  <si>
    <t>Sinara Peixoto</t>
  </si>
  <si>
    <t xml:space="preserve">Sinval Transportes 1 </t>
  </si>
  <si>
    <t>51 8422-6285</t>
  </si>
  <si>
    <t>NF 1256</t>
  </si>
  <si>
    <t xml:space="preserve">Sinval Transportes 2 </t>
  </si>
  <si>
    <t xml:space="preserve">Sinval Transportes 3 </t>
  </si>
  <si>
    <t>NF 1166</t>
  </si>
  <si>
    <t>Camilla Righetti</t>
  </si>
  <si>
    <t>Cowboys Rustic</t>
  </si>
  <si>
    <t xml:space="preserve"> 21 98156-8636</t>
  </si>
  <si>
    <t>THIANA</t>
  </si>
  <si>
    <t xml:space="preserve">FRESCO </t>
  </si>
  <si>
    <t>15 99140-0506</t>
  </si>
  <si>
    <t>MAIRA</t>
  </si>
  <si>
    <t xml:space="preserve">CONSTRURAIO </t>
  </si>
  <si>
    <t>11 98369-8169</t>
  </si>
  <si>
    <t>BIANCA</t>
  </si>
  <si>
    <t xml:space="preserve">SORGEN </t>
  </si>
  <si>
    <t xml:space="preserve"> 11 91265-1578</t>
  </si>
  <si>
    <r>
      <rPr>
        <rFont val="Arial"/>
        <color theme="1"/>
      </rPr>
      <t xml:space="preserve">Grupo Born Contabilidade 2 </t>
    </r>
    <r>
      <rPr>
        <rFont val="Arial"/>
        <color rgb="FF00FFFF"/>
      </rPr>
      <t>jonathan</t>
    </r>
  </si>
  <si>
    <t>sj consultoria 4 POST</t>
  </si>
  <si>
    <t>71 4103-5222</t>
  </si>
  <si>
    <t xml:space="preserve">       </t>
  </si>
  <si>
    <t>Tiago Felipe</t>
  </si>
  <si>
    <t xml:space="preserve"> Infinity mais Reformas.</t>
  </si>
  <si>
    <t>62 8496-5368</t>
  </si>
  <si>
    <t>NF 1167</t>
  </si>
  <si>
    <t>Paulo Portilho</t>
  </si>
  <si>
    <t xml:space="preserve">Portilho Arquitetura </t>
  </si>
  <si>
    <t>73 9194-9177</t>
  </si>
  <si>
    <t>NF 1197</t>
  </si>
  <si>
    <t>bfinter cambio</t>
  </si>
  <si>
    <t>1 (437) 477-5997</t>
  </si>
  <si>
    <t xml:space="preserve">rodrigo zanolo </t>
  </si>
  <si>
    <t xml:space="preserve">retizan </t>
  </si>
  <si>
    <t>44 9767-3361</t>
  </si>
  <si>
    <t>NF 1168</t>
  </si>
  <si>
    <t>Gabriela</t>
  </si>
  <si>
    <t xml:space="preserve">Grupo Kiev </t>
  </si>
  <si>
    <t>11 96416-5141</t>
  </si>
  <si>
    <t>Andressa</t>
  </si>
  <si>
    <t xml:space="preserve"> Impermea</t>
  </si>
  <si>
    <t xml:space="preserve"> 15 99871-0391</t>
  </si>
  <si>
    <t xml:space="preserve">Smart One </t>
  </si>
  <si>
    <t xml:space="preserve"> 86 9438-4568</t>
  </si>
  <si>
    <t>NF 1257</t>
  </si>
  <si>
    <t xml:space="preserve">Junior </t>
  </si>
  <si>
    <t>DIMAS JUNIOR CELULARES</t>
  </si>
  <si>
    <t>27 99651-7853</t>
  </si>
  <si>
    <t>L.S Hidráulica &amp; Caça Vazamentos</t>
  </si>
  <si>
    <t>66 9982-8623</t>
  </si>
  <si>
    <t xml:space="preserve">patricia </t>
  </si>
  <si>
    <t xml:space="preserve">sorvetes brisa 1 </t>
  </si>
  <si>
    <t>86 9835-9005</t>
  </si>
  <si>
    <t xml:space="preserve">sorvetes brisa 2 </t>
  </si>
  <si>
    <t>NF 1169</t>
  </si>
  <si>
    <t>Lilian Medeiros</t>
  </si>
  <si>
    <t xml:space="preserve"> LM Entretenimento</t>
  </si>
  <si>
    <t>21 96756-4242</t>
  </si>
  <si>
    <t>NF 1170</t>
  </si>
  <si>
    <t>Juari</t>
  </si>
  <si>
    <t>Albani Pet</t>
  </si>
  <si>
    <t>46 9115-1158</t>
  </si>
  <si>
    <t>Suitecred 2 Jhonatas</t>
  </si>
  <si>
    <t>Suitecred 3 Jhonatas</t>
  </si>
  <si>
    <t xml:space="preserve">Suitecred 4 Jhonatas </t>
  </si>
  <si>
    <t>Suitecred 5 Jhonatas</t>
  </si>
  <si>
    <t>NF 1171</t>
  </si>
  <si>
    <t xml:space="preserve">Mão Forte Empreiteira </t>
  </si>
  <si>
    <t>66 9690-5675</t>
  </si>
  <si>
    <t>NF 1172</t>
  </si>
  <si>
    <t>escola combater e salvar novo audio</t>
  </si>
  <si>
    <t>51 8515-1994</t>
  </si>
  <si>
    <t>ASDECON 2</t>
  </si>
  <si>
    <t xml:space="preserve"> 91 8896-8597</t>
  </si>
  <si>
    <t xml:space="preserve"> PACOTE </t>
  </si>
  <si>
    <r>
      <rPr>
        <rFont val="Arial"/>
        <color theme="1"/>
      </rPr>
      <t>LzFiscal 8 (</t>
    </r>
    <r>
      <rPr>
        <rFont val="Arial"/>
        <color rgb="FFFFFF00"/>
      </rPr>
      <t>Jonatha</t>
    </r>
    <r>
      <rPr>
        <rFont val="Arial"/>
        <color theme="1"/>
      </rPr>
      <t>)</t>
    </r>
  </si>
  <si>
    <r>
      <rPr>
        <rFont val="Arial"/>
        <color theme="1"/>
      </rPr>
      <t>LzFiscal 9 (</t>
    </r>
    <r>
      <rPr>
        <rFont val="Arial"/>
        <color rgb="FFFFFF00"/>
      </rPr>
      <t>Jonatha</t>
    </r>
    <r>
      <rPr>
        <rFont val="Arial"/>
        <color theme="1"/>
      </rPr>
      <t>)</t>
    </r>
  </si>
  <si>
    <t>NF 1173</t>
  </si>
  <si>
    <t>Paulo Vitor</t>
  </si>
  <si>
    <t>Retífica Tms  1</t>
  </si>
  <si>
    <t>44 9930-2890</t>
  </si>
  <si>
    <t>NF 1258</t>
  </si>
  <si>
    <t>Retífica Tms  2</t>
  </si>
  <si>
    <t>NF 1175</t>
  </si>
  <si>
    <t>Dicler Jr</t>
  </si>
  <si>
    <t xml:space="preserve">DocLot </t>
  </si>
  <si>
    <t>11 97135-7720</t>
  </si>
  <si>
    <t>NF 1176</t>
  </si>
  <si>
    <t>Shyrllene Soares</t>
  </si>
  <si>
    <r>
      <rPr>
        <rFont val="Arial"/>
        <color theme="1"/>
      </rPr>
      <t>Essencial para a Vida 1 (</t>
    </r>
    <r>
      <rPr>
        <rFont val="Arial"/>
        <color rgb="FFFFFF00"/>
      </rPr>
      <t>Jonatha</t>
    </r>
    <r>
      <rPr>
        <rFont val="Arial"/>
        <color theme="1"/>
      </rPr>
      <t>)</t>
    </r>
  </si>
  <si>
    <t>92 8119-9399</t>
  </si>
  <si>
    <t>Essencial para a Vida 2 (AG CLIENTE)</t>
  </si>
  <si>
    <t>WikiLeague</t>
  </si>
  <si>
    <t>5 83 8126-2956</t>
  </si>
  <si>
    <t>NF 1177</t>
  </si>
  <si>
    <t>Tadeu</t>
  </si>
  <si>
    <t>Incrementum Contabilidade</t>
  </si>
  <si>
    <t>11 94801-3623</t>
  </si>
  <si>
    <t xml:space="preserve">Hiper Colchões </t>
  </si>
  <si>
    <t xml:space="preserve"> 71 9256-4324</t>
  </si>
  <si>
    <t>Reparocat Reparo</t>
  </si>
  <si>
    <t xml:space="preserve"> 17 3525-2376</t>
  </si>
  <si>
    <t>Gabriel Fernando 5</t>
  </si>
  <si>
    <t>NF 1178</t>
  </si>
  <si>
    <t>Jessica</t>
  </si>
  <si>
    <t>Eletrotécnica José de Souza</t>
  </si>
  <si>
    <t>99 9989-3650</t>
  </si>
  <si>
    <t>Açaí do Rei</t>
  </si>
  <si>
    <t>32 9850-5791</t>
  </si>
  <si>
    <t xml:space="preserve">Bruno </t>
  </si>
  <si>
    <t xml:space="preserve">Ligeirinho Soluções PACOTE </t>
  </si>
  <si>
    <t>34 9768-8664</t>
  </si>
  <si>
    <t>NF 1259</t>
  </si>
  <si>
    <t>glee perfumaria 1</t>
  </si>
  <si>
    <t xml:space="preserve"> 51 9220-0773</t>
  </si>
  <si>
    <t>glee perfumaria 2</t>
  </si>
  <si>
    <r>
      <rPr>
        <rFont val="Arial"/>
        <color theme="1"/>
      </rPr>
      <t>Sisgrãos 3 (</t>
    </r>
    <r>
      <rPr>
        <rFont val="Arial"/>
        <color rgb="FFFFFF00"/>
      </rPr>
      <t>Vinicius</t>
    </r>
    <r>
      <rPr>
        <rFont val="Arial"/>
        <color theme="1"/>
      </rPr>
      <t xml:space="preserve">) </t>
    </r>
  </si>
  <si>
    <t>18 99657-3931</t>
  </si>
  <si>
    <t xml:space="preserve">nfc cuidadores </t>
  </si>
  <si>
    <t>32 8891-3416</t>
  </si>
  <si>
    <t xml:space="preserve">fattech </t>
  </si>
  <si>
    <t>27 98891-5751</t>
  </si>
  <si>
    <t>JR Gás.</t>
  </si>
  <si>
    <t xml:space="preserve"> 91 8841-1133</t>
  </si>
  <si>
    <t>NF 1179</t>
  </si>
  <si>
    <t>Allana Almeida</t>
  </si>
  <si>
    <t>Soap Brows 1 *GOLPE</t>
  </si>
  <si>
    <t>11 94957-5402</t>
  </si>
  <si>
    <t>NF 1180</t>
  </si>
  <si>
    <t>Soap Brows 2 *GOLPE</t>
  </si>
  <si>
    <t>NF 1181</t>
  </si>
  <si>
    <t>30 Fitness 1 (KOMO)</t>
  </si>
  <si>
    <t>11 98609-3722</t>
  </si>
  <si>
    <t>30 Fitness 2 (KOMO)</t>
  </si>
  <si>
    <t>NF 1182</t>
  </si>
  <si>
    <t>Heloisa</t>
  </si>
  <si>
    <t xml:space="preserve">Heloisa Silveira 2 </t>
  </si>
  <si>
    <t>Lile Eventos</t>
  </si>
  <si>
    <t xml:space="preserve"> 7832 138659</t>
  </si>
  <si>
    <t>NF 1183</t>
  </si>
  <si>
    <t>Shaiane</t>
  </si>
  <si>
    <t xml:space="preserve">Cartel Hermanos </t>
  </si>
  <si>
    <t>51 9667-3604</t>
  </si>
  <si>
    <t>TRG terapia</t>
  </si>
  <si>
    <t xml:space="preserve"> 11 97634-2835</t>
  </si>
  <si>
    <t>José Correa</t>
  </si>
  <si>
    <t xml:space="preserve">Deixe Comigo </t>
  </si>
  <si>
    <t>79 9969-1389</t>
  </si>
  <si>
    <t xml:space="preserve"> Nexo Coworking</t>
  </si>
  <si>
    <t xml:space="preserve"> 19 99758-4625</t>
  </si>
  <si>
    <t>LMG REBOQUES</t>
  </si>
  <si>
    <t>21 97962-2874</t>
  </si>
  <si>
    <t>Marcia  Pons 5</t>
  </si>
  <si>
    <t>11 97472-9947</t>
  </si>
  <si>
    <t>suel</t>
  </si>
  <si>
    <t xml:space="preserve">sc limpa  </t>
  </si>
  <si>
    <t xml:space="preserve"> 11 91855-8072</t>
  </si>
  <si>
    <t xml:space="preserve">tk vistorias </t>
  </si>
  <si>
    <t>47 9954-3986</t>
  </si>
  <si>
    <t>NF 1184</t>
  </si>
  <si>
    <t>Silmara Nogueira</t>
  </si>
  <si>
    <t>Bebê Bicuruco</t>
  </si>
  <si>
    <t xml:space="preserve"> 12 99658-6414</t>
  </si>
  <si>
    <t>NF 1198</t>
  </si>
  <si>
    <t>Maykow</t>
  </si>
  <si>
    <t xml:space="preserve">Seu Barbeiro </t>
  </si>
  <si>
    <t>21 98375-9576</t>
  </si>
  <si>
    <t>NF 1185</t>
  </si>
  <si>
    <t>Adriano</t>
  </si>
  <si>
    <t xml:space="preserve">AWG Cantoneiras </t>
  </si>
  <si>
    <t>19 99576-4030</t>
  </si>
  <si>
    <t>Chopp Decker kommo</t>
  </si>
  <si>
    <t>NF 1199</t>
  </si>
  <si>
    <t>UnG Itaquá (nova locução)</t>
  </si>
  <si>
    <t>11 98612-1776</t>
  </si>
  <si>
    <t>NF 1186</t>
  </si>
  <si>
    <t xml:space="preserve">João Carlos </t>
  </si>
  <si>
    <t xml:space="preserve"> JMF Móveis</t>
  </si>
  <si>
    <t>18 99817-0629</t>
  </si>
  <si>
    <t>nemias</t>
  </si>
  <si>
    <t xml:space="preserve">nemias faria  </t>
  </si>
  <si>
    <t>65 9981-6478</t>
  </si>
  <si>
    <t>Prótese Capilar 2</t>
  </si>
  <si>
    <t xml:space="preserve"> 11 98085-2665</t>
  </si>
  <si>
    <t>Unitech Soluções em Tecnologia</t>
  </si>
  <si>
    <t xml:space="preserve"> 73 9145-5173</t>
  </si>
  <si>
    <t>Janaina Mariano</t>
  </si>
  <si>
    <t>Instituto PsicoMindSP</t>
  </si>
  <si>
    <t xml:space="preserve"> 11 96098-9148</t>
  </si>
  <si>
    <t>NF 1200</t>
  </si>
  <si>
    <t xml:space="preserve">Jean </t>
  </si>
  <si>
    <t xml:space="preserve"> iFRAMES Decoração</t>
  </si>
  <si>
    <t>11 95170-5759</t>
  </si>
  <si>
    <t>NF 1260</t>
  </si>
  <si>
    <t>iSTok - Franchising</t>
  </si>
  <si>
    <t xml:space="preserve"> 11 99678-4915</t>
  </si>
  <si>
    <t>NF 1187</t>
  </si>
  <si>
    <r>
      <rPr>
        <rFont val="Arial"/>
        <color theme="1"/>
      </rPr>
      <t>Attos1</t>
    </r>
    <r>
      <rPr>
        <rFont val="Arial"/>
        <color rgb="FFFFFF00"/>
      </rPr>
      <t xml:space="preserve"> hoje</t>
    </r>
  </si>
  <si>
    <t>41 9514-0001</t>
  </si>
  <si>
    <t>NF 1188</t>
  </si>
  <si>
    <r>
      <rPr>
        <rFont val="Arial"/>
        <color theme="1"/>
      </rPr>
      <t>Attos 2</t>
    </r>
    <r>
      <rPr>
        <rFont val="Arial"/>
        <color rgb="FFFFFF00"/>
      </rPr>
      <t xml:space="preserve"> hoje</t>
    </r>
  </si>
  <si>
    <t>Gilberto 50</t>
  </si>
  <si>
    <t>65 9283-4944</t>
  </si>
  <si>
    <t>NF 1189</t>
  </si>
  <si>
    <r>
      <rPr>
        <rFont val="Arial"/>
        <color theme="1"/>
      </rPr>
      <t>Viccari Soluções  (</t>
    </r>
    <r>
      <rPr>
        <rFont val="Arial"/>
        <color rgb="FFFFFF00"/>
      </rPr>
      <t>URGENTE</t>
    </r>
    <r>
      <rPr>
        <rFont val="Arial"/>
        <color theme="1"/>
      </rPr>
      <t>)</t>
    </r>
  </si>
  <si>
    <t>47 8867-2425</t>
  </si>
  <si>
    <t>Cia do Alho</t>
  </si>
  <si>
    <t>47 9254-5116</t>
  </si>
  <si>
    <t>2M Limpeza e Conservação</t>
  </si>
  <si>
    <t>51 9941-7218</t>
  </si>
  <si>
    <t>dourado cash 2</t>
  </si>
  <si>
    <t xml:space="preserve">grupo </t>
  </si>
  <si>
    <t xml:space="preserve">fontini </t>
  </si>
  <si>
    <t xml:space="preserve">fontini vans </t>
  </si>
  <si>
    <t>31 9959-2102</t>
  </si>
  <si>
    <t xml:space="preserve">rafaely </t>
  </si>
  <si>
    <t>despachante fortaleza</t>
  </si>
  <si>
    <t>47 9938-6555</t>
  </si>
  <si>
    <t xml:space="preserve">opportuna  </t>
  </si>
  <si>
    <t>19 97143-8475</t>
  </si>
  <si>
    <t>NF 1190</t>
  </si>
  <si>
    <t>Wendell</t>
  </si>
  <si>
    <t xml:space="preserve">Stratton Rastreamento </t>
  </si>
  <si>
    <t xml:space="preserve"> 11 95251-6620</t>
  </si>
  <si>
    <t>NF- 0856</t>
  </si>
  <si>
    <t xml:space="preserve">rafa </t>
  </si>
  <si>
    <t xml:space="preserve">grupo recupera brasil </t>
  </si>
  <si>
    <t>13 99650-9424</t>
  </si>
  <si>
    <t>Perez</t>
  </si>
  <si>
    <t>corretora marcos perez *não quer o video ñ cobrar</t>
  </si>
  <si>
    <t>43 9969-0812</t>
  </si>
  <si>
    <t>Magg Café</t>
  </si>
  <si>
    <t>11 97289-0284</t>
  </si>
  <si>
    <t>Francisco Matias</t>
  </si>
  <si>
    <t>Só Multas</t>
  </si>
  <si>
    <t xml:space="preserve"> 45 9837-4000</t>
  </si>
  <si>
    <t>NF 1191</t>
  </si>
  <si>
    <t>Aline Tagliaferro</t>
  </si>
  <si>
    <t>Cruz Vermelha Brasileira 1</t>
  </si>
  <si>
    <t xml:space="preserve"> 67 9894-6999</t>
  </si>
  <si>
    <t>Cruz Vermelha Brasileira 2</t>
  </si>
  <si>
    <t>Giovanni</t>
  </si>
  <si>
    <t>Gt Pautas</t>
  </si>
  <si>
    <t>61 8105-9779</t>
  </si>
  <si>
    <t>NF 1192</t>
  </si>
  <si>
    <t>Leonardo  Ebook</t>
  </si>
  <si>
    <t>31 8512-0270</t>
  </si>
  <si>
    <t>nf 1145</t>
  </si>
  <si>
    <t>Fernando Neres</t>
  </si>
  <si>
    <t>Advogado Fernando Neres</t>
  </si>
  <si>
    <t>11 91566-3917</t>
  </si>
  <si>
    <t>Palas 10</t>
  </si>
  <si>
    <t>Palas 11</t>
  </si>
  <si>
    <t>Lavanderia seld express 3D PREMIUM (KOMMO)</t>
  </si>
  <si>
    <t>12 99137-6946</t>
  </si>
  <si>
    <t>NF 1193</t>
  </si>
  <si>
    <t xml:space="preserve">Segeti Consultoria </t>
  </si>
  <si>
    <t xml:space="preserve"> 11 97602-3112</t>
  </si>
  <si>
    <t>Ligeirinho Soluções 1</t>
  </si>
  <si>
    <t xml:space="preserve"> 34 9768-8664</t>
  </si>
  <si>
    <t>NF 1000</t>
  </si>
  <si>
    <t xml:space="preserve">Premium Climatizacoes </t>
  </si>
  <si>
    <t>66 9967-2363</t>
  </si>
  <si>
    <t>Sucatas Latheo</t>
  </si>
  <si>
    <t xml:space="preserve"> 65 9210-6534</t>
  </si>
  <si>
    <t>Priscila Lourenço</t>
  </si>
  <si>
    <t>confiare instituto clinico 2</t>
  </si>
  <si>
    <t xml:space="preserve">anderson donha </t>
  </si>
  <si>
    <t xml:space="preserve">df e b auto peças imagens reais </t>
  </si>
  <si>
    <t>14 99739-0143</t>
  </si>
  <si>
    <t>NF 1194</t>
  </si>
  <si>
    <t>Josiane</t>
  </si>
  <si>
    <t xml:space="preserve">Galeria Xingu </t>
  </si>
  <si>
    <t xml:space="preserve"> 93 8433-9203</t>
  </si>
  <si>
    <t xml:space="preserve">Óticas Realce </t>
  </si>
  <si>
    <t xml:space="preserve"> 32 8817-4403</t>
  </si>
  <si>
    <t>NF 1195</t>
  </si>
  <si>
    <t>Mika</t>
  </si>
  <si>
    <t>Noz do bem</t>
  </si>
  <si>
    <t>27 99542-1199</t>
  </si>
  <si>
    <t>NF 1196</t>
  </si>
  <si>
    <t>Armando</t>
  </si>
  <si>
    <t xml:space="preserve">Vibe Connect </t>
  </si>
  <si>
    <t>75 9974-2628</t>
  </si>
  <si>
    <t xml:space="preserve"> Dra. Samya Sarmento </t>
  </si>
  <si>
    <t>74 9111-8150</t>
  </si>
  <si>
    <t>Luis Gustavo</t>
  </si>
  <si>
    <t>Luis Gustavo Marsoleta</t>
  </si>
  <si>
    <t>14 99761-0788</t>
  </si>
  <si>
    <t xml:space="preserve">daniela </t>
  </si>
  <si>
    <t xml:space="preserve">plano de alma </t>
  </si>
  <si>
    <t>62 3233-4493</t>
  </si>
  <si>
    <t xml:space="preserve">luiz </t>
  </si>
  <si>
    <r>
      <rPr>
        <rFont val="&quot;PT Sans&quot;, Arial, sans-serif"/>
        <color rgb="FF000000"/>
        <sz val="11.0"/>
      </rPr>
      <t xml:space="preserve">SoaresfarFarmácia </t>
    </r>
    <r>
      <rPr>
        <rFont val="&quot;PT Sans&quot;, Arial, sans-serif"/>
        <color rgb="FFFFFFFF"/>
        <sz val="11.0"/>
      </rPr>
      <t xml:space="preserve"> </t>
    </r>
    <r>
      <rPr>
        <rFont val="&quot;PT Sans&quot;, Arial, sans-serif"/>
        <color rgb="FF000000"/>
        <sz val="11.0"/>
      </rPr>
      <t>kommo</t>
    </r>
  </si>
  <si>
    <t>Washington</t>
  </si>
  <si>
    <t>netmil</t>
  </si>
  <si>
    <t>94 9113-4955</t>
  </si>
  <si>
    <t>NF 1261</t>
  </si>
  <si>
    <t>Ednaldo Souza</t>
  </si>
  <si>
    <t>Máximo Locação</t>
  </si>
  <si>
    <t>98 8127-2879</t>
  </si>
  <si>
    <t>saimom</t>
  </si>
  <si>
    <t xml:space="preserve">star móveis </t>
  </si>
  <si>
    <t xml:space="preserve"> 69 9380-2323</t>
  </si>
  <si>
    <t xml:space="preserve"> Edielson</t>
  </si>
  <si>
    <t>Mais Viver Edificações</t>
  </si>
  <si>
    <t xml:space="preserve"> 11 94024-3246</t>
  </si>
  <si>
    <t>NF 1201</t>
  </si>
  <si>
    <t>Diverte Click</t>
  </si>
  <si>
    <t>41 8780-4466</t>
  </si>
  <si>
    <t>SB Conect 3</t>
  </si>
  <si>
    <t>FJ – Máquinas e Caminhões</t>
  </si>
  <si>
    <t xml:space="preserve"> 11 97089-3971</t>
  </si>
  <si>
    <t>NF 1202</t>
  </si>
  <si>
    <t xml:space="preserve">Inemar </t>
  </si>
  <si>
    <t>Inemar Fonseca</t>
  </si>
  <si>
    <t xml:space="preserve"> 11 99933-6606</t>
  </si>
  <si>
    <t>NF 1203</t>
  </si>
  <si>
    <t xml:space="preserve">Cris </t>
  </si>
  <si>
    <t xml:space="preserve">Auto Escola Cfc </t>
  </si>
  <si>
    <t xml:space="preserve"> 11 97516-1389</t>
  </si>
  <si>
    <t>147,00</t>
  </si>
  <si>
    <t>NF 1204</t>
  </si>
  <si>
    <t>Andre Fox</t>
  </si>
  <si>
    <t>Acqua Goiânia</t>
  </si>
  <si>
    <t>62 9932-6027</t>
  </si>
  <si>
    <t xml:space="preserve">luciana rocha </t>
  </si>
  <si>
    <t>31 7163-9590</t>
  </si>
  <si>
    <t>dani</t>
  </si>
  <si>
    <t xml:space="preserve">perito judicial  </t>
  </si>
  <si>
    <t>31 9148-5004</t>
  </si>
  <si>
    <t>NF 1205</t>
  </si>
  <si>
    <t>Priscila Andrade</t>
  </si>
  <si>
    <t>Innove Imobiliária</t>
  </si>
  <si>
    <t>21 97473-3742</t>
  </si>
  <si>
    <t>NF 1389</t>
  </si>
  <si>
    <t>mtb acabamentos</t>
  </si>
  <si>
    <t>51 9971-2766</t>
  </si>
  <si>
    <t>Táxi em Foz</t>
  </si>
  <si>
    <t xml:space="preserve"> 45 8805-2181</t>
  </si>
  <si>
    <t>HIDROSOLAR 4</t>
  </si>
  <si>
    <t xml:space="preserve"> 22 99797-7669</t>
  </si>
  <si>
    <t xml:space="preserve">Ligeirinho Soluções 2 </t>
  </si>
  <si>
    <t xml:space="preserve">Ligeirinho Soluções 3 </t>
  </si>
  <si>
    <t>NF 1075</t>
  </si>
  <si>
    <t>Bruna Moro</t>
  </si>
  <si>
    <t>Jaleca 3</t>
  </si>
  <si>
    <t>14 98185-0010</t>
  </si>
  <si>
    <t>NF 1206</t>
  </si>
  <si>
    <t>Cleyssy</t>
  </si>
  <si>
    <t xml:space="preserve">Cleyssy Lima </t>
  </si>
  <si>
    <t xml:space="preserve"> 81 9894-8043</t>
  </si>
  <si>
    <t>NF 1207</t>
  </si>
  <si>
    <t xml:space="preserve">Patronos Registros </t>
  </si>
  <si>
    <t>83 8761-5759</t>
  </si>
  <si>
    <t xml:space="preserve">Construtora Mariano </t>
  </si>
  <si>
    <t xml:space="preserve"> 45 9932-4905</t>
  </si>
  <si>
    <t>Vinicius Lima</t>
  </si>
  <si>
    <t xml:space="preserve">CRM  </t>
  </si>
  <si>
    <t>41 9696-6807</t>
  </si>
  <si>
    <t>NF 1208</t>
  </si>
  <si>
    <t>Edivaldo</t>
  </si>
  <si>
    <t xml:space="preserve">TonoClube </t>
  </si>
  <si>
    <t>19 98233-0503</t>
  </si>
  <si>
    <t>NF 1209</t>
  </si>
  <si>
    <t>Leonardo Alex</t>
  </si>
  <si>
    <t xml:space="preserve">Fazendo a Festa </t>
  </si>
  <si>
    <t>21 97672-0229</t>
  </si>
  <si>
    <t xml:space="preserve">vs limpeza vendido pelo kommo </t>
  </si>
  <si>
    <t xml:space="preserve"> 67 91773-554</t>
  </si>
  <si>
    <t>NF 1210</t>
  </si>
  <si>
    <t>Santos &amp; Nascimento Advocacia</t>
  </si>
  <si>
    <t>43 9163-0822</t>
  </si>
  <si>
    <t>NF1072</t>
  </si>
  <si>
    <t>izidev</t>
  </si>
  <si>
    <t>44 9881-2675</t>
  </si>
  <si>
    <t xml:space="preserve">Faculdade Anhanguera </t>
  </si>
  <si>
    <t>11 98669-7901</t>
  </si>
  <si>
    <t xml:space="preserve">MARCO SERVICE </t>
  </si>
  <si>
    <t>11 94236-4423</t>
  </si>
  <si>
    <t>NF1073</t>
  </si>
  <si>
    <t xml:space="preserve"> Defendy </t>
  </si>
  <si>
    <t>11 99152-6927</t>
  </si>
  <si>
    <t>Jrs Parafusos</t>
  </si>
  <si>
    <t>15 99801-0991</t>
  </si>
  <si>
    <t>NF 1211</t>
  </si>
  <si>
    <t>Leonice</t>
  </si>
  <si>
    <t xml:space="preserve">Box 88 </t>
  </si>
  <si>
    <t>11 94705-7419</t>
  </si>
  <si>
    <t xml:space="preserve"> Fatruwal</t>
  </si>
  <si>
    <t>11 98934-1689</t>
  </si>
  <si>
    <t>NF 1212</t>
  </si>
  <si>
    <t>Roberto Resende</t>
  </si>
  <si>
    <t xml:space="preserve">Farmácia do Trabalhador </t>
  </si>
  <si>
    <t>82 9329-4643</t>
  </si>
  <si>
    <t>Sublimaq</t>
  </si>
  <si>
    <t>11 99014-2600</t>
  </si>
  <si>
    <t xml:space="preserve">Valmir Machado </t>
  </si>
  <si>
    <t>69 9952-7962</t>
  </si>
  <si>
    <t xml:space="preserve">lucas </t>
  </si>
  <si>
    <t>ashou bandas</t>
  </si>
  <si>
    <t>65 9260-8080</t>
  </si>
  <si>
    <t>Lave Service  (12/03)</t>
  </si>
  <si>
    <t>68 9611-0384</t>
  </si>
  <si>
    <t>NF 1262</t>
  </si>
  <si>
    <t>Anderson Costa</t>
  </si>
  <si>
    <t xml:space="preserve">Solus Condomínios </t>
  </si>
  <si>
    <t>84 9431-1661</t>
  </si>
  <si>
    <t>NF 1213</t>
  </si>
  <si>
    <t>Priscila</t>
  </si>
  <si>
    <t>Autoescola Sinal</t>
  </si>
  <si>
    <t>21 96470-0220</t>
  </si>
  <si>
    <t>NF 1214</t>
  </si>
  <si>
    <t>Luiz Paulo</t>
  </si>
  <si>
    <t xml:space="preserve">AlugSert </t>
  </si>
  <si>
    <t>16 99245-6835</t>
  </si>
  <si>
    <t>eliel 4</t>
  </si>
  <si>
    <t>eliel 5</t>
  </si>
  <si>
    <t>Fiel Repasses 4</t>
  </si>
  <si>
    <t xml:space="preserve"> 62 9929-0873</t>
  </si>
  <si>
    <t xml:space="preserve">joão graton </t>
  </si>
  <si>
    <t xml:space="preserve">lino clean </t>
  </si>
  <si>
    <t xml:space="preserve"> 22 98171-6267</t>
  </si>
  <si>
    <t>Marcos Freitas</t>
  </si>
  <si>
    <t>VOLTCORP</t>
  </si>
  <si>
    <t>927 441 494</t>
  </si>
  <si>
    <t>NF1074</t>
  </si>
  <si>
    <t>Mario Cardoso</t>
  </si>
  <si>
    <t>Rede Sim Telecom</t>
  </si>
  <si>
    <t>22 99891-0951</t>
  </si>
  <si>
    <t>NF 1215</t>
  </si>
  <si>
    <t>Karine</t>
  </si>
  <si>
    <r>
      <rPr>
        <rFont val="Arial"/>
        <color theme="1"/>
      </rPr>
      <t>Cury 3D PREMIUM (</t>
    </r>
    <r>
      <rPr>
        <rFont val="Arial"/>
        <color rgb="FFFFFF00"/>
      </rPr>
      <t>Wesley</t>
    </r>
    <r>
      <rPr>
        <rFont val="Arial"/>
        <color theme="1"/>
      </rPr>
      <t xml:space="preserve">) </t>
    </r>
  </si>
  <si>
    <t>11 93349-6033</t>
  </si>
  <si>
    <t>NF 1216</t>
  </si>
  <si>
    <t>Helton</t>
  </si>
  <si>
    <t xml:space="preserve"> Saúde Mariano 1</t>
  </si>
  <si>
    <t>43 9169-2322</t>
  </si>
  <si>
    <t>NF 1217</t>
  </si>
  <si>
    <t>Saúde Mariano 2</t>
  </si>
  <si>
    <t xml:space="preserve"> Peres 2D</t>
  </si>
  <si>
    <t xml:space="preserve"> 61 9500-1428</t>
  </si>
  <si>
    <t>NF 1263</t>
  </si>
  <si>
    <t>Geovane Almeida</t>
  </si>
  <si>
    <t xml:space="preserve">FBS BRASIL </t>
  </si>
  <si>
    <t>99 9142-4596</t>
  </si>
  <si>
    <t>NF 1265</t>
  </si>
  <si>
    <t>singular clinpsicologia</t>
  </si>
  <si>
    <t>62 4101-0088</t>
  </si>
  <si>
    <t>NF 1264</t>
  </si>
  <si>
    <t>Alan</t>
  </si>
  <si>
    <t>Zelo Higienização 1</t>
  </si>
  <si>
    <t>21 97521-0803</t>
  </si>
  <si>
    <t>Zelo Higienização  2</t>
  </si>
  <si>
    <t xml:space="preserve">diego </t>
  </si>
  <si>
    <t>instituto filhos da terra</t>
  </si>
  <si>
    <t>71 8745-8019</t>
  </si>
  <si>
    <t xml:space="preserve"> EXPRESS</t>
  </si>
  <si>
    <t xml:space="preserve"> 47 8840-9103</t>
  </si>
  <si>
    <t>NF 1219</t>
  </si>
  <si>
    <t xml:space="preserve">Donna  </t>
  </si>
  <si>
    <t>11 98659-8148</t>
  </si>
  <si>
    <t>SB Conect 4</t>
  </si>
  <si>
    <t xml:space="preserve">Jonas Bertolin </t>
  </si>
  <si>
    <t>Agile Digital 2  24/01</t>
  </si>
  <si>
    <t>32 8478-0633</t>
  </si>
  <si>
    <t>PAGO</t>
  </si>
  <si>
    <t>NF 1232</t>
  </si>
  <si>
    <t>LIFE TELEMEDICINA 1</t>
  </si>
  <si>
    <t>38 9857-1411</t>
  </si>
  <si>
    <t>NF 1233</t>
  </si>
  <si>
    <t>LIFE TELEMEDICINA 2</t>
  </si>
  <si>
    <t>NF 1220</t>
  </si>
  <si>
    <t xml:space="preserve">DNA Membranas </t>
  </si>
  <si>
    <t xml:space="preserve"> 11 96558-8668</t>
  </si>
  <si>
    <t>eudes</t>
  </si>
  <si>
    <t xml:space="preserve">on contábil </t>
  </si>
  <si>
    <t>27 99969-5062</t>
  </si>
  <si>
    <t>NF 1221</t>
  </si>
  <si>
    <t>Almeida</t>
  </si>
  <si>
    <t xml:space="preserve">Casa Do Rocambole 2 formato </t>
  </si>
  <si>
    <t>85 8975-7379</t>
  </si>
  <si>
    <t>NF 1222</t>
  </si>
  <si>
    <t xml:space="preserve">AMPP Seguros PARA TERÇA </t>
  </si>
  <si>
    <t>83 8806-3572</t>
  </si>
  <si>
    <t>AGO da UNIMED 4</t>
  </si>
  <si>
    <t>19 99930-0297</t>
  </si>
  <si>
    <t xml:space="preserve">Cassandra </t>
  </si>
  <si>
    <t xml:space="preserve">Energia Solar rdx </t>
  </si>
  <si>
    <t xml:space="preserve"> 71 8358-3919</t>
  </si>
  <si>
    <t>Neander Tito</t>
  </si>
  <si>
    <t>MOVE</t>
  </si>
  <si>
    <t xml:space="preserve"> 73 8128-1534</t>
  </si>
  <si>
    <t xml:space="preserve">Casa do Vovô </t>
  </si>
  <si>
    <t xml:space="preserve"> 38 9118-1456</t>
  </si>
  <si>
    <t xml:space="preserve">JUVENTINONET </t>
  </si>
  <si>
    <t>35 9143-4258</t>
  </si>
  <si>
    <t xml:space="preserve">Mariano </t>
  </si>
  <si>
    <t>Mariano Música 2</t>
  </si>
  <si>
    <t xml:space="preserve"> 11 99582-7585</t>
  </si>
  <si>
    <t>igor brasiliano</t>
  </si>
  <si>
    <t xml:space="preserve">dom barbudo </t>
  </si>
  <si>
    <t>11 94596-4104</t>
  </si>
  <si>
    <t>NF 1223</t>
  </si>
  <si>
    <t>Torre forte 3D PREMIUM</t>
  </si>
  <si>
    <t xml:space="preserve"> 11 98304-4859</t>
  </si>
  <si>
    <t>Denys Ladislau</t>
  </si>
  <si>
    <t>Denys Ladislau 1</t>
  </si>
  <si>
    <t>85 9918-4404</t>
  </si>
  <si>
    <t>Denys Ladislau 2</t>
  </si>
  <si>
    <t>NF 1224</t>
  </si>
  <si>
    <t>Carlos Eduardo</t>
  </si>
  <si>
    <r>
      <rPr>
        <rFont val="Arial"/>
        <color theme="1"/>
      </rPr>
      <t>Resolv Soluções Financeiras (</t>
    </r>
    <r>
      <rPr>
        <rFont val="Arial"/>
        <color rgb="FFFFFF00"/>
      </rPr>
      <t>Kaua</t>
    </r>
    <r>
      <rPr>
        <rFont val="Arial"/>
        <color theme="1"/>
      </rPr>
      <t>)</t>
    </r>
  </si>
  <si>
    <t>11 93263-8395</t>
  </si>
  <si>
    <t>NF 1266</t>
  </si>
  <si>
    <t>Joaquim</t>
  </si>
  <si>
    <t xml:space="preserve">Visto Virtual </t>
  </si>
  <si>
    <t xml:space="preserve"> 11 98167-9854</t>
  </si>
  <si>
    <t>NF 1225</t>
  </si>
  <si>
    <t xml:space="preserve">J PRADO CONTABILIDADE 2 </t>
  </si>
  <si>
    <t xml:space="preserve">carlos henrique </t>
  </si>
  <si>
    <t xml:space="preserve">evolui rh </t>
  </si>
  <si>
    <t xml:space="preserve"> 66 9712-4717</t>
  </si>
  <si>
    <t>NF 1234</t>
  </si>
  <si>
    <t xml:space="preserve">Débora </t>
  </si>
  <si>
    <t>Cia do Queijo Uai</t>
  </si>
  <si>
    <t>35 9941-3863</t>
  </si>
  <si>
    <t>NF 1384</t>
  </si>
  <si>
    <t>Joao Vitor</t>
  </si>
  <si>
    <r>
      <rPr>
        <rFont val="Arial"/>
        <color theme="1"/>
      </rPr>
      <t>BattleHost (Post) (</t>
    </r>
    <r>
      <rPr>
        <rFont val="Arial"/>
        <color rgb="FFFFFF00"/>
      </rPr>
      <t>Caio</t>
    </r>
    <r>
      <rPr>
        <rFont val="Arial"/>
        <color theme="1"/>
      </rPr>
      <t>)</t>
    </r>
  </si>
  <si>
    <t>45 8806-0356</t>
  </si>
  <si>
    <t>NF 1385</t>
  </si>
  <si>
    <t>Flávio</t>
  </si>
  <si>
    <t xml:space="preserve">HF Tecnologia </t>
  </si>
  <si>
    <t>38 8819-8285</t>
  </si>
  <si>
    <t>NF 1267</t>
  </si>
  <si>
    <t>Adilar</t>
  </si>
  <si>
    <t xml:space="preserve">Adilar Tattoo </t>
  </si>
  <si>
    <t>49 9938-1138</t>
  </si>
  <si>
    <t xml:space="preserve"> Magali Vicente</t>
  </si>
  <si>
    <t xml:space="preserve"> 51 8976-7773</t>
  </si>
  <si>
    <t>NF 1268</t>
  </si>
  <si>
    <t>Samanta Macedo</t>
  </si>
  <si>
    <t>Rockerz Escola de Música</t>
  </si>
  <si>
    <t xml:space="preserve"> 41 9508-1625</t>
  </si>
  <si>
    <t>NF 1269</t>
  </si>
  <si>
    <t>Eduardo Marketing</t>
  </si>
  <si>
    <t>31 9350-4118</t>
  </si>
  <si>
    <t>rafael vaz</t>
  </si>
  <si>
    <t>cultural restauração</t>
  </si>
  <si>
    <t>14 99884-2035</t>
  </si>
  <si>
    <t>NF 1386</t>
  </si>
  <si>
    <t xml:space="preserve">fabiano </t>
  </si>
  <si>
    <t>agk medical</t>
  </si>
  <si>
    <t xml:space="preserve"> 19 98223-3023</t>
  </si>
  <si>
    <t>NF 1270</t>
  </si>
  <si>
    <t>Livio</t>
  </si>
  <si>
    <t xml:space="preserve">PABX Virtual 3CX </t>
  </si>
  <si>
    <t xml:space="preserve"> 11 99822-0700</t>
  </si>
  <si>
    <t>PASTELARIA MEGA PEIXOTO</t>
  </si>
  <si>
    <t xml:space="preserve"> 62 9148-0968</t>
  </si>
  <si>
    <t>NF 1387</t>
  </si>
  <si>
    <t>Milaus Calçados</t>
  </si>
  <si>
    <t>11 98187-8429</t>
  </si>
  <si>
    <t>Tiago Vieira</t>
  </si>
  <si>
    <t>Centavinhos dos Amigos</t>
  </si>
  <si>
    <t>24 99848-1825</t>
  </si>
  <si>
    <t>NF 1279</t>
  </si>
  <si>
    <t>Paulo Dittrich</t>
  </si>
  <si>
    <t>DITTRICH CONFECÇÕES</t>
  </si>
  <si>
    <t>47 8861-4007</t>
  </si>
  <si>
    <t>Alex Paulo</t>
  </si>
  <si>
    <t>SanduBão</t>
  </si>
  <si>
    <t>66 8448-5736</t>
  </si>
  <si>
    <t xml:space="preserve">ckl </t>
  </si>
  <si>
    <t>91 9133-0123</t>
  </si>
  <si>
    <t>willian</t>
  </si>
  <si>
    <t>plano belcar</t>
  </si>
  <si>
    <t xml:space="preserve"> 62 8521-2020</t>
  </si>
  <si>
    <t>Samarco 3D PREMIUM</t>
  </si>
  <si>
    <t>64 9298-3359</t>
  </si>
  <si>
    <t>NF 1271</t>
  </si>
  <si>
    <t>ABC CONTABILIDADE KOMMO</t>
  </si>
  <si>
    <t>62 3215-0991</t>
  </si>
  <si>
    <t>NF 1081</t>
  </si>
  <si>
    <t>Dani</t>
  </si>
  <si>
    <t>Gws Engenharia 02</t>
  </si>
  <si>
    <t>NF 1272</t>
  </si>
  <si>
    <t>Domingos</t>
  </si>
  <si>
    <t xml:space="preserve">Domingos Soldador </t>
  </si>
  <si>
    <t xml:space="preserve"> 19 98218-0341</t>
  </si>
  <si>
    <t>NF 1280</t>
  </si>
  <si>
    <t xml:space="preserve">junior kommo </t>
  </si>
  <si>
    <t>antonio izidoro</t>
  </si>
  <si>
    <t>prática e gestão</t>
  </si>
  <si>
    <t>11 99662-9268</t>
  </si>
  <si>
    <t xml:space="preserve">Arthur Soares 1  COBRAR FORMATO DIA 12/03PLANILHA </t>
  </si>
  <si>
    <t>Arthur Soares 2</t>
  </si>
  <si>
    <t>NF 1273</t>
  </si>
  <si>
    <t xml:space="preserve">Vitor </t>
  </si>
  <si>
    <t xml:space="preserve"> VFM Construtora</t>
  </si>
  <si>
    <t xml:space="preserve"> 38 9921-1147</t>
  </si>
  <si>
    <t>NF 1274</t>
  </si>
  <si>
    <t>Edivan</t>
  </si>
  <si>
    <t xml:space="preserve">Acessoriosleek 1 </t>
  </si>
  <si>
    <t>47 3654-4154</t>
  </si>
  <si>
    <t>NF 1226</t>
  </si>
  <si>
    <t>Ney</t>
  </si>
  <si>
    <t>Aki Milho</t>
  </si>
  <si>
    <t>92 8405-1130</t>
  </si>
  <si>
    <t>Sueli</t>
  </si>
  <si>
    <r>
      <rPr>
        <rFont val="Arial"/>
        <color theme="1"/>
      </rPr>
      <t xml:space="preserve">Alpha Ômega 12 </t>
    </r>
    <r>
      <rPr>
        <rFont val="Arial"/>
        <color rgb="FFFFFF00"/>
      </rPr>
      <t>(JHONATAS)</t>
    </r>
  </si>
  <si>
    <t>11 97599-1724</t>
  </si>
  <si>
    <t>Abap</t>
  </si>
  <si>
    <t>94 9181-1644</t>
  </si>
  <si>
    <t>NF 1275</t>
  </si>
  <si>
    <t>Cristiane</t>
  </si>
  <si>
    <r>
      <rPr>
        <rFont val="Arial"/>
        <color theme="1"/>
      </rPr>
      <t>BG Imobiliária (Mascotes) (</t>
    </r>
    <r>
      <rPr>
        <rFont val="Arial"/>
        <color rgb="FFFFFF00"/>
      </rPr>
      <t>Caio</t>
    </r>
    <r>
      <rPr>
        <rFont val="Arial"/>
        <color theme="1"/>
      </rPr>
      <t xml:space="preserve">) </t>
    </r>
    <r>
      <rPr>
        <rFont val="Arial"/>
        <color rgb="FFFFFF00"/>
      </rPr>
      <t>Urgente</t>
    </r>
  </si>
  <si>
    <t>35 9862-2480</t>
  </si>
  <si>
    <t xml:space="preserve"> Espaço Mar e Terra </t>
  </si>
  <si>
    <t>19 98914-1458</t>
  </si>
  <si>
    <t>Elotechd</t>
  </si>
  <si>
    <t>11 95276-9032</t>
  </si>
  <si>
    <t>NF 1227</t>
  </si>
  <si>
    <t>Mário</t>
  </si>
  <si>
    <t xml:space="preserve">CARDIOCENTRO </t>
  </si>
  <si>
    <t>85 9861-0944</t>
  </si>
  <si>
    <t>NF 1276</t>
  </si>
  <si>
    <t>Acessoriosleek 2</t>
  </si>
  <si>
    <t xml:space="preserve">RACONT </t>
  </si>
  <si>
    <t>61 8362-7001</t>
  </si>
  <si>
    <t>Felipe Reis Freitas</t>
  </si>
  <si>
    <t>17 99203-9362</t>
  </si>
  <si>
    <t xml:space="preserve">Visupro kommo </t>
  </si>
  <si>
    <t>47 9717-8005</t>
  </si>
  <si>
    <t>NF 1277</t>
  </si>
  <si>
    <t>Liberte energia solar</t>
  </si>
  <si>
    <t>67 9120-9152</t>
  </si>
  <si>
    <t>NF- 6869</t>
  </si>
  <si>
    <t>beto</t>
  </si>
  <si>
    <t>criativa da amazonia aguardando</t>
  </si>
  <si>
    <t>92 8222-8526</t>
  </si>
  <si>
    <t>NF 1073</t>
  </si>
  <si>
    <t>Jotape</t>
  </si>
  <si>
    <t xml:space="preserve">Arujá Run </t>
  </si>
  <si>
    <t>11 93151-7293</t>
  </si>
  <si>
    <t>NF 1228</t>
  </si>
  <si>
    <t>Ana Maria</t>
  </si>
  <si>
    <t>Conseg</t>
  </si>
  <si>
    <t>14 99714-2670</t>
  </si>
  <si>
    <t>NF 1074</t>
  </si>
  <si>
    <t>José Lucio</t>
  </si>
  <si>
    <t xml:space="preserve">Zezão Peças e Acessórios </t>
  </si>
  <si>
    <t>62 9223-3842</t>
  </si>
  <si>
    <t>NF 1229</t>
  </si>
  <si>
    <t>Fábio</t>
  </si>
  <si>
    <t>MRK Financer</t>
  </si>
  <si>
    <t>63 9300-7948</t>
  </si>
  <si>
    <t xml:space="preserve">Dourado cash 3 </t>
  </si>
  <si>
    <t>kariza_viagens</t>
  </si>
  <si>
    <t>62 9348-3030</t>
  </si>
  <si>
    <t>Afonso</t>
  </si>
  <si>
    <t>Afonso Paiva Jr 5</t>
  </si>
  <si>
    <t xml:space="preserve"> 85 8710-3434</t>
  </si>
  <si>
    <t xml:space="preserve"> Toy Fox 3</t>
  </si>
  <si>
    <t xml:space="preserve"> 43 9638-7979</t>
  </si>
  <si>
    <t>Antonio Carlos</t>
  </si>
  <si>
    <t>Rental Brasil KOMMO</t>
  </si>
  <si>
    <t>11 99822-9622</t>
  </si>
  <si>
    <t xml:space="preserve">Marcilio </t>
  </si>
  <si>
    <t xml:space="preserve">Marcilio Farias </t>
  </si>
  <si>
    <t>85 9635-0077</t>
  </si>
  <si>
    <t>OCTO7</t>
  </si>
  <si>
    <t xml:space="preserve"> 61 9904-7808</t>
  </si>
  <si>
    <t>MOTORA 97  3D</t>
  </si>
  <si>
    <t xml:space="preserve"> 97 8808-0831</t>
  </si>
  <si>
    <t>NF 1076</t>
  </si>
  <si>
    <t>SUCATA DO MAGÃO</t>
  </si>
  <si>
    <t xml:space="preserve"> 98 8281-1413</t>
  </si>
  <si>
    <t>rhian</t>
  </si>
  <si>
    <t xml:space="preserve">black pub </t>
  </si>
  <si>
    <t>67 8133-7370</t>
  </si>
  <si>
    <t xml:space="preserve">Jorge </t>
  </si>
  <si>
    <t>Projeto Psicanálise na Praça</t>
  </si>
  <si>
    <t xml:space="preserve"> 62 8274-1108</t>
  </si>
  <si>
    <t>michele</t>
  </si>
  <si>
    <t>rybel corretora</t>
  </si>
  <si>
    <t xml:space="preserve"> 18 99757-8706</t>
  </si>
  <si>
    <t>Renato Santiago</t>
  </si>
  <si>
    <t xml:space="preserve"> Dr. Renato Santiago </t>
  </si>
  <si>
    <t>83 8607-1893</t>
  </si>
  <si>
    <t>NF 1281</t>
  </si>
  <si>
    <t>Allan</t>
  </si>
  <si>
    <t xml:space="preserve">Escutative </t>
  </si>
  <si>
    <t>61 8363-4055</t>
  </si>
  <si>
    <t xml:space="preserve">Cursos EJA </t>
  </si>
  <si>
    <t xml:space="preserve"> 22 99780-1451</t>
  </si>
  <si>
    <t>~Bruno Santos</t>
  </si>
  <si>
    <t>quero frango segundo formato</t>
  </si>
  <si>
    <t>51 9289-2356</t>
  </si>
  <si>
    <t xml:space="preserve"> Soares Security</t>
  </si>
  <si>
    <t xml:space="preserve"> 15 99840-7001</t>
  </si>
  <si>
    <t>Golden Telha</t>
  </si>
  <si>
    <t>NF 1082</t>
  </si>
  <si>
    <t xml:space="preserve">Yan </t>
  </si>
  <si>
    <t xml:space="preserve">Yan Braga PACOTE </t>
  </si>
  <si>
    <t>67 9956-1360</t>
  </si>
  <si>
    <t>NF 1282</t>
  </si>
  <si>
    <t>Ativo Moeda 5 - (KAUA)</t>
  </si>
  <si>
    <t>63 9287-6336</t>
  </si>
  <si>
    <t>Ativo Moeda 6 - (KAUA)</t>
  </si>
  <si>
    <t>NF 1230</t>
  </si>
  <si>
    <t>Joao Paulo Farias</t>
  </si>
  <si>
    <t xml:space="preserve">JP Instalações </t>
  </si>
  <si>
    <t>45 9935-8194</t>
  </si>
  <si>
    <t>NF 1283</t>
  </si>
  <si>
    <t xml:space="preserve"> KEIDSON Miranda</t>
  </si>
  <si>
    <t>Betel Automóveis</t>
  </si>
  <si>
    <t>65 9951-4925</t>
  </si>
  <si>
    <t>NF 1284</t>
  </si>
  <si>
    <t xml:space="preserve">DAF Química </t>
  </si>
  <si>
    <t>43 9169-6318</t>
  </si>
  <si>
    <t>Raphael Luiz</t>
  </si>
  <si>
    <t xml:space="preserve">Judô ECP 3D PREMIUM </t>
  </si>
  <si>
    <t>11 98555-0131</t>
  </si>
  <si>
    <t>NF 1231</t>
  </si>
  <si>
    <t>Ana Campos</t>
  </si>
  <si>
    <t>Market2Ai Inova 2D</t>
  </si>
  <si>
    <t>11 98164-9566</t>
  </si>
  <si>
    <t>michel</t>
  </si>
  <si>
    <t>bem mais brindes</t>
  </si>
  <si>
    <t>75 9885-2000</t>
  </si>
  <si>
    <t xml:space="preserve">alice </t>
  </si>
  <si>
    <t>belux moda intima</t>
  </si>
  <si>
    <t>85 8221-7537</t>
  </si>
  <si>
    <t>NF 1388</t>
  </si>
  <si>
    <t xml:space="preserve">Mundinet PACOTE </t>
  </si>
  <si>
    <t xml:space="preserve"> 88 9724-1817</t>
  </si>
  <si>
    <t>VAMBORAA MOBILIDADE</t>
  </si>
  <si>
    <t xml:space="preserve"> 41 9623-9437</t>
  </si>
  <si>
    <t>NF 1285</t>
  </si>
  <si>
    <t xml:space="preserve">Magno </t>
  </si>
  <si>
    <t>Doces &amp; Cia VSL</t>
  </si>
  <si>
    <t>31 8656-5770</t>
  </si>
  <si>
    <t>candido junior</t>
  </si>
  <si>
    <t xml:space="preserve">jm máquina </t>
  </si>
  <si>
    <t>61 9115-1523</t>
  </si>
  <si>
    <t>NF 1286</t>
  </si>
  <si>
    <t>Vagner</t>
  </si>
  <si>
    <t xml:space="preserve">Central das Calhas </t>
  </si>
  <si>
    <t>66 9619-4010</t>
  </si>
  <si>
    <t>NF 1235</t>
  </si>
  <si>
    <t xml:space="preserve"> Espaço Fit</t>
  </si>
  <si>
    <t>62 8517-2203</t>
  </si>
  <si>
    <t>NF 1287</t>
  </si>
  <si>
    <t xml:space="preserve"> Rebonatto </t>
  </si>
  <si>
    <t xml:space="preserve"> 49 8863-4400</t>
  </si>
  <si>
    <t xml:space="preserve">Dani </t>
  </si>
  <si>
    <t>GWS engenharia 02</t>
  </si>
  <si>
    <t>GWS engenharia 03</t>
  </si>
  <si>
    <t>Davi Pires</t>
  </si>
  <si>
    <r>
      <rPr>
        <rFont val="Calibri, sans-serif"/>
        <color rgb="FF000000"/>
        <sz val="11.0"/>
      </rPr>
      <t>Virtual 925 VSL (</t>
    </r>
    <r>
      <rPr>
        <rFont val="Calibri, sans-serif"/>
        <color rgb="FFFFFF00"/>
        <sz val="11.0"/>
      </rPr>
      <t>Thiago</t>
    </r>
    <r>
      <rPr>
        <rFont val="Calibri, sans-serif"/>
        <color rgb="FF000000"/>
        <sz val="11.0"/>
      </rPr>
      <t xml:space="preserve">) </t>
    </r>
  </si>
  <si>
    <t>34 8405-1832</t>
  </si>
  <si>
    <t>NF 1288</t>
  </si>
  <si>
    <t>Brendo Joias KOMMO</t>
  </si>
  <si>
    <t xml:space="preserve"> 71 99214-648</t>
  </si>
  <si>
    <t xml:space="preserve">Alex Calheiros 3D Premium </t>
  </si>
  <si>
    <t>21 98226-8103</t>
  </si>
  <si>
    <t>NF 1289</t>
  </si>
  <si>
    <t>Rogério Lima</t>
  </si>
  <si>
    <t xml:space="preserve">RG Auto Elétrica </t>
  </si>
  <si>
    <t>73 8806-0802</t>
  </si>
  <si>
    <t>NF 1290</t>
  </si>
  <si>
    <t xml:space="preserve"> A História de Maria</t>
  </si>
  <si>
    <t>22 99921-5771</t>
  </si>
  <si>
    <t xml:space="preserve">MA Construtora </t>
  </si>
  <si>
    <t>43 9105-0724</t>
  </si>
  <si>
    <t xml:space="preserve">Yquis Alpha </t>
  </si>
  <si>
    <t xml:space="preserve"> 11 97868-2296</t>
  </si>
  <si>
    <t>NF 1084</t>
  </si>
  <si>
    <t xml:space="preserve">Adriano </t>
  </si>
  <si>
    <r>
      <rPr>
        <rFont val="Arial"/>
        <color theme="1"/>
      </rPr>
      <t xml:space="preserve">Edifício San Juliano </t>
    </r>
    <r>
      <rPr>
        <rFont val="Arial"/>
        <b/>
        <color rgb="FFFFFF00"/>
      </rPr>
      <t>*URGÊNTE P AMANHÃ*</t>
    </r>
  </si>
  <si>
    <t xml:space="preserve"> 85 9171-0083</t>
  </si>
  <si>
    <t>Mundinet Telecom 1</t>
  </si>
  <si>
    <t xml:space="preserve">Grace </t>
  </si>
  <si>
    <t>UPGrade TI 2D</t>
  </si>
  <si>
    <t xml:space="preserve"> 21 96458-2628</t>
  </si>
  <si>
    <t>roger</t>
  </si>
  <si>
    <t>rca online</t>
  </si>
  <si>
    <t xml:space="preserve"> 19 99670-9144</t>
  </si>
  <si>
    <t>Milene Aluotto</t>
  </si>
  <si>
    <t xml:space="preserve">SOS F.A.V. </t>
  </si>
  <si>
    <t>13 98204-8449</t>
  </si>
  <si>
    <t>Agro Crovador</t>
  </si>
  <si>
    <t xml:space="preserve"> 43 9123-1434</t>
  </si>
  <si>
    <r>
      <rPr>
        <rFont val="Arial"/>
        <color theme="1"/>
      </rPr>
      <t>valentim plano de saúde</t>
    </r>
    <r>
      <rPr>
        <rFont val="Arial"/>
        <color rgb="FFFFFF00"/>
      </rPr>
      <t xml:space="preserve"> data certa</t>
    </r>
  </si>
  <si>
    <t>21 99668-2123</t>
  </si>
  <si>
    <t xml:space="preserve">Miau Miau 3 </t>
  </si>
  <si>
    <t>Kleberson</t>
  </si>
  <si>
    <t xml:space="preserve">Advanced Millwork </t>
  </si>
  <si>
    <t>(781) 539-5596</t>
  </si>
  <si>
    <t>Merian Florindo</t>
  </si>
  <si>
    <t xml:space="preserve">Biscoitos do Bem </t>
  </si>
  <si>
    <t>96 8124-0870</t>
  </si>
  <si>
    <t>NF 1291</t>
  </si>
  <si>
    <t xml:space="preserve">SD Soldas </t>
  </si>
  <si>
    <t>47 9645-4293</t>
  </si>
  <si>
    <t>NF 1292</t>
  </si>
  <si>
    <t>Camille Grochoski</t>
  </si>
  <si>
    <t>gobag</t>
  </si>
  <si>
    <t xml:space="preserve"> 41 9942-3982</t>
  </si>
  <si>
    <t>Flávia Prado</t>
  </si>
  <si>
    <t xml:space="preserve">Alumiprado Distribuidora </t>
  </si>
  <si>
    <t>31 9973-5831</t>
  </si>
  <si>
    <t>Bruno Mena</t>
  </si>
  <si>
    <r>
      <rPr>
        <rFont val="Arial"/>
        <color theme="1"/>
      </rPr>
      <t xml:space="preserve">Infatec 4 - </t>
    </r>
    <r>
      <rPr>
        <rFont val="Arial"/>
        <color rgb="FFFFFF00"/>
      </rPr>
      <t>URGENTE TERÇA  ATARDE</t>
    </r>
  </si>
  <si>
    <t>Newton Santos</t>
  </si>
  <si>
    <t xml:space="preserve"> 11 99437-0455</t>
  </si>
  <si>
    <t>NF 1293</t>
  </si>
  <si>
    <t>Lucia</t>
  </si>
  <si>
    <t>Lucia Helena Goes</t>
  </si>
  <si>
    <t>91 8113-5842</t>
  </si>
  <si>
    <t>Rm Solution</t>
  </si>
  <si>
    <t>21 97056-9579</t>
  </si>
  <si>
    <t>NF 1294</t>
  </si>
  <si>
    <t xml:space="preserve">JLC Seguros 2 </t>
  </si>
  <si>
    <t>31 9106-8506</t>
  </si>
  <si>
    <t>NF 1047</t>
  </si>
  <si>
    <t>Max Pisos</t>
  </si>
  <si>
    <t xml:space="preserve"> 11 99493-8191</t>
  </si>
  <si>
    <t>]</t>
  </si>
  <si>
    <t>NF 1295</t>
  </si>
  <si>
    <t>Dr Dâmaso</t>
  </si>
  <si>
    <t>Multare</t>
  </si>
  <si>
    <t>31 7181-1903</t>
  </si>
  <si>
    <t>Franklin</t>
  </si>
  <si>
    <t xml:space="preserve"> FT Aquisições</t>
  </si>
  <si>
    <t>31 9114-9114</t>
  </si>
  <si>
    <t>NF 1048</t>
  </si>
  <si>
    <t>Wilians</t>
  </si>
  <si>
    <t xml:space="preserve"> 21 98654-9861</t>
  </si>
  <si>
    <t>NF 1049</t>
  </si>
  <si>
    <t>gesildo</t>
  </si>
  <si>
    <t>vamos de natureza</t>
  </si>
  <si>
    <t xml:space="preserve"> 11 97406-9475</t>
  </si>
  <si>
    <t xml:space="preserve"> R4U 2</t>
  </si>
  <si>
    <t xml:space="preserve"> 22 99999-2085</t>
  </si>
  <si>
    <t>NF 1296</t>
  </si>
  <si>
    <t>INFATEC - PACOTE</t>
  </si>
  <si>
    <t>ricardo nunes</t>
  </si>
  <si>
    <t>grupo nunes komo</t>
  </si>
  <si>
    <t xml:space="preserve"> 42 9965-6859</t>
  </si>
  <si>
    <t>Rei das Tendas</t>
  </si>
  <si>
    <t>71 9949-2411</t>
  </si>
  <si>
    <t xml:space="preserve">biovalent 2 </t>
  </si>
  <si>
    <t>51 9911-2292</t>
  </si>
  <si>
    <t>NF- 8841</t>
  </si>
  <si>
    <t xml:space="preserve">bruno </t>
  </si>
  <si>
    <t xml:space="preserve">bruno angelo </t>
  </si>
  <si>
    <t>31 9617-3107</t>
  </si>
  <si>
    <t>NF 1297</t>
  </si>
  <si>
    <t>Weliton Menezes</t>
  </si>
  <si>
    <t xml:space="preserve">WM English </t>
  </si>
  <si>
    <t xml:space="preserve"> 94 8161-6765</t>
  </si>
  <si>
    <t xml:space="preserve">ANTONIO NETO </t>
  </si>
  <si>
    <t xml:space="preserve">eleva capital 3 dias urgente  </t>
  </si>
  <si>
    <t>11 99358-2781</t>
  </si>
  <si>
    <t xml:space="preserve">Líder Cobranças 3D premium </t>
  </si>
  <si>
    <t>NF 1360</t>
  </si>
  <si>
    <t>Marcus Lacerda</t>
  </si>
  <si>
    <t>app EU Protegido</t>
  </si>
  <si>
    <t>11 99930-4342</t>
  </si>
  <si>
    <t>NF 1298</t>
  </si>
  <si>
    <t>Dirce Barcelos</t>
  </si>
  <si>
    <t>Psicanálise dos Contos</t>
  </si>
  <si>
    <t xml:space="preserve"> 27 99644-2979</t>
  </si>
  <si>
    <t xml:space="preserve"> Eduardo</t>
  </si>
  <si>
    <r>
      <rPr>
        <rFont val="Arial"/>
        <color theme="1"/>
      </rPr>
      <t xml:space="preserve">corteva </t>
    </r>
    <r>
      <rPr>
        <rFont val="Arial"/>
        <color rgb="FF00FFFF"/>
      </rPr>
      <t>JONATHAN</t>
    </r>
  </si>
  <si>
    <t xml:space="preserve"> 51 9239-7004</t>
  </si>
  <si>
    <t>Dorta</t>
  </si>
  <si>
    <t>11 98183-2119</t>
  </si>
  <si>
    <t xml:space="preserve">Loja de Unhas Lu </t>
  </si>
  <si>
    <t xml:space="preserve"> 47 9649-6404</t>
  </si>
  <si>
    <t>NF 1299</t>
  </si>
  <si>
    <t>Fabiano Silva</t>
  </si>
  <si>
    <t>Método X8</t>
  </si>
  <si>
    <t>11 95383-0568</t>
  </si>
  <si>
    <t>NF 1300</t>
  </si>
  <si>
    <t>MARC₉IONILLA</t>
  </si>
  <si>
    <t xml:space="preserve">LPV com Yan </t>
  </si>
  <si>
    <t>11 99278-6359</t>
  </si>
  <si>
    <t xml:space="preserve">TNT Moto Peças </t>
  </si>
  <si>
    <t xml:space="preserve"> 19 99413-0504</t>
  </si>
  <si>
    <t>NF 1301</t>
  </si>
  <si>
    <t>Richard Despachante</t>
  </si>
  <si>
    <t>31 9860-2224</t>
  </si>
  <si>
    <t>douglas mioto</t>
  </si>
  <si>
    <t xml:space="preserve">duarte advogados 4 </t>
  </si>
  <si>
    <t>67 9324-7589</t>
  </si>
  <si>
    <t>kate paula</t>
  </si>
  <si>
    <t xml:space="preserve">kar locações 2 </t>
  </si>
  <si>
    <t>47 9131-0204</t>
  </si>
  <si>
    <t>NF 1302</t>
  </si>
  <si>
    <t>Felip Leal</t>
  </si>
  <si>
    <t>Lotérica Trevo da Sorte</t>
  </si>
  <si>
    <t>94 8451-5965</t>
  </si>
  <si>
    <t xml:space="preserve">danubia </t>
  </si>
  <si>
    <t>Pense Limpo</t>
  </si>
  <si>
    <t xml:space="preserve"> 51 8026-6174</t>
  </si>
  <si>
    <t xml:space="preserve">jeferson </t>
  </si>
  <si>
    <t xml:space="preserve">jeferson tv </t>
  </si>
  <si>
    <t>31 9319-7891</t>
  </si>
  <si>
    <t>Aniúska</t>
  </si>
  <si>
    <t xml:space="preserve"> SJC Bioenergia 16</t>
  </si>
  <si>
    <t>64 9282-1375</t>
  </si>
  <si>
    <t xml:space="preserve"> Felipe</t>
  </si>
  <si>
    <t xml:space="preserve"> MS</t>
  </si>
  <si>
    <t>11 91796-0257</t>
  </si>
  <si>
    <t>SJC Bioenergia 17</t>
  </si>
  <si>
    <t>Conexão USA</t>
  </si>
  <si>
    <t xml:space="preserve"> 21 98871-3340</t>
  </si>
  <si>
    <t>NF 1303</t>
  </si>
  <si>
    <t xml:space="preserve">Renato Livro </t>
  </si>
  <si>
    <t xml:space="preserve"> 11 98324-7642</t>
  </si>
  <si>
    <t xml:space="preserve">cloud 11  </t>
  </si>
  <si>
    <t xml:space="preserve">cloud 12 </t>
  </si>
  <si>
    <t>NF 1304</t>
  </si>
  <si>
    <t xml:space="preserve">Francinete </t>
  </si>
  <si>
    <t xml:space="preserve">Converção de áudio </t>
  </si>
  <si>
    <t>83 9653-6930</t>
  </si>
  <si>
    <t>NF 1305</t>
  </si>
  <si>
    <t>Carol</t>
  </si>
  <si>
    <t>AldeiaZen Massagem</t>
  </si>
  <si>
    <t>85 8614-9027</t>
  </si>
  <si>
    <t>NF 1306</t>
  </si>
  <si>
    <t xml:space="preserve">Crise Financeira e Laboral </t>
  </si>
  <si>
    <t xml:space="preserve"> 71 9948-3334</t>
  </si>
  <si>
    <t>NF 1307</t>
  </si>
  <si>
    <t>Jailton</t>
  </si>
  <si>
    <t xml:space="preserve">Jailton Novais </t>
  </si>
  <si>
    <t>69 9995-6844</t>
  </si>
  <si>
    <t>SJC Bioenergia 18</t>
  </si>
  <si>
    <t>IGEA - LOGO</t>
  </si>
  <si>
    <t>37 9866-0014</t>
  </si>
  <si>
    <t>SJC Bioenergia  19</t>
  </si>
  <si>
    <r>
      <rPr>
        <rFont val="Arial"/>
        <color theme="1"/>
      </rPr>
      <t>Guelfi Assessoria 3 (</t>
    </r>
    <r>
      <rPr>
        <rFont val="Arial"/>
        <color rgb="FFFFFF00"/>
      </rPr>
      <t>Jonatha</t>
    </r>
    <r>
      <rPr>
        <rFont val="Arial"/>
        <color theme="1"/>
      </rPr>
      <t>)</t>
    </r>
  </si>
  <si>
    <t>11 97101-3706</t>
  </si>
  <si>
    <t xml:space="preserve"> Ecodoppler 19 2D</t>
  </si>
  <si>
    <t>NF 1308</t>
  </si>
  <si>
    <t xml:space="preserve">Love Loop (Inglês Locução) </t>
  </si>
  <si>
    <t xml:space="preserve"> 61 9104-7965</t>
  </si>
  <si>
    <r>
      <rPr>
        <rFont val="Arial"/>
        <color theme="1"/>
      </rPr>
      <t>AluExpresso 2 (</t>
    </r>
    <r>
      <rPr>
        <rFont val="Arial"/>
        <color rgb="FFFFFF00"/>
      </rPr>
      <t>Jonatha</t>
    </r>
    <r>
      <rPr>
        <rFont val="Arial"/>
        <color theme="1"/>
      </rPr>
      <t xml:space="preserve">) </t>
    </r>
  </si>
  <si>
    <t>NF 1309</t>
  </si>
  <si>
    <t>Danielle</t>
  </si>
  <si>
    <t xml:space="preserve">Vega Material de Construção </t>
  </si>
  <si>
    <t>84 9966-8700</t>
  </si>
  <si>
    <t xml:space="preserve">Ana Carla </t>
  </si>
  <si>
    <t xml:space="preserve">Sealab PACOTE </t>
  </si>
  <si>
    <t>21 97373-6299</t>
  </si>
  <si>
    <t xml:space="preserve">GLOBUS CORRETORA </t>
  </si>
  <si>
    <t>21 98247-3184</t>
  </si>
  <si>
    <t>Paula</t>
  </si>
  <si>
    <t xml:space="preserve">Vittalice Saúde </t>
  </si>
  <si>
    <t>41 8855-2246</t>
  </si>
  <si>
    <r>
      <rPr>
        <rFont val="Arial"/>
        <color theme="1"/>
      </rPr>
      <t xml:space="preserve"> Instituto Siomara </t>
    </r>
    <r>
      <rPr>
        <rFont val="Arial"/>
        <color rgb="FFFFFF00"/>
      </rPr>
      <t xml:space="preserve">SEXTA </t>
    </r>
  </si>
  <si>
    <t>NF 1310</t>
  </si>
  <si>
    <t>João henrique</t>
  </si>
  <si>
    <t>JH Sports</t>
  </si>
  <si>
    <t xml:space="preserve"> 62 9307-9118</t>
  </si>
  <si>
    <t>NF 1311</t>
  </si>
  <si>
    <t>FRANCINETE</t>
  </si>
  <si>
    <t xml:space="preserve">Francinete POST URGÊNTE </t>
  </si>
  <si>
    <t>NF 1312</t>
  </si>
  <si>
    <t>João Alves</t>
  </si>
  <si>
    <t>Farmácia Mais Popular Rolim</t>
  </si>
  <si>
    <t xml:space="preserve"> 69 8486-9586</t>
  </si>
  <si>
    <t>luan</t>
  </si>
  <si>
    <t xml:space="preserve">arena tech </t>
  </si>
  <si>
    <t xml:space="preserve"> 86 9542-3021</t>
  </si>
  <si>
    <t>NF 1313</t>
  </si>
  <si>
    <t>Oliveira Camargo</t>
  </si>
  <si>
    <t>Elyon Group</t>
  </si>
  <si>
    <t>41 9254-9371</t>
  </si>
  <si>
    <t xml:space="preserve">Marcus </t>
  </si>
  <si>
    <t>Gestccon 3</t>
  </si>
  <si>
    <t>21 99244-8783</t>
  </si>
  <si>
    <t>NF1111</t>
  </si>
  <si>
    <t>Pedro Henrique</t>
  </si>
  <si>
    <t>Lyric Vídeo</t>
  </si>
  <si>
    <t>21 99660-9050</t>
  </si>
  <si>
    <t>Evellyn</t>
  </si>
  <si>
    <t xml:space="preserve">PROTEC 1 </t>
  </si>
  <si>
    <t>35 9732-9838</t>
  </si>
  <si>
    <r>
      <rPr>
        <rFont val="Arial"/>
        <color theme="1"/>
      </rPr>
      <t>PROTEC 2 (</t>
    </r>
    <r>
      <rPr>
        <rFont val="Arial"/>
        <color rgb="FFFFFF00"/>
      </rPr>
      <t>Kaua</t>
    </r>
    <r>
      <rPr>
        <rFont val="Arial"/>
        <color theme="1"/>
      </rPr>
      <t xml:space="preserve">) </t>
    </r>
  </si>
  <si>
    <t>NF 1314</t>
  </si>
  <si>
    <t xml:space="preserve">Life Pet Center 1 </t>
  </si>
  <si>
    <t>51 9567-0031</t>
  </si>
  <si>
    <t>NF 1316</t>
  </si>
  <si>
    <t xml:space="preserve">Life Pet Center 2  </t>
  </si>
  <si>
    <t>NF 1317</t>
  </si>
  <si>
    <t>MeuCão</t>
  </si>
  <si>
    <t>15 99741-7698</t>
  </si>
  <si>
    <t>ZR Produções</t>
  </si>
  <si>
    <t>11 96653-7711</t>
  </si>
  <si>
    <t>NF 1318</t>
  </si>
  <si>
    <t xml:space="preserve">Nelore Yara </t>
  </si>
  <si>
    <t>38 9733-5521</t>
  </si>
  <si>
    <t>NF 1319</t>
  </si>
  <si>
    <t>Larissa</t>
  </si>
  <si>
    <t xml:space="preserve">Empório da Roça </t>
  </si>
  <si>
    <t>62 9141-9392</t>
  </si>
  <si>
    <t>NF 1320</t>
  </si>
  <si>
    <t>Hudson</t>
  </si>
  <si>
    <t>Total Dededetização</t>
  </si>
  <si>
    <t>92 8455-6347</t>
  </si>
  <si>
    <t>NF 1321</t>
  </si>
  <si>
    <t>Will</t>
  </si>
  <si>
    <t>Negocia Crédito 1</t>
  </si>
  <si>
    <t xml:space="preserve"> 11 98483-5431</t>
  </si>
  <si>
    <t>Negocia Crédito 2</t>
  </si>
  <si>
    <t>11 98483-5431</t>
  </si>
  <si>
    <t>Negocia Crédito 3</t>
  </si>
  <si>
    <t>Luan</t>
  </si>
  <si>
    <t xml:space="preserve">Hooks Artes Marcias </t>
  </si>
  <si>
    <t>54 8436-9873</t>
  </si>
  <si>
    <t xml:space="preserve">Isa Telecom </t>
  </si>
  <si>
    <t>11 95990-1200</t>
  </si>
  <si>
    <t>marcelo lopes</t>
  </si>
  <si>
    <t xml:space="preserve">rotary club 3D premium </t>
  </si>
  <si>
    <t xml:space="preserve"> 62 8406-5777</t>
  </si>
  <si>
    <t>Rede de Reformas (não deseja mais)</t>
  </si>
  <si>
    <t>11 95903-4957</t>
  </si>
  <si>
    <t>NF 1322</t>
  </si>
  <si>
    <t>Daki Net 3</t>
  </si>
  <si>
    <t>62 2020-8322</t>
  </si>
  <si>
    <t xml:space="preserve">Tatiana </t>
  </si>
  <si>
    <t>VISION SINALIZAÇÃO</t>
  </si>
  <si>
    <t>15 98142-6261</t>
  </si>
  <si>
    <t>NF 1323</t>
  </si>
  <si>
    <t>Vanessa Sola</t>
  </si>
  <si>
    <t>Sextante Coworking</t>
  </si>
  <si>
    <t>11 97622-5577</t>
  </si>
  <si>
    <t xml:space="preserve">Wanderlei  </t>
  </si>
  <si>
    <t>31 8736-3123</t>
  </si>
  <si>
    <t xml:space="preserve">vagner dantas aparelho </t>
  </si>
  <si>
    <t>11 98208-9294</t>
  </si>
  <si>
    <t>fernando</t>
  </si>
  <si>
    <t xml:space="preserve">eduardo pessoa advogado </t>
  </si>
  <si>
    <t>19 98231-3229</t>
  </si>
  <si>
    <t xml:space="preserve">Geolink Transportes 1 </t>
  </si>
  <si>
    <t>11 99301-0199</t>
  </si>
  <si>
    <t>Geolink Transportes 2</t>
  </si>
  <si>
    <t>Klim Radiologia</t>
  </si>
  <si>
    <t xml:space="preserve"> 31 8347-0814</t>
  </si>
  <si>
    <t>João Carlos</t>
  </si>
  <si>
    <t xml:space="preserve">Jota5 Tecnologia </t>
  </si>
  <si>
    <t>13 98148-0642</t>
  </si>
  <si>
    <t>NF 1324</t>
  </si>
  <si>
    <t>Riviera 13</t>
  </si>
  <si>
    <t>11 96623-3983</t>
  </si>
  <si>
    <t>NF 1325</t>
  </si>
  <si>
    <t>Matheus</t>
  </si>
  <si>
    <t>Casa da Hidráulica</t>
  </si>
  <si>
    <t>19 99576-3247</t>
  </si>
  <si>
    <t>NF 1326</t>
  </si>
  <si>
    <t>André Otsuru</t>
  </si>
  <si>
    <t>Clivimed</t>
  </si>
  <si>
    <t>19 99330-7618</t>
  </si>
  <si>
    <t>Assistencia Tecnica 1</t>
  </si>
  <si>
    <t>41 9221-8532</t>
  </si>
  <si>
    <t>NATALINO SÁ</t>
  </si>
  <si>
    <t xml:space="preserve">FAMILIA SÁ </t>
  </si>
  <si>
    <t xml:space="preserve"> 91 8846-4334</t>
  </si>
  <si>
    <t xml:space="preserve">Paulo </t>
  </si>
  <si>
    <t>Provin música 1</t>
  </si>
  <si>
    <t>46 9942-3252</t>
  </si>
  <si>
    <t>Provin música 2</t>
  </si>
  <si>
    <t>NF 1392</t>
  </si>
  <si>
    <t xml:space="preserve">Felipe Kennedy </t>
  </si>
  <si>
    <t>19 99538-8065</t>
  </si>
  <si>
    <t>Pretto Usados</t>
  </si>
  <si>
    <t>51 8570-2386</t>
  </si>
  <si>
    <t>NF 1327</t>
  </si>
  <si>
    <t>Anaile</t>
  </si>
  <si>
    <t>Chocomê Doceria</t>
  </si>
  <si>
    <t>42 8439-4778</t>
  </si>
  <si>
    <t>Luan Santos</t>
  </si>
  <si>
    <t>Valicar 5</t>
  </si>
  <si>
    <t>11 96382-9589</t>
  </si>
  <si>
    <t xml:space="preserve">Love Loop 2 </t>
  </si>
  <si>
    <t>Ballet Health</t>
  </si>
  <si>
    <t>61 9150-5480</t>
  </si>
  <si>
    <t>dra romanow URGENTE DE 30S</t>
  </si>
  <si>
    <t>41 9683-1242</t>
  </si>
  <si>
    <t>NF 1331</t>
  </si>
  <si>
    <t>Alyne</t>
  </si>
  <si>
    <t xml:space="preserve">Eu Quero Revender </t>
  </si>
  <si>
    <t>11 96200-4538</t>
  </si>
  <si>
    <t>NF- 0945</t>
  </si>
  <si>
    <t>rafaelly</t>
  </si>
  <si>
    <t>despachante fortaleza 2 URGENTE AMANHÃ</t>
  </si>
  <si>
    <t>Fabricio Santos</t>
  </si>
  <si>
    <t>Curso de Operador</t>
  </si>
  <si>
    <t>13 97407-7692</t>
  </si>
  <si>
    <t>emerson ferreira</t>
  </si>
  <si>
    <t>bem brasil  3D PREMIUM</t>
  </si>
  <si>
    <t>21 98607-5362</t>
  </si>
  <si>
    <t xml:space="preserve">Sheel Empreendimentos </t>
  </si>
  <si>
    <t>32 9133-4412</t>
  </si>
  <si>
    <t xml:space="preserve">433 Burger </t>
  </si>
  <si>
    <t xml:space="preserve"> 11 97602-6961</t>
  </si>
  <si>
    <t>NF 1330</t>
  </si>
  <si>
    <t>alonso gomes</t>
  </si>
  <si>
    <t>plena intelligence 3D premium</t>
  </si>
  <si>
    <t>63 8405-0906</t>
  </si>
  <si>
    <t>Marc Rodress</t>
  </si>
  <si>
    <t xml:space="preserve">Veste Prime </t>
  </si>
  <si>
    <t>85 8692-8159</t>
  </si>
  <si>
    <t>NF 1333</t>
  </si>
  <si>
    <t xml:space="preserve">ROGÉRIO </t>
  </si>
  <si>
    <t xml:space="preserve">Cooperto Mar mascote </t>
  </si>
  <si>
    <t xml:space="preserve"> 21 99567-7535</t>
  </si>
  <si>
    <t>NF 1393</t>
  </si>
  <si>
    <t xml:space="preserve">Cooperto Mar </t>
  </si>
  <si>
    <t>NF 1334</t>
  </si>
  <si>
    <t xml:space="preserve">King Refrigeração </t>
  </si>
  <si>
    <t>19 99816-8656</t>
  </si>
  <si>
    <t>NF 1335</t>
  </si>
  <si>
    <t>tsa (novo audio)</t>
  </si>
  <si>
    <t>21 98103-5487</t>
  </si>
  <si>
    <t xml:space="preserve"> Raphael Silveira </t>
  </si>
  <si>
    <t xml:space="preserve"> 41 9760-0416</t>
  </si>
  <si>
    <t>Ana Flavia</t>
  </si>
  <si>
    <t>Medic Imagem 3</t>
  </si>
  <si>
    <t xml:space="preserve"> 34 9975-6560</t>
  </si>
  <si>
    <t xml:space="preserve">thiago carneiro </t>
  </si>
  <si>
    <t xml:space="preserve">4 controller imagens reais </t>
  </si>
  <si>
    <t>opo ocupacional 2</t>
  </si>
  <si>
    <t xml:space="preserve">nayara </t>
  </si>
  <si>
    <t>nayara campos</t>
  </si>
  <si>
    <t>65 9673-2176</t>
  </si>
  <si>
    <t>NF 1336</t>
  </si>
  <si>
    <t xml:space="preserve"> Fábio Música </t>
  </si>
  <si>
    <t xml:space="preserve"> 83 8858-7786</t>
  </si>
  <si>
    <t>Campo Agroecológico</t>
  </si>
  <si>
    <t>49 9953-1656</t>
  </si>
  <si>
    <t>Lays</t>
  </si>
  <si>
    <t xml:space="preserve">LA Fisio </t>
  </si>
  <si>
    <t>61 9449-0036</t>
  </si>
  <si>
    <t>AquaMagic</t>
  </si>
  <si>
    <t xml:space="preserve"> 66 9909-5193</t>
  </si>
  <si>
    <t>Mendes</t>
  </si>
  <si>
    <t xml:space="preserve">DDance </t>
  </si>
  <si>
    <t>11 94974-4183</t>
  </si>
  <si>
    <t>NF 1174</t>
  </si>
  <si>
    <t>Ylana Milanez</t>
  </si>
  <si>
    <t>Carrylog transporte 1</t>
  </si>
  <si>
    <t>51 9525-1670</t>
  </si>
  <si>
    <t>Carrylog transporte 2</t>
  </si>
  <si>
    <t>NF 1337</t>
  </si>
  <si>
    <t>Fernando Antônio</t>
  </si>
  <si>
    <t>Laboratório Santo Antônio 3</t>
  </si>
  <si>
    <t xml:space="preserve">Doula 2 </t>
  </si>
  <si>
    <t>63 9211-2561</t>
  </si>
  <si>
    <t xml:space="preserve">Pamonhas do Marciel  </t>
  </si>
  <si>
    <t>11 93340-3366</t>
  </si>
  <si>
    <t xml:space="preserve">Samarco 2 3D Premium </t>
  </si>
  <si>
    <t>NF 1338</t>
  </si>
  <si>
    <t>RC Mudanças</t>
  </si>
  <si>
    <t>19 99525-3091</t>
  </si>
  <si>
    <t xml:space="preserve">Pedro </t>
  </si>
  <si>
    <t>Certificado Digital 1</t>
  </si>
  <si>
    <t xml:space="preserve"> 21 96439-8746</t>
  </si>
  <si>
    <t>NF 1339</t>
  </si>
  <si>
    <t xml:space="preserve">Beto </t>
  </si>
  <si>
    <t>Ploc no Carnaval 2</t>
  </si>
  <si>
    <t>32 9943-4497</t>
  </si>
  <si>
    <t>Certificado Digital 2</t>
  </si>
  <si>
    <t xml:space="preserve">Jelsemir Santana </t>
  </si>
  <si>
    <t>71 9907-6475</t>
  </si>
  <si>
    <t>NF 1340</t>
  </si>
  <si>
    <t>Dackson</t>
  </si>
  <si>
    <t xml:space="preserve">1000        Vidas IMPLANTADAS  </t>
  </si>
  <si>
    <t>82 8858-9147</t>
  </si>
  <si>
    <t>AEIG 5</t>
  </si>
  <si>
    <t>11 96094-4555</t>
  </si>
  <si>
    <t>Clivimed 1</t>
  </si>
  <si>
    <t xml:space="preserve">19 99330-7618 </t>
  </si>
  <si>
    <t xml:space="preserve">Clivimed 2 </t>
  </si>
  <si>
    <t>Castro lima 3.3</t>
  </si>
  <si>
    <t xml:space="preserve"> 69 8120-8990</t>
  </si>
  <si>
    <t>Castro lima  3.4</t>
  </si>
  <si>
    <t>Castro lima 3.5</t>
  </si>
  <si>
    <t>Tudo Mais Clean –</t>
  </si>
  <si>
    <t xml:space="preserve"> 81 9855-2981</t>
  </si>
  <si>
    <t>Dourado Cash 4</t>
  </si>
  <si>
    <t xml:space="preserve">rca online 1  </t>
  </si>
  <si>
    <t>NF 1394</t>
  </si>
  <si>
    <t>Hubert Vieira</t>
  </si>
  <si>
    <t>MC MONEY</t>
  </si>
  <si>
    <t xml:space="preserve"> 21 99529-1490</t>
  </si>
  <si>
    <t>jairo sanches</t>
  </si>
  <si>
    <t xml:space="preserve">21 live </t>
  </si>
  <si>
    <t>15 98185-9000</t>
  </si>
  <si>
    <t xml:space="preserve">gauer consórcios 1 </t>
  </si>
  <si>
    <t>51 9991-2899</t>
  </si>
  <si>
    <t>gauer consórcios 2</t>
  </si>
  <si>
    <t>gauer consórcios 3</t>
  </si>
  <si>
    <t>KBV AÇO 2</t>
  </si>
  <si>
    <t>NF 1341</t>
  </si>
  <si>
    <t>Dysrael</t>
  </si>
  <si>
    <t>imobiliaria ferri</t>
  </si>
  <si>
    <t xml:space="preserve"> 49 3444-5010</t>
  </si>
  <si>
    <t xml:space="preserve">vidraçaria marcos </t>
  </si>
  <si>
    <t>44 8441-9545</t>
  </si>
  <si>
    <t>?</t>
  </si>
  <si>
    <t xml:space="preserve">Rosinha (novo formato) </t>
  </si>
  <si>
    <t xml:space="preserve">Avance Inteligência Financeira </t>
  </si>
  <si>
    <t xml:space="preserve"> 17 98114-2482</t>
  </si>
  <si>
    <t>NF 1342</t>
  </si>
  <si>
    <r>
      <rPr>
        <rFont val="Arial"/>
        <color theme="1"/>
      </rPr>
      <t>JHS Negócios (</t>
    </r>
    <r>
      <rPr>
        <rFont val="Arial"/>
        <color rgb="FFFFFF00"/>
      </rPr>
      <t>Kaua mesmo vídeo</t>
    </r>
    <r>
      <rPr>
        <rFont val="Arial"/>
        <color theme="1"/>
      </rPr>
      <t>)</t>
    </r>
  </si>
  <si>
    <t>jenniffer lima</t>
  </si>
  <si>
    <r>
      <rPr>
        <rFont val="Arial"/>
        <color theme="1"/>
      </rPr>
      <t xml:space="preserve">Next Ip IPBX Telecom </t>
    </r>
    <r>
      <rPr>
        <rFont val="Arial"/>
        <color rgb="FFFFFF00"/>
      </rPr>
      <t>CAIO</t>
    </r>
    <r>
      <rPr>
        <rFont val="Arial"/>
        <color theme="1"/>
      </rPr>
      <t xml:space="preserve"> MICHELE </t>
    </r>
  </si>
  <si>
    <t>11 99854-9986</t>
  </si>
  <si>
    <t>NF 1343</t>
  </si>
  <si>
    <t>SUCATA DO MAGÃO 2</t>
  </si>
  <si>
    <t>98 8281-1413</t>
  </si>
  <si>
    <t>NF 1344</t>
  </si>
  <si>
    <t>SUCATA DO MAGÃO 3</t>
  </si>
  <si>
    <t>NF 5438</t>
  </si>
  <si>
    <t>Gabriel Pacheco</t>
  </si>
  <si>
    <t>i43 Assessoria de Marketing</t>
  </si>
  <si>
    <t>47 9123-6862</t>
  </si>
  <si>
    <t>nf1239/6873</t>
  </si>
  <si>
    <r>
      <rPr>
        <rFont val="Arial"/>
        <color theme="1"/>
      </rPr>
      <t xml:space="preserve">Next Ip IPBX wpp </t>
    </r>
    <r>
      <rPr>
        <rFont val="Arial"/>
        <color rgb="FFFFFF00"/>
      </rPr>
      <t>CAIO</t>
    </r>
    <r>
      <rPr>
        <rFont val="Arial"/>
        <color theme="1"/>
      </rPr>
      <t xml:space="preserve"> </t>
    </r>
    <r>
      <rPr>
        <rFont val="Arial"/>
        <b/>
        <color rgb="FFFF0000"/>
      </rPr>
      <t>OLHAR DIA 06/03</t>
    </r>
  </si>
  <si>
    <t xml:space="preserve"> 11 99854-9986</t>
  </si>
  <si>
    <r>
      <rPr>
        <rFont val="Arial"/>
        <color theme="1"/>
      </rPr>
      <t xml:space="preserve">Next Ip IPBX  ipbx </t>
    </r>
    <r>
      <rPr>
        <rFont val="Arial"/>
        <color rgb="FFFFFF00"/>
      </rPr>
      <t>CAIO</t>
    </r>
    <r>
      <rPr>
        <rFont val="Arial"/>
        <color theme="1"/>
      </rPr>
      <t xml:space="preserve"> </t>
    </r>
    <r>
      <rPr>
        <rFont val="Arial"/>
        <b/>
        <color rgb="FFFF0000"/>
      </rPr>
      <t>OLHAR DIA 06/03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</si>
</sst>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[$R$ ]#,##0.00"/>
    <numFmt numFmtId="167" formatCode="&quot;R$&quot;\ #,##0.00"/>
    <numFmt numFmtId="168" formatCode="&quot;R$&quot;\ #,##0.00;[Red]\-&quot;R$&quot;\ #,##0.00"/>
    <numFmt numFmtId="169" formatCode="&quot;$&quot;#,##0.00"/>
    <numFmt numFmtId="170" formatCode="dd/mm/yyyy"/>
    <numFmt numFmtId="171" formatCode="[$R$]#,##0.00"/>
  </numFmts>
  <fonts count="3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1.0"/>
      <color rgb="FFFFFFFF"/>
      <name val="Arial"/>
    </font>
    <font>
      <b/>
      <color rgb="FFFFFFFF"/>
      <name val="Arial"/>
    </font>
    <font>
      <color rgb="FFFFFFFF"/>
      <name val="Arial"/>
    </font>
    <font>
      <color theme="0"/>
      <name val="Arial"/>
    </font>
    <font>
      <color theme="1"/>
      <name val="Arial"/>
      <scheme val="minor"/>
    </font>
    <font>
      <b/>
      <color theme="0"/>
      <name val="Arial"/>
    </font>
    <font>
      <color rgb="FF000000"/>
      <name val="Arial"/>
    </font>
    <font>
      <sz val="10.0"/>
      <color rgb="FF333333"/>
      <name val="Arial"/>
    </font>
    <font>
      <sz val="11.0"/>
      <color rgb="FF000000"/>
      <name val="Calibri"/>
    </font>
    <font>
      <sz val="11.0"/>
      <color theme="1"/>
      <name val="Calibri"/>
    </font>
    <font>
      <color rgb="FFCC0000"/>
      <name val="Arial"/>
    </font>
    <font>
      <b/>
      <sz val="12.0"/>
      <color rgb="FFFFFFFF"/>
      <name val="Arial"/>
    </font>
    <font>
      <b/>
      <sz val="13.0"/>
      <color theme="1"/>
      <name val="Arial"/>
    </font>
    <font>
      <b/>
      <sz val="14.0"/>
      <color rgb="FFFFFFFF"/>
      <name val="Arial"/>
    </font>
    <font>
      <sz val="12.0"/>
      <color theme="1"/>
      <name val="Arial"/>
    </font>
    <font>
      <b/>
      <color theme="1"/>
      <name val="Arial"/>
      <scheme val="minor"/>
    </font>
    <font>
      <color rgb="FF050505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363B44"/>
      <name val="&quot;PT Sans&quot;"/>
    </font>
    <font>
      <sz val="11.0"/>
      <color rgb="FF000000"/>
      <name val="&quot;PT Sans&quot;"/>
    </font>
    <font>
      <sz val="11.0"/>
      <color rgb="FFFFFFFF"/>
      <name val="&quot;PT Sans&quot;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3097D"/>
        <bgColor rgb="FFF3097D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A61C00"/>
        <bgColor rgb="FFA61C00"/>
      </patternFill>
    </fill>
    <fill>
      <patternFill patternType="solid">
        <fgColor rgb="FFB4A7D6"/>
        <bgColor rgb="FFB4A7D6"/>
      </patternFill>
    </fill>
    <fill>
      <patternFill patternType="solid">
        <fgColor rgb="FF674EA7"/>
        <bgColor rgb="FF674EA7"/>
      </patternFill>
    </fill>
  </fills>
  <borders count="20">
    <border/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2" fontId="2" numFmtId="166" xfId="0" applyAlignment="1" applyFont="1" applyNumberFormat="1">
      <alignment vertical="bottom"/>
    </xf>
    <xf borderId="0" fillId="2" fontId="2" numFmtId="166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0" fillId="4" fontId="6" numFmtId="0" xfId="0" applyAlignment="1" applyFill="1" applyFont="1">
      <alignment horizontal="center" readingOrder="0" vertical="bottom"/>
    </xf>
    <xf borderId="0" fillId="2" fontId="2" numFmtId="165" xfId="0" applyAlignment="1" applyFont="1" applyNumberFormat="1">
      <alignment vertical="bottom"/>
    </xf>
    <xf borderId="0" fillId="2" fontId="3" numFmtId="0" xfId="0" applyAlignment="1" applyFont="1">
      <alignment horizontal="center" vertical="bottom"/>
    </xf>
    <xf borderId="0" fillId="2" fontId="3" numFmtId="167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2" fontId="2" numFmtId="167" xfId="0" applyAlignment="1" applyFont="1" applyNumberFormat="1">
      <alignment vertical="bottom"/>
    </xf>
    <xf borderId="4" fillId="5" fontId="7" numFmtId="0" xfId="0" applyAlignment="1" applyBorder="1" applyFill="1" applyFont="1">
      <alignment horizontal="center" readingOrder="0" vertical="bottom"/>
    </xf>
    <xf borderId="4" fillId="6" fontId="8" numFmtId="165" xfId="0" applyAlignment="1" applyBorder="1" applyFill="1" applyFont="1" applyNumberFormat="1">
      <alignment vertical="bottom"/>
    </xf>
    <xf borderId="5" fillId="0" fontId="2" numFmtId="165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vertical="bottom"/>
    </xf>
    <xf borderId="6" fillId="2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2" numFmtId="165" xfId="0" applyAlignment="1" applyBorder="1" applyFont="1" applyNumberFormat="1">
      <alignment vertical="bottom"/>
    </xf>
    <xf borderId="6" fillId="0" fontId="2" numFmtId="165" xfId="0" applyAlignment="1" applyBorder="1" applyFont="1" applyNumberFormat="1">
      <alignment horizontal="center" vertical="bottom"/>
    </xf>
    <xf borderId="6" fillId="2" fontId="2" numFmtId="166" xfId="0" applyAlignment="1" applyBorder="1" applyFont="1" applyNumberFormat="1">
      <alignment vertical="bottom"/>
    </xf>
    <xf borderId="6" fillId="2" fontId="2" numFmtId="166" xfId="0" applyAlignment="1" applyBorder="1" applyFont="1" applyNumberFormat="1">
      <alignment vertical="bottom"/>
    </xf>
    <xf borderId="7" fillId="7" fontId="9" numFmtId="0" xfId="0" applyAlignment="1" applyBorder="1" applyFill="1" applyFont="1">
      <alignment horizontal="center" readingOrder="0" vertical="bottom"/>
    </xf>
    <xf borderId="7" fillId="7" fontId="9" numFmtId="0" xfId="0" applyAlignment="1" applyBorder="1" applyFont="1">
      <alignment horizontal="center" vertical="bottom"/>
    </xf>
    <xf borderId="7" fillId="7" fontId="9" numFmtId="165" xfId="0" applyAlignment="1" applyBorder="1" applyFont="1" applyNumberFormat="1">
      <alignment horizontal="center" vertical="bottom"/>
    </xf>
    <xf borderId="5" fillId="7" fontId="9" numFmtId="165" xfId="0" applyAlignment="1" applyBorder="1" applyFont="1" applyNumberFormat="1">
      <alignment horizontal="center" readingOrder="0" vertical="bottom"/>
    </xf>
    <xf borderId="5" fillId="7" fontId="9" numFmtId="0" xfId="0" applyAlignment="1" applyBorder="1" applyFont="1">
      <alignment horizontal="center" readingOrder="0" vertical="bottom"/>
    </xf>
    <xf borderId="5" fillId="8" fontId="9" numFmtId="0" xfId="0" applyAlignment="1" applyBorder="1" applyFill="1" applyFont="1">
      <alignment horizontal="center" vertical="bottom"/>
    </xf>
    <xf borderId="5" fillId="9" fontId="9" numFmtId="0" xfId="0" applyAlignment="1" applyBorder="1" applyFill="1" applyFont="1">
      <alignment horizontal="center" vertical="bottom"/>
    </xf>
    <xf borderId="5" fillId="10" fontId="9" numFmtId="0" xfId="0" applyAlignment="1" applyBorder="1" applyFill="1" applyFont="1">
      <alignment horizontal="center" vertical="bottom"/>
    </xf>
    <xf borderId="5" fillId="5" fontId="9" numFmtId="0" xfId="0" applyAlignment="1" applyBorder="1" applyFont="1">
      <alignment horizontal="center" vertical="bottom"/>
    </xf>
    <xf borderId="5" fillId="11" fontId="9" numFmtId="0" xfId="0" applyAlignment="1" applyBorder="1" applyFill="1" applyFont="1">
      <alignment horizontal="center" vertical="bottom"/>
    </xf>
    <xf borderId="5" fillId="12" fontId="10" numFmtId="165" xfId="0" applyAlignment="1" applyBorder="1" applyFill="1" applyFont="1" applyNumberFormat="1">
      <alignment horizontal="center" vertical="bottom"/>
    </xf>
    <xf borderId="5" fillId="13" fontId="9" numFmtId="0" xfId="0" applyAlignment="1" applyBorder="1" applyFill="1" applyFont="1">
      <alignment horizontal="center" vertical="bottom"/>
    </xf>
    <xf borderId="5" fillId="14" fontId="9" numFmtId="0" xfId="0" applyAlignment="1" applyBorder="1" applyFill="1" applyFont="1">
      <alignment horizontal="center" vertical="bottom"/>
    </xf>
    <xf borderId="5" fillId="15" fontId="9" numFmtId="0" xfId="0" applyAlignment="1" applyBorder="1" applyFill="1" applyFont="1">
      <alignment horizontal="center" vertical="bottom"/>
    </xf>
    <xf borderId="5" fillId="16" fontId="9" numFmtId="0" xfId="0" applyAlignment="1" applyBorder="1" applyFill="1" applyFont="1">
      <alignment horizontal="center" readingOrder="0" vertical="bottom"/>
    </xf>
    <xf borderId="0" fillId="17" fontId="9" numFmtId="0" xfId="0" applyAlignment="1" applyFill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2" fontId="1" numFmtId="164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5" fillId="2" fontId="2" numFmtId="165" xfId="0" applyAlignment="1" applyBorder="1" applyFont="1" applyNumberFormat="1">
      <alignment horizontal="center" readingOrder="0" vertical="bottom"/>
    </xf>
    <xf borderId="4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5" fillId="18" fontId="10" numFmtId="165" xfId="0" applyAlignment="1" applyBorder="1" applyFill="1" applyFont="1" applyNumberFormat="1">
      <alignment horizontal="center" readingOrder="0" vertical="bottom"/>
    </xf>
    <xf borderId="8" fillId="19" fontId="11" numFmtId="168" xfId="0" applyAlignment="1" applyBorder="1" applyFill="1" applyFont="1" applyNumberFormat="1">
      <alignment horizontal="center" readingOrder="0" vertical="bottom"/>
    </xf>
    <xf borderId="5" fillId="10" fontId="12" numFmtId="168" xfId="0" applyAlignment="1" applyBorder="1" applyFont="1" applyNumberFormat="1">
      <alignment horizontal="center" vertical="bottom"/>
    </xf>
    <xf borderId="5" fillId="17" fontId="11" numFmtId="168" xfId="0" applyAlignment="1" applyBorder="1" applyFont="1" applyNumberFormat="1">
      <alignment horizontal="center" readingOrder="0" vertical="bottom"/>
    </xf>
    <xf borderId="5" fillId="11" fontId="11" numFmtId="168" xfId="0" applyAlignment="1" applyBorder="1" applyFont="1" applyNumberFormat="1">
      <alignment horizontal="center" readingOrder="0" vertical="bottom"/>
    </xf>
    <xf borderId="5" fillId="12" fontId="11" numFmtId="165" xfId="0" applyAlignment="1" applyBorder="1" applyFont="1" applyNumberFormat="1">
      <alignment horizontal="center" readingOrder="0" vertical="bottom"/>
    </xf>
    <xf borderId="5" fillId="13" fontId="12" numFmtId="168" xfId="0" applyAlignment="1" applyBorder="1" applyFont="1" applyNumberFormat="1">
      <alignment readingOrder="0" vertical="bottom"/>
    </xf>
    <xf borderId="5" fillId="14" fontId="2" numFmtId="168" xfId="0" applyAlignment="1" applyBorder="1" applyFont="1" applyNumberFormat="1">
      <alignment vertical="bottom"/>
    </xf>
    <xf borderId="5" fillId="15" fontId="2" numFmtId="166" xfId="0" applyAlignment="1" applyBorder="1" applyFont="1" applyNumberFormat="1">
      <alignment vertical="bottom"/>
    </xf>
    <xf borderId="0" fillId="18" fontId="9" numFmtId="0" xfId="0" applyAlignment="1" applyFont="1">
      <alignment horizontal="center" vertical="bottom"/>
    </xf>
    <xf borderId="4" fillId="0" fontId="1" numFmtId="165" xfId="0" applyAlignment="1" applyBorder="1" applyFont="1" applyNumberFormat="1">
      <alignment horizontal="right" vertical="bottom"/>
    </xf>
    <xf borderId="5" fillId="2" fontId="1" numFmtId="165" xfId="0" applyAlignment="1" applyBorder="1" applyFont="1" applyNumberFormat="1">
      <alignment horizontal="center" readingOrder="0" vertical="bottom"/>
    </xf>
    <xf borderId="4" fillId="2" fontId="2" numFmtId="165" xfId="0" applyAlignment="1" applyBorder="1" applyFont="1" applyNumberFormat="1">
      <alignment readingOrder="0" vertical="bottom"/>
    </xf>
    <xf borderId="5" fillId="18" fontId="11" numFmtId="165" xfId="0" applyAlignment="1" applyBorder="1" applyFont="1" applyNumberFormat="1">
      <alignment horizontal="center" readingOrder="0" vertical="bottom"/>
    </xf>
    <xf borderId="5" fillId="10" fontId="11" numFmtId="168" xfId="0" applyAlignment="1" applyBorder="1" applyFont="1" applyNumberFormat="1">
      <alignment horizontal="center" readingOrder="0" vertical="bottom"/>
    </xf>
    <xf borderId="8" fillId="5" fontId="11" numFmtId="168" xfId="0" applyAlignment="1" applyBorder="1" applyFont="1" applyNumberFormat="1">
      <alignment horizontal="center" readingOrder="0" vertical="bottom"/>
    </xf>
    <xf borderId="5" fillId="12" fontId="12" numFmtId="165" xfId="0" applyAlignment="1" applyBorder="1" applyFont="1" applyNumberFormat="1">
      <alignment horizontal="center" vertical="bottom"/>
    </xf>
    <xf borderId="5" fillId="13" fontId="11" numFmtId="168" xfId="0" applyAlignment="1" applyBorder="1" applyFont="1" applyNumberFormat="1">
      <alignment horizontal="center" readingOrder="0" vertical="bottom"/>
    </xf>
    <xf borderId="5" fillId="14" fontId="2" numFmtId="168" xfId="0" applyAlignment="1" applyBorder="1" applyFont="1" applyNumberFormat="1">
      <alignment horizontal="center" vertical="bottom"/>
    </xf>
    <xf borderId="5" fillId="15" fontId="9" numFmtId="166" xfId="0" applyAlignment="1" applyBorder="1" applyFont="1" applyNumberFormat="1">
      <alignment horizontal="center" vertical="bottom"/>
    </xf>
    <xf borderId="4" fillId="2" fontId="1" numFmtId="0" xfId="0" applyAlignment="1" applyBorder="1" applyFont="1">
      <alignment horizontal="center" vertical="bottom"/>
    </xf>
    <xf borderId="8" fillId="19" fontId="10" numFmtId="168" xfId="0" applyAlignment="1" applyBorder="1" applyFont="1" applyNumberFormat="1">
      <alignment horizontal="center" readingOrder="0" vertical="bottom"/>
    </xf>
    <xf borderId="5" fillId="5" fontId="12" numFmtId="168" xfId="0" applyAlignment="1" applyBorder="1" applyFont="1" applyNumberFormat="1">
      <alignment horizontal="center" vertical="bottom"/>
    </xf>
    <xf borderId="0" fillId="10" fontId="10" numFmtId="0" xfId="0" applyAlignment="1" applyFont="1">
      <alignment horizontal="center" vertical="bottom"/>
    </xf>
    <xf borderId="4" fillId="0" fontId="1" numFmtId="168" xfId="0" applyAlignment="1" applyBorder="1" applyFont="1" applyNumberFormat="1">
      <alignment horizontal="right" vertical="bottom"/>
    </xf>
    <xf borderId="4" fillId="2" fontId="1" numFmtId="165" xfId="0" applyAlignment="1" applyBorder="1" applyFont="1" applyNumberFormat="1">
      <alignment horizontal="center" readingOrder="0" vertical="bottom"/>
    </xf>
    <xf borderId="5" fillId="12" fontId="10" numFmtId="165" xfId="0" applyAlignment="1" applyBorder="1" applyFont="1" applyNumberFormat="1">
      <alignment horizontal="center" readingOrder="0" vertical="bottom"/>
    </xf>
    <xf borderId="5" fillId="13" fontId="12" numFmtId="168" xfId="0" applyAlignment="1" applyBorder="1" applyFont="1" applyNumberFormat="1">
      <alignment horizontal="center" vertical="bottom"/>
    </xf>
    <xf borderId="0" fillId="5" fontId="10" numFmtId="0" xfId="0" applyAlignment="1" applyFont="1">
      <alignment horizontal="center" vertical="bottom"/>
    </xf>
    <xf borderId="4" fillId="2" fontId="1" numFmtId="165" xfId="0" applyAlignment="1" applyBorder="1" applyFont="1" applyNumberFormat="1">
      <alignment horizontal="center" vertical="bottom"/>
    </xf>
    <xf borderId="5" fillId="2" fontId="2" numFmtId="165" xfId="0" applyAlignment="1" applyBorder="1" applyFont="1" applyNumberFormat="1">
      <alignment horizontal="center" vertical="bottom"/>
    </xf>
    <xf borderId="8" fillId="19" fontId="12" numFmtId="168" xfId="0" applyAlignment="1" applyBorder="1" applyFont="1" applyNumberFormat="1">
      <alignment horizontal="center" vertical="bottom"/>
    </xf>
    <xf borderId="5" fillId="5" fontId="11" numFmtId="168" xfId="0" applyAlignment="1" applyBorder="1" applyFont="1" applyNumberFormat="1">
      <alignment horizontal="center" readingOrder="0" vertical="bottom"/>
    </xf>
    <xf borderId="5" fillId="11" fontId="12" numFmtId="168" xfId="0" applyAlignment="1" applyBorder="1" applyFont="1" applyNumberFormat="1">
      <alignment horizontal="center" readingOrder="0" vertical="bottom"/>
    </xf>
    <xf borderId="5" fillId="14" fontId="12" numFmtId="168" xfId="0" applyAlignment="1" applyBorder="1" applyFont="1" applyNumberFormat="1">
      <alignment horizontal="center" vertical="bottom"/>
    </xf>
    <xf borderId="5" fillId="15" fontId="11" numFmtId="166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horizontal="center" vertical="bottom"/>
    </xf>
    <xf borderId="4" fillId="9" fontId="12" numFmtId="168" xfId="0" applyAlignment="1" applyBorder="1" applyFont="1" applyNumberFormat="1">
      <alignment horizontal="center" vertical="bottom"/>
    </xf>
    <xf borderId="4" fillId="5" fontId="11" numFmtId="168" xfId="0" applyAlignment="1" applyBorder="1" applyFont="1" applyNumberFormat="1">
      <alignment horizontal="center" readingOrder="0" vertical="bottom"/>
    </xf>
    <xf borderId="4" fillId="13" fontId="12" numFmtId="168" xfId="0" applyAlignment="1" applyBorder="1" applyFont="1" applyNumberFormat="1">
      <alignment horizontal="center" vertical="bottom"/>
    </xf>
    <xf borderId="4" fillId="14" fontId="12" numFmtId="168" xfId="0" applyAlignment="1" applyBorder="1" applyFont="1" applyNumberFormat="1">
      <alignment horizontal="center" vertical="bottom"/>
    </xf>
    <xf borderId="5" fillId="15" fontId="12" numFmtId="166" xfId="0" applyAlignment="1" applyBorder="1" applyFont="1" applyNumberFormat="1">
      <alignment horizontal="center" vertical="bottom"/>
    </xf>
    <xf borderId="4" fillId="12" fontId="10" numFmtId="165" xfId="0" applyAlignment="1" applyBorder="1" applyFont="1" applyNumberFormat="1">
      <alignment horizontal="center" vertical="bottom"/>
    </xf>
    <xf borderId="0" fillId="2" fontId="13" numFmtId="0" xfId="0" applyAlignment="1" applyFont="1">
      <alignment readingOrder="0"/>
    </xf>
    <xf borderId="6" fillId="2" fontId="2" numFmtId="165" xfId="0" applyAlignment="1" applyBorder="1" applyFont="1" applyNumberFormat="1">
      <alignment horizontal="center" readingOrder="0" vertical="bottom"/>
    </xf>
    <xf borderId="0" fillId="2" fontId="2" numFmtId="169" xfId="0" applyAlignment="1" applyFont="1" applyNumberFormat="1">
      <alignment vertical="bottom"/>
    </xf>
    <xf borderId="0" fillId="2" fontId="2" numFmtId="168" xfId="0" applyAlignment="1" applyFont="1" applyNumberFormat="1">
      <alignment vertical="bottom"/>
    </xf>
    <xf borderId="5" fillId="14" fontId="11" numFmtId="168" xfId="0" applyAlignment="1" applyBorder="1" applyFont="1" applyNumberFormat="1">
      <alignment horizontal="center" readingOrder="0" vertical="bottom"/>
    </xf>
    <xf borderId="5" fillId="15" fontId="9" numFmtId="166" xfId="0" applyAlignment="1" applyBorder="1" applyFont="1" applyNumberFormat="1">
      <alignment horizontal="center" readingOrder="0" vertical="bottom"/>
    </xf>
    <xf borderId="0" fillId="20" fontId="10" numFmtId="0" xfId="0" applyAlignment="1" applyFill="1" applyFont="1">
      <alignment horizontal="center" vertical="bottom"/>
    </xf>
    <xf borderId="0" fillId="2" fontId="13" numFmtId="165" xfId="0" applyAlignment="1" applyFont="1" applyNumberFormat="1">
      <alignment readingOrder="0"/>
    </xf>
    <xf borderId="5" fillId="11" fontId="14" numFmtId="168" xfId="0" applyAlignment="1" applyBorder="1" applyFont="1" applyNumberFormat="1">
      <alignment horizontal="center" vertical="bottom"/>
    </xf>
    <xf borderId="4" fillId="13" fontId="9" numFmtId="0" xfId="0" applyAlignment="1" applyBorder="1" applyFont="1">
      <alignment horizontal="center" vertical="bottom"/>
    </xf>
    <xf borderId="0" fillId="2" fontId="15" numFmtId="165" xfId="0" applyAlignment="1" applyFont="1" applyNumberFormat="1">
      <alignment horizontal="left" readingOrder="0"/>
    </xf>
    <xf borderId="4" fillId="14" fontId="9" numFmtId="0" xfId="0" applyAlignment="1" applyBorder="1" applyFont="1">
      <alignment horizontal="center" vertical="bottom"/>
    </xf>
    <xf borderId="4" fillId="15" fontId="10" numFmtId="168" xfId="0" applyAlignment="1" applyBorder="1" applyFont="1" applyNumberFormat="1">
      <alignment horizontal="center" vertical="bottom"/>
    </xf>
    <xf borderId="4" fillId="2" fontId="1" numFmtId="166" xfId="0" applyAlignment="1" applyBorder="1" applyFont="1" applyNumberFormat="1">
      <alignment horizontal="right" vertical="bottom"/>
    </xf>
    <xf borderId="8" fillId="19" fontId="14" numFmtId="168" xfId="0" applyAlignment="1" applyBorder="1" applyFont="1" applyNumberFormat="1">
      <alignment horizontal="center" readingOrder="0" vertical="bottom"/>
    </xf>
    <xf borderId="0" fillId="2" fontId="10" numFmtId="0" xfId="0" applyAlignment="1" applyFont="1">
      <alignment horizontal="center" vertical="bottom"/>
    </xf>
    <xf borderId="5" fillId="10" fontId="10" numFmtId="168" xfId="0" applyAlignment="1" applyBorder="1" applyFont="1" applyNumberFormat="1">
      <alignment horizontal="center" readingOrder="0" vertical="bottom"/>
    </xf>
    <xf borderId="4" fillId="20" fontId="3" numFmtId="165" xfId="0" applyAlignment="1" applyBorder="1" applyFont="1" applyNumberFormat="1">
      <alignment horizontal="center" vertical="bottom"/>
    </xf>
    <xf borderId="4" fillId="20" fontId="3" numFmtId="167" xfId="0" applyAlignment="1" applyBorder="1" applyFont="1" applyNumberFormat="1">
      <alignment horizontal="center" vertical="bottom"/>
    </xf>
    <xf borderId="5" fillId="5" fontId="10" numFmtId="168" xfId="0" applyAlignment="1" applyBorder="1" applyFont="1" applyNumberFormat="1">
      <alignment horizontal="center" readingOrder="0" vertical="bottom"/>
    </xf>
    <xf borderId="5" fillId="13" fontId="14" numFmtId="168" xfId="0" applyAlignment="1" applyBorder="1" applyFont="1" applyNumberFormat="1">
      <alignment horizontal="center" vertical="bottom"/>
    </xf>
    <xf borderId="5" fillId="11" fontId="10" numFmtId="168" xfId="0" applyAlignment="1" applyBorder="1" applyFont="1" applyNumberFormat="1">
      <alignment horizontal="center" readingOrder="0" vertical="bottom"/>
    </xf>
    <xf borderId="0" fillId="15" fontId="12" numFmtId="166" xfId="0" applyAlignment="1" applyFont="1" applyNumberFormat="1">
      <alignment horizontal="center" vertical="bottom"/>
    </xf>
    <xf borderId="5" fillId="18" fontId="14" numFmtId="165" xfId="0" applyAlignment="1" applyBorder="1" applyFont="1" applyNumberFormat="1">
      <alignment horizontal="center" readingOrder="0" vertical="bottom"/>
    </xf>
    <xf borderId="5" fillId="11" fontId="12" numFmtId="168" xfId="0" applyAlignment="1" applyBorder="1" applyFont="1" applyNumberFormat="1">
      <alignment horizontal="center" vertical="bottom"/>
    </xf>
    <xf borderId="5" fillId="10" fontId="12" numFmtId="168" xfId="0" applyAlignment="1" applyBorder="1" applyFont="1" applyNumberFormat="1">
      <alignment horizontal="center" readingOrder="0" vertical="bottom"/>
    </xf>
    <xf borderId="5" fillId="18" fontId="12" numFmtId="165" xfId="0" applyAlignment="1" applyBorder="1" applyFont="1" applyNumberFormat="1">
      <alignment horizontal="center" vertical="bottom"/>
    </xf>
    <xf borderId="4" fillId="15" fontId="11" numFmtId="166" xfId="0" applyAlignment="1" applyBorder="1" applyFont="1" applyNumberFormat="1">
      <alignment horizontal="center" readingOrder="0" vertical="bottom"/>
    </xf>
    <xf borderId="4" fillId="15" fontId="12" numFmtId="166" xfId="0" applyAlignment="1" applyBorder="1" applyFont="1" applyNumberFormat="1">
      <alignment horizontal="center" vertical="bottom"/>
    </xf>
    <xf borderId="5" fillId="13" fontId="12" numFmtId="165" xfId="0" applyAlignment="1" applyBorder="1" applyFont="1" applyNumberFormat="1">
      <alignment horizontal="center" vertical="bottom"/>
    </xf>
    <xf borderId="5" fillId="14" fontId="12" numFmtId="165" xfId="0" applyAlignment="1" applyBorder="1" applyFont="1" applyNumberFormat="1">
      <alignment horizontal="center" vertical="bottom"/>
    </xf>
    <xf borderId="4" fillId="2" fontId="1" numFmtId="0" xfId="0" applyAlignment="1" applyBorder="1" applyFont="1">
      <alignment horizontal="center" readingOrder="0" vertical="bottom"/>
    </xf>
    <xf borderId="4" fillId="2" fontId="13" numFmtId="165" xfId="0" applyAlignment="1" applyBorder="1" applyFont="1" applyNumberFormat="1">
      <alignment readingOrder="0"/>
    </xf>
    <xf borderId="4" fillId="2" fontId="16" numFmtId="0" xfId="0" applyAlignment="1" applyBorder="1" applyFont="1">
      <alignment horizontal="left" readingOrder="0"/>
    </xf>
    <xf borderId="5" fillId="10" fontId="14" numFmtId="168" xfId="0" applyAlignment="1" applyBorder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5" fillId="2" fontId="1" numFmtId="0" xfId="0" applyAlignment="1" applyBorder="1" applyFont="1">
      <alignment horizontal="center" vertical="bottom"/>
    </xf>
    <xf borderId="5" fillId="14" fontId="11" numFmtId="165" xfId="0" applyAlignment="1" applyBorder="1" applyFont="1" applyNumberFormat="1">
      <alignment horizontal="center" readingOrder="0" vertical="bottom"/>
    </xf>
    <xf borderId="5" fillId="2" fontId="1" numFmtId="170" xfId="0" applyAlignment="1" applyBorder="1" applyFont="1" applyNumberFormat="1">
      <alignment horizontal="center" vertical="bottom"/>
    </xf>
    <xf borderId="0" fillId="2" fontId="13" numFmtId="0" xfId="0" applyFont="1"/>
    <xf borderId="5" fillId="13" fontId="11" numFmtId="165" xfId="0" applyAlignment="1" applyBorder="1" applyFont="1" applyNumberFormat="1">
      <alignment horizontal="center" readingOrder="0" vertical="bottom"/>
    </xf>
    <xf borderId="4" fillId="2" fontId="15" numFmtId="0" xfId="0" applyAlignment="1" applyBorder="1" applyFont="1">
      <alignment horizontal="left" readingOrder="0"/>
    </xf>
    <xf borderId="5" fillId="12" fontId="14" numFmtId="165" xfId="0" applyAlignment="1" applyBorder="1" applyFont="1" applyNumberFormat="1">
      <alignment horizontal="center" vertical="bottom"/>
    </xf>
    <xf borderId="5" fillId="5" fontId="11" numFmtId="165" xfId="0" applyAlignment="1" applyBorder="1" applyFont="1" applyNumberFormat="1">
      <alignment horizontal="center" readingOrder="0" vertical="bottom"/>
    </xf>
    <xf borderId="5" fillId="5" fontId="14" numFmtId="165" xfId="0" applyAlignment="1" applyBorder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7" numFmtId="0" xfId="0" applyAlignment="1" applyFont="1">
      <alignment readingOrder="0"/>
    </xf>
    <xf borderId="5" fillId="18" fontId="14" numFmtId="165" xfId="0" applyAlignment="1" applyBorder="1" applyFont="1" applyNumberFormat="1">
      <alignment horizontal="center" vertical="bottom"/>
    </xf>
    <xf borderId="5" fillId="5" fontId="12" numFmtId="165" xfId="0" applyAlignment="1" applyBorder="1" applyFont="1" applyNumberFormat="1">
      <alignment horizontal="center" vertical="bottom"/>
    </xf>
    <xf borderId="4" fillId="5" fontId="11" numFmtId="165" xfId="0" applyAlignment="1" applyBorder="1" applyFont="1" applyNumberFormat="1">
      <alignment horizontal="center" readingOrder="0" vertical="bottom"/>
    </xf>
    <xf borderId="5" fillId="2" fontId="1" numFmtId="0" xfId="0" applyAlignment="1" applyBorder="1" applyFont="1">
      <alignment horizontal="center" readingOrder="0" vertical="bottom"/>
    </xf>
    <xf borderId="4" fillId="2" fontId="18" numFmtId="0" xfId="0" applyAlignment="1" applyBorder="1" applyFont="1">
      <alignment readingOrder="0" vertical="bottom"/>
    </xf>
    <xf borderId="4" fillId="13" fontId="12" numFmtId="165" xfId="0" applyAlignment="1" applyBorder="1" applyFont="1" applyNumberFormat="1">
      <alignment horizontal="center" vertical="bottom"/>
    </xf>
    <xf borderId="4" fillId="14" fontId="11" numFmtId="165" xfId="0" applyAlignment="1" applyBorder="1" applyFont="1" applyNumberFormat="1">
      <alignment horizontal="center" readingOrder="0" vertical="bottom"/>
    </xf>
    <xf borderId="4" fillId="10" fontId="11" numFmtId="165" xfId="0" applyAlignment="1" applyBorder="1" applyFont="1" applyNumberFormat="1">
      <alignment horizontal="center" readingOrder="0" vertical="bottom"/>
    </xf>
    <xf borderId="4" fillId="14" fontId="12" numFmtId="165" xfId="0" applyAlignment="1" applyBorder="1" applyFont="1" applyNumberFormat="1">
      <alignment horizontal="center" vertical="bottom"/>
    </xf>
    <xf borderId="4" fillId="13" fontId="11" numFmtId="165" xfId="0" applyAlignment="1" applyBorder="1" applyFont="1" applyNumberFormat="1">
      <alignment horizontal="center" readingOrder="0" vertical="bottom"/>
    </xf>
    <xf borderId="8" fillId="2" fontId="1" numFmtId="164" xfId="0" applyAlignment="1" applyBorder="1" applyFont="1" applyNumberFormat="1">
      <alignment horizontal="center" vertical="bottom"/>
    </xf>
    <xf borderId="4" fillId="10" fontId="12" numFmtId="165" xfId="0" applyAlignment="1" applyBorder="1" applyFont="1" applyNumberFormat="1">
      <alignment horizontal="center" vertical="bottom"/>
    </xf>
    <xf borderId="4" fillId="11" fontId="11" numFmtId="165" xfId="0" applyAlignment="1" applyBorder="1" applyFont="1" applyNumberFormat="1">
      <alignment horizontal="center" readingOrder="0" vertical="bottom"/>
    </xf>
    <xf borderId="4" fillId="5" fontId="12" numFmtId="165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readingOrder="0" vertical="bottom"/>
    </xf>
    <xf borderId="8" fillId="19" fontId="19" numFmtId="168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readingOrder="0" vertical="bottom"/>
    </xf>
    <xf borderId="0" fillId="2" fontId="18" numFmtId="0" xfId="0" applyAlignment="1" applyFont="1">
      <alignment readingOrder="0"/>
    </xf>
    <xf borderId="4" fillId="5" fontId="10" numFmtId="165" xfId="0" applyAlignment="1" applyBorder="1" applyFont="1" applyNumberFormat="1">
      <alignment horizontal="center" readingOrder="0" vertical="bottom"/>
    </xf>
    <xf borderId="4" fillId="18" fontId="11" numFmtId="165" xfId="0" applyAlignment="1" applyBorder="1" applyFont="1" applyNumberFormat="1">
      <alignment horizontal="center" readingOrder="0" vertical="bottom"/>
    </xf>
    <xf borderId="4" fillId="18" fontId="12" numFmtId="165" xfId="0" applyAlignment="1" applyBorder="1" applyFont="1" applyNumberFormat="1">
      <alignment horizontal="center" vertical="bottom"/>
    </xf>
    <xf borderId="4" fillId="11" fontId="12" numFmtId="165" xfId="0" applyAlignment="1" applyBorder="1" applyFont="1" applyNumberFormat="1">
      <alignment horizontal="center" vertical="bottom"/>
    </xf>
    <xf borderId="4" fillId="10" fontId="10" numFmtId="165" xfId="0" applyAlignment="1" applyBorder="1" applyFont="1" applyNumberFormat="1">
      <alignment horizontal="center" readingOrder="0" vertical="bottom"/>
    </xf>
    <xf borderId="4" fillId="5" fontId="14" numFmtId="165" xfId="0" applyAlignment="1" applyBorder="1" applyFont="1" applyNumberFormat="1">
      <alignment horizontal="center" vertical="bottom"/>
    </xf>
    <xf borderId="5" fillId="2" fontId="2" numFmtId="165" xfId="0" applyAlignment="1" applyBorder="1" applyFont="1" applyNumberFormat="1">
      <alignment readingOrder="0" vertical="bottom"/>
    </xf>
    <xf borderId="4" fillId="11" fontId="10" numFmtId="165" xfId="0" applyAlignment="1" applyBorder="1" applyFont="1" applyNumberFormat="1">
      <alignment horizontal="center" readingOrder="0" vertical="bottom"/>
    </xf>
    <xf borderId="4" fillId="0" fontId="2" numFmtId="165" xfId="0" applyAlignment="1" applyBorder="1" applyFont="1" applyNumberFormat="1">
      <alignment horizontal="center" vertical="bottom"/>
    </xf>
    <xf borderId="4" fillId="18" fontId="14" numFmtId="165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vertical="bottom"/>
    </xf>
    <xf borderId="4" fillId="18" fontId="10" numFmtId="165" xfId="0" applyAlignment="1" applyBorder="1" applyFont="1" applyNumberFormat="1">
      <alignment horizontal="center" readingOrder="0" vertical="bottom"/>
    </xf>
    <xf borderId="4" fillId="10" fontId="14" numFmtId="165" xfId="0" applyAlignment="1" applyBorder="1" applyFont="1" applyNumberForma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 vertical="bottom"/>
    </xf>
    <xf borderId="4" fillId="18" fontId="12" numFmtId="171" xfId="0" applyAlignment="1" applyBorder="1" applyFont="1" applyNumberFormat="1">
      <alignment horizontal="center" vertical="bottom"/>
    </xf>
    <xf borderId="4" fillId="10" fontId="12" numFmtId="171" xfId="0" applyAlignment="1" applyBorder="1" applyFont="1" applyNumberFormat="1">
      <alignment horizontal="center" vertical="bottom"/>
    </xf>
    <xf borderId="4" fillId="20" fontId="12" numFmtId="171" xfId="0" applyAlignment="1" applyBorder="1" applyFont="1" applyNumberFormat="1">
      <alignment horizontal="center" vertical="bottom"/>
    </xf>
    <xf borderId="4" fillId="11" fontId="14" numFmtId="171" xfId="0" applyAlignment="1" applyBorder="1" applyFont="1" applyNumberFormat="1">
      <alignment horizontal="center" vertical="bottom"/>
    </xf>
    <xf borderId="4" fillId="13" fontId="12" numFmtId="171" xfId="0" applyAlignment="1" applyBorder="1" applyFont="1" applyNumberFormat="1">
      <alignment horizontal="center" vertical="bottom"/>
    </xf>
    <xf borderId="4" fillId="14" fontId="12" numFmtId="171" xfId="0" applyAlignment="1" applyBorder="1" applyFont="1" applyNumberFormat="1">
      <alignment horizontal="center" vertical="bottom"/>
    </xf>
    <xf borderId="4" fillId="18" fontId="11" numFmtId="171" xfId="0" applyAlignment="1" applyBorder="1" applyFont="1" applyNumberFormat="1">
      <alignment horizontal="center" readingOrder="0" vertical="bottom"/>
    </xf>
    <xf borderId="4" fillId="11" fontId="12" numFmtId="171" xfId="0" applyAlignment="1" applyBorder="1" applyFont="1" applyNumberFormat="1">
      <alignment horizontal="center" vertical="bottom"/>
    </xf>
    <xf borderId="4" fillId="10" fontId="11" numFmtId="171" xfId="0" applyAlignment="1" applyBorder="1" applyFont="1" applyNumberFormat="1">
      <alignment horizontal="center" readingOrder="0" vertical="bottom"/>
    </xf>
    <xf borderId="5" fillId="2" fontId="2" numFmtId="0" xfId="0" applyAlignment="1" applyBorder="1" applyFont="1">
      <alignment readingOrder="0" vertical="bottom"/>
    </xf>
    <xf borderId="5" fillId="2" fontId="2" numFmtId="0" xfId="0" applyAlignment="1" applyBorder="1" applyFont="1">
      <alignment vertical="bottom"/>
    </xf>
    <xf borderId="5" fillId="2" fontId="2" numFmtId="165" xfId="0" applyAlignment="1" applyBorder="1" applyFont="1" applyNumberFormat="1">
      <alignment vertical="bottom"/>
    </xf>
    <xf borderId="4" fillId="2" fontId="2" numFmtId="165" xfId="0" applyAlignment="1" applyBorder="1" applyFont="1" applyNumberFormat="1">
      <alignment vertical="bottom"/>
    </xf>
    <xf borderId="4" fillId="18" fontId="11" numFmtId="171" xfId="0" applyAlignment="1" applyBorder="1" applyFont="1" applyNumberFormat="1">
      <alignment horizontal="center" vertical="bottom"/>
    </xf>
    <xf borderId="8" fillId="19" fontId="11" numFmtId="168" xfId="0" applyAlignment="1" applyBorder="1" applyFont="1" applyNumberFormat="1">
      <alignment horizontal="center" vertical="bottom"/>
    </xf>
    <xf borderId="4" fillId="10" fontId="11" numFmtId="171" xfId="0" applyAlignment="1" applyBorder="1" applyFont="1" applyNumberFormat="1">
      <alignment horizontal="center" vertical="bottom"/>
    </xf>
    <xf borderId="4" fillId="20" fontId="11" numFmtId="171" xfId="0" applyAlignment="1" applyBorder="1" applyFont="1" applyNumberFormat="1">
      <alignment horizontal="center" vertical="bottom"/>
    </xf>
    <xf borderId="4" fillId="11" fontId="11" numFmtId="171" xfId="0" applyAlignment="1" applyBorder="1" applyFont="1" applyNumberFormat="1">
      <alignment horizontal="center" vertical="bottom"/>
    </xf>
    <xf borderId="5" fillId="12" fontId="11" numFmtId="165" xfId="0" applyAlignment="1" applyBorder="1" applyFont="1" applyNumberFormat="1">
      <alignment horizontal="center" vertical="bottom"/>
    </xf>
    <xf borderId="4" fillId="13" fontId="11" numFmtId="171" xfId="0" applyAlignment="1" applyBorder="1" applyFont="1" applyNumberFormat="1">
      <alignment horizontal="center" vertical="bottom"/>
    </xf>
    <xf borderId="4" fillId="14" fontId="11" numFmtId="171" xfId="0" applyAlignment="1" applyBorder="1" applyFont="1" applyNumberFormat="1">
      <alignment horizontal="center" vertical="bottom"/>
    </xf>
    <xf borderId="4" fillId="15" fontId="11" numFmtId="166" xfId="0" applyAlignment="1" applyBorder="1" applyFont="1" applyNumberFormat="1">
      <alignment horizontal="center" vertical="bottom"/>
    </xf>
    <xf borderId="9" fillId="18" fontId="11" numFmtId="171" xfId="0" applyAlignment="1" applyBorder="1" applyFont="1" applyNumberFormat="1">
      <alignment horizontal="center" vertical="bottom"/>
    </xf>
    <xf borderId="9" fillId="10" fontId="11" numFmtId="171" xfId="0" applyAlignment="1" applyBorder="1" applyFont="1" applyNumberFormat="1">
      <alignment horizontal="center" vertical="bottom"/>
    </xf>
    <xf borderId="9" fillId="20" fontId="11" numFmtId="171" xfId="0" applyAlignment="1" applyBorder="1" applyFont="1" applyNumberFormat="1">
      <alignment horizontal="center" vertical="bottom"/>
    </xf>
    <xf borderId="9" fillId="11" fontId="11" numFmtId="171" xfId="0" applyAlignment="1" applyBorder="1" applyFont="1" applyNumberFormat="1">
      <alignment horizontal="center" vertical="bottom"/>
    </xf>
    <xf borderId="7" fillId="12" fontId="11" numFmtId="165" xfId="0" applyAlignment="1" applyBorder="1" applyFont="1" applyNumberFormat="1">
      <alignment horizontal="center" vertical="bottom"/>
    </xf>
    <xf borderId="9" fillId="13" fontId="11" numFmtId="171" xfId="0" applyAlignment="1" applyBorder="1" applyFont="1" applyNumberFormat="1">
      <alignment horizontal="center" vertical="bottom"/>
    </xf>
    <xf borderId="4" fillId="19" fontId="11" numFmtId="168" xfId="0" applyAlignment="1" applyBorder="1" applyFont="1" applyNumberFormat="1">
      <alignment horizontal="center" vertical="bottom"/>
    </xf>
    <xf borderId="4" fillId="12" fontId="11" numFmtId="165" xfId="0" applyAlignment="1" applyBorder="1" applyFont="1" applyNumberFormat="1">
      <alignment horizontal="center" vertical="bottom"/>
    </xf>
    <xf borderId="10" fillId="2" fontId="1" numFmtId="164" xfId="0" applyAlignment="1" applyBorder="1" applyFont="1" applyNumberFormat="1">
      <alignment horizontal="center" vertical="bottom"/>
    </xf>
    <xf borderId="10" fillId="2" fontId="2" numFmtId="0" xfId="0" applyAlignment="1" applyBorder="1" applyFont="1">
      <alignment horizontal="center" vertical="bottom"/>
    </xf>
    <xf borderId="11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0" fillId="6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166" xfId="0" applyAlignment="1" applyFont="1" applyNumberFormat="1">
      <alignment vertical="bottom"/>
    </xf>
    <xf borderId="4" fillId="22" fontId="9" numFmtId="165" xfId="0" applyAlignment="1" applyBorder="1" applyFill="1" applyFont="1" applyNumberFormat="1">
      <alignment horizontal="center" vertical="bottom"/>
    </xf>
    <xf borderId="13" fillId="2" fontId="1" numFmtId="164" xfId="0" applyAlignment="1" applyBorder="1" applyFont="1" applyNumberFormat="1">
      <alignment horizontal="center" vertical="bottom"/>
    </xf>
    <xf borderId="13" fillId="0" fontId="2" numFmtId="0" xfId="0" applyAlignment="1" applyBorder="1" applyFont="1">
      <alignment horizontal="center" vertical="bottom"/>
    </xf>
    <xf borderId="14" fillId="2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  <xf borderId="16" fillId="23" fontId="20" numFmtId="0" xfId="0" applyAlignment="1" applyBorder="1" applyFill="1" applyFont="1">
      <alignment horizontal="center" readingOrder="0" vertical="bottom"/>
    </xf>
    <xf borderId="0" fillId="6" fontId="2" numFmtId="168" xfId="0" applyAlignment="1" applyFont="1" applyNumberFormat="1">
      <alignment vertical="bottom"/>
    </xf>
    <xf borderId="17" fillId="2" fontId="1" numFmtId="164" xfId="0" applyAlignment="1" applyBorder="1" applyFont="1" applyNumberFormat="1">
      <alignment horizontal="center" vertical="bottom"/>
    </xf>
    <xf borderId="12" fillId="0" fontId="2" numFmtId="0" xfId="0" applyAlignment="1" applyBorder="1" applyFont="1">
      <alignment horizontal="center" vertical="bottom"/>
    </xf>
    <xf borderId="18" fillId="2" fontId="2" numFmtId="0" xfId="0" applyAlignment="1" applyBorder="1" applyFont="1">
      <alignment vertical="bottom"/>
    </xf>
    <xf borderId="16" fillId="19" fontId="20" numFmtId="168" xfId="0" applyAlignment="1" applyBorder="1" applyFont="1" applyNumberFormat="1">
      <alignment horizontal="center" vertical="bottom"/>
    </xf>
    <xf borderId="0" fillId="6" fontId="2" numFmtId="168" xfId="0" applyAlignment="1" applyFont="1" applyNumberFormat="1">
      <alignment horizontal="center" vertical="bottom"/>
    </xf>
    <xf borderId="0" fillId="21" fontId="2" numFmtId="168" xfId="0" applyAlignment="1" applyFont="1" applyNumberFormat="1">
      <alignment vertical="bottom"/>
    </xf>
    <xf borderId="19" fillId="0" fontId="1" numFmtId="165" xfId="0" applyAlignment="1" applyBorder="1" applyFont="1" applyNumberFormat="1">
      <alignment horizontal="center" vertical="bottom"/>
    </xf>
    <xf borderId="0" fillId="6" fontId="21" numFmtId="168" xfId="0" applyAlignment="1" applyFont="1" applyNumberFormat="1">
      <alignment horizontal="center" vertical="bottom"/>
    </xf>
    <xf borderId="0" fillId="21" fontId="2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16" fillId="10" fontId="20" numFmtId="0" xfId="0" applyAlignment="1" applyBorder="1" applyFont="1">
      <alignment horizontal="center" vertical="bottom"/>
    </xf>
    <xf borderId="0" fillId="6" fontId="2" numFmtId="0" xfId="0" applyAlignment="1" applyFont="1">
      <alignment horizontal="center" vertical="bottom"/>
    </xf>
    <xf borderId="0" fillId="21" fontId="2" numFmtId="165" xfId="0" applyAlignment="1" applyFont="1" applyNumberFormat="1">
      <alignment vertical="bottom"/>
    </xf>
    <xf borderId="0" fillId="24" fontId="5" numFmtId="0" xfId="0" applyAlignment="1" applyFill="1" applyFont="1">
      <alignment horizontal="center" readingOrder="0" vertical="bottom"/>
    </xf>
    <xf borderId="0" fillId="24" fontId="5" numFmtId="0" xfId="0" applyAlignment="1" applyFont="1">
      <alignment horizontal="center" vertical="bottom"/>
    </xf>
    <xf borderId="16" fillId="5" fontId="20" numFmtId="0" xfId="0" applyAlignment="1" applyBorder="1" applyFont="1">
      <alignment horizontal="center" vertical="bottom"/>
    </xf>
    <xf borderId="0" fillId="25" fontId="5" numFmtId="0" xfId="0" applyAlignment="1" applyFill="1" applyFont="1">
      <alignment horizontal="center" readingOrder="0" vertical="bottom"/>
    </xf>
    <xf borderId="0" fillId="25" fontId="5" numFmtId="165" xfId="0" applyAlignment="1" applyFont="1" applyNumberFormat="1">
      <alignment horizontal="center" vertical="bottom"/>
    </xf>
    <xf borderId="16" fillId="11" fontId="20" numFmtId="0" xfId="0" applyAlignment="1" applyBorder="1" applyFont="1">
      <alignment horizontal="center" vertical="bottom"/>
    </xf>
    <xf borderId="0" fillId="6" fontId="2" numFmtId="165" xfId="0" applyAlignment="1" applyFont="1" applyNumberFormat="1">
      <alignment horizontal="center" vertical="bottom"/>
    </xf>
    <xf borderId="0" fillId="12" fontId="20" numFmtId="165" xfId="0" applyAlignment="1" applyFont="1" applyNumberFormat="1">
      <alignment horizontal="center" vertical="bottom"/>
    </xf>
    <xf borderId="0" fillId="13" fontId="20" numFmtId="165" xfId="0" applyAlignment="1" applyFont="1" applyNumberFormat="1">
      <alignment horizontal="center" readingOrder="0" vertical="bottom"/>
    </xf>
    <xf borderId="4" fillId="25" fontId="2" numFmtId="165" xfId="0" applyAlignment="1" applyBorder="1" applyFont="1" applyNumberFormat="1">
      <alignment horizontal="right" vertical="bottom"/>
    </xf>
    <xf borderId="4" fillId="24" fontId="2" numFmtId="0" xfId="0" applyAlignment="1" applyBorder="1" applyFont="1">
      <alignment vertical="bottom"/>
    </xf>
    <xf borderId="0" fillId="14" fontId="20" numFmtId="165" xfId="0" applyAlignment="1" applyFont="1" applyNumberFormat="1">
      <alignment horizontal="center" readingOrder="0" vertical="bottom"/>
    </xf>
    <xf borderId="4" fillId="25" fontId="2" numFmtId="0" xfId="0" applyAlignment="1" applyBorder="1" applyFont="1">
      <alignment vertical="bottom"/>
    </xf>
    <xf borderId="0" fillId="13" fontId="20" numFmtId="165" xfId="0" applyAlignment="1" applyFont="1" applyNumberFormat="1">
      <alignment horizontal="center" vertical="bottom"/>
    </xf>
    <xf borderId="0" fillId="15" fontId="20" numFmtId="165" xfId="0" applyAlignment="1" applyFont="1" applyNumberFormat="1">
      <alignment horizontal="center" vertical="bottom"/>
    </xf>
    <xf borderId="0" fillId="14" fontId="20" numFmtId="165" xfId="0" applyAlignment="1" applyFont="1" applyNumberFormat="1">
      <alignment horizontal="center" vertical="bottom"/>
    </xf>
    <xf borderId="4" fillId="0" fontId="1" numFmtId="166" xfId="0" applyAlignment="1" applyBorder="1" applyFont="1" applyNumberFormat="1">
      <alignment horizontal="center" vertical="bottom"/>
    </xf>
    <xf borderId="0" fillId="0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3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3" fontId="2" numFmtId="166" xfId="0" applyAlignment="1" applyFont="1" applyNumberFormat="1">
      <alignment vertical="bottom"/>
    </xf>
    <xf borderId="4" fillId="26" fontId="2" numFmtId="0" xfId="0" applyAlignment="1" applyBorder="1" applyFill="1" applyFont="1">
      <alignment readingOrder="0" vertical="bottom"/>
    </xf>
    <xf borderId="0" fillId="26" fontId="13" numFmtId="0" xfId="0" applyAlignment="1" applyFont="1">
      <alignment readingOrder="0"/>
    </xf>
    <xf borderId="5" fillId="27" fontId="2" numFmtId="165" xfId="0" applyAlignment="1" applyBorder="1" applyFill="1" applyFont="1" applyNumberFormat="1">
      <alignment horizontal="center" readingOrder="0" vertical="bottom"/>
    </xf>
    <xf borderId="4" fillId="27" fontId="2" numFmtId="0" xfId="0" applyAlignment="1" applyBorder="1" applyFont="1">
      <alignment readingOrder="0" vertical="bottom"/>
    </xf>
    <xf borderId="4" fillId="10" fontId="2" numFmtId="0" xfId="0" applyAlignment="1" applyBorder="1" applyFont="1">
      <alignment readingOrder="0" vertical="bottom"/>
    </xf>
    <xf borderId="4" fillId="26" fontId="16" numFmtId="0" xfId="0" applyAlignment="1" applyBorder="1" applyFont="1">
      <alignment horizontal="left" readingOrder="0"/>
    </xf>
    <xf borderId="4" fillId="26" fontId="2" numFmtId="165" xfId="0" applyAlignment="1" applyBorder="1" applyFont="1" applyNumberFormat="1">
      <alignment readingOrder="0" vertical="bottom"/>
    </xf>
    <xf borderId="9" fillId="18" fontId="2" numFmtId="171" xfId="0" applyAlignment="1" applyBorder="1" applyFont="1" applyNumberFormat="1">
      <alignment vertical="bottom"/>
    </xf>
    <xf borderId="9" fillId="10" fontId="2" numFmtId="171" xfId="0" applyAlignment="1" applyBorder="1" applyFont="1" applyNumberFormat="1">
      <alignment horizontal="center" vertical="bottom"/>
    </xf>
    <xf borderId="9" fillId="20" fontId="2" numFmtId="171" xfId="0" applyAlignment="1" applyBorder="1" applyFont="1" applyNumberFormat="1">
      <alignment horizontal="center" vertical="bottom"/>
    </xf>
    <xf borderId="9" fillId="11" fontId="2" numFmtId="171" xfId="0" applyAlignment="1" applyBorder="1" applyFont="1" applyNumberFormat="1">
      <alignment vertical="bottom"/>
    </xf>
    <xf borderId="7" fillId="12" fontId="2" numFmtId="165" xfId="0" applyAlignment="1" applyBorder="1" applyFont="1" applyNumberFormat="1">
      <alignment horizontal="center" vertical="bottom"/>
    </xf>
    <xf borderId="9" fillId="13" fontId="11" numFmtId="171" xfId="0" applyAlignment="1" applyBorder="1" applyFont="1" applyNumberFormat="1">
      <alignment vertical="bottom"/>
    </xf>
    <xf borderId="4" fillId="14" fontId="2" numFmtId="171" xfId="0" applyAlignment="1" applyBorder="1" applyFont="1" applyNumberFormat="1">
      <alignment vertical="bottom"/>
    </xf>
    <xf borderId="4" fillId="15" fontId="2" numFmtId="166" xfId="0" applyAlignment="1" applyBorder="1" applyFont="1" applyNumberFormat="1">
      <alignment vertical="bottom"/>
    </xf>
    <xf borderId="0" fillId="24" fontId="5" numFmtId="165" xfId="0" applyAlignment="1" applyFont="1" applyNumberFormat="1">
      <alignment horizontal="center" vertical="bottom"/>
    </xf>
    <xf borderId="4" fillId="25" fontId="2" numFmtId="165" xfId="0" applyAlignment="1" applyBorder="1" applyFont="1" applyNumberFormat="1">
      <alignment vertical="bottom"/>
    </xf>
    <xf borderId="4" fillId="24" fontId="2" numFmtId="165" xfId="0" applyAlignment="1" applyBorder="1" applyFont="1" applyNumberFormat="1">
      <alignment readingOrder="0" vertical="bottom"/>
    </xf>
    <xf borderId="4" fillId="15" fontId="2" numFmtId="0" xfId="0" applyAlignment="1" applyBorder="1" applyFont="1">
      <alignment readingOrder="0" vertical="bottom"/>
    </xf>
    <xf borderId="4" fillId="7" fontId="2" numFmtId="0" xfId="0" applyAlignment="1" applyBorder="1" applyFont="1">
      <alignment readingOrder="0" vertical="bottom"/>
    </xf>
    <xf borderId="4" fillId="26" fontId="15" numFmtId="0" xfId="0" applyAlignment="1" applyBorder="1" applyFont="1">
      <alignment readingOrder="0" vertical="bottom"/>
    </xf>
    <xf borderId="4" fillId="26" fontId="15" numFmtId="0" xfId="0" applyAlignment="1" applyBorder="1" applyFont="1">
      <alignment horizontal="left" readingOrder="0"/>
    </xf>
    <xf borderId="0" fillId="2" fontId="1" numFmtId="165" xfId="0" applyAlignment="1" applyFont="1" applyNumberFormat="1">
      <alignment horizontal="center" readingOrder="0" vertical="bottom"/>
    </xf>
    <xf borderId="0" fillId="26" fontId="17" numFmtId="0" xfId="0" applyAlignment="1" applyFont="1">
      <alignment readingOrder="0"/>
    </xf>
    <xf borderId="0" fillId="15" fontId="18" numFmtId="0" xfId="0" applyAlignment="1" applyFont="1">
      <alignment readingOrder="0"/>
    </xf>
    <xf borderId="4" fillId="28" fontId="2" numFmtId="0" xfId="0" applyAlignment="1" applyBorder="1" applyFill="1" applyFont="1">
      <alignment readingOrder="0" vertical="bottom"/>
    </xf>
    <xf borderId="0" fillId="0" fontId="13" numFmtId="0" xfId="0" applyAlignment="1" applyFont="1">
      <alignment readingOrder="0"/>
    </xf>
    <xf borderId="8" fillId="2" fontId="1" numFmtId="0" xfId="0" applyAlignment="1" applyBorder="1" applyFont="1">
      <alignment horizontal="center" readingOrder="0" vertical="bottom"/>
    </xf>
    <xf borderId="0" fillId="26" fontId="18" numFmtId="0" xfId="0" applyAlignment="1" applyFont="1">
      <alignment readingOrder="0"/>
    </xf>
    <xf borderId="4" fillId="24" fontId="2" numFmtId="165" xfId="0" applyAlignment="1" applyBorder="1" applyFont="1" applyNumberFormat="1">
      <alignment vertical="bottom"/>
    </xf>
    <xf borderId="4" fillId="24" fontId="2" numFmtId="168" xfId="0" applyAlignment="1" applyBorder="1" applyFont="1" applyNumberFormat="1">
      <alignment vertical="bottom"/>
    </xf>
    <xf borderId="6" fillId="27" fontId="2" numFmtId="165" xfId="0" applyAlignment="1" applyBorder="1" applyFont="1" applyNumberFormat="1">
      <alignment horizontal="center" readingOrder="0" vertical="bottom"/>
    </xf>
    <xf borderId="4" fillId="20" fontId="3" numFmtId="165" xfId="0" applyAlignment="1" applyBorder="1" applyFont="1" applyNumberFormat="1">
      <alignment horizontal="center" readingOrder="0" vertical="bottom"/>
    </xf>
    <xf borderId="4" fillId="26" fontId="18" numFmtId="0" xfId="0" applyAlignment="1" applyBorder="1" applyFont="1">
      <alignment readingOrder="0" vertical="bottom"/>
    </xf>
    <xf borderId="4" fillId="27" fontId="2" numFmtId="165" xfId="0" applyAlignment="1" applyBorder="1" applyFont="1" applyNumberFormat="1">
      <alignment horizontal="center" readingOrder="0" vertical="bottom"/>
    </xf>
    <xf borderId="4" fillId="0" fontId="2" numFmtId="165" xfId="0" applyAlignment="1" applyBorder="1" applyFont="1" applyNumberFormat="1">
      <alignment horizontal="center" readingOrder="0" vertical="bottom"/>
    </xf>
    <xf borderId="4" fillId="0" fontId="1" numFmtId="165" xfId="0" applyAlignment="1" applyBorder="1" applyFont="1" applyNumberFormat="1">
      <alignment horizontal="center" readingOrder="0" vertical="bottom"/>
    </xf>
    <xf borderId="4" fillId="20" fontId="11" numFmtId="171" xfId="0" applyAlignment="1" applyBorder="1" applyFont="1" applyNumberFormat="1">
      <alignment horizontal="center" readingOrder="0" vertical="bottom"/>
    </xf>
    <xf borderId="4" fillId="11" fontId="11" numFmtId="171" xfId="0" applyAlignment="1" applyBorder="1" applyFont="1" applyNumberFormat="1">
      <alignment horizontal="center" readingOrder="0" vertical="bottom"/>
    </xf>
    <xf borderId="0" fillId="26" fontId="23" numFmtId="0" xfId="0" applyAlignment="1" applyFont="1">
      <alignment readingOrder="0"/>
    </xf>
    <xf borderId="4" fillId="29" fontId="2" numFmtId="165" xfId="0" applyAlignment="1" applyBorder="1" applyFill="1" applyFont="1" applyNumberFormat="1">
      <alignment readingOrder="0" vertical="bottom"/>
    </xf>
    <xf borderId="9" fillId="20" fontId="11" numFmtId="171" xfId="0" applyAlignment="1" applyBorder="1" applyFont="1" applyNumberFormat="1">
      <alignment horizontal="center" readingOrder="0" vertical="bottom"/>
    </xf>
    <xf borderId="0" fillId="0" fontId="24" numFmtId="0" xfId="0" applyAlignment="1" applyFont="1">
      <alignment horizontal="center" readingOrder="0"/>
    </xf>
    <xf borderId="4" fillId="19" fontId="12" numFmtId="168" xfId="0" applyAlignment="1" applyBorder="1" applyFont="1" applyNumberFormat="1">
      <alignment horizontal="center" vertical="bottom"/>
    </xf>
    <xf borderId="4" fillId="10" fontId="2" numFmtId="171" xfId="0" applyAlignment="1" applyBorder="1" applyFont="1" applyNumberFormat="1">
      <alignment horizontal="center" vertical="bottom"/>
    </xf>
    <xf borderId="4" fillId="11" fontId="2" numFmtId="171" xfId="0" applyAlignment="1" applyBorder="1" applyFont="1" applyNumberFormat="1">
      <alignment vertical="bottom"/>
    </xf>
    <xf borderId="4" fillId="12" fontId="2" numFmtId="165" xfId="0" applyAlignment="1" applyBorder="1" applyFont="1" applyNumberFormat="1">
      <alignment horizontal="center" vertical="bottom"/>
    </xf>
    <xf borderId="4" fillId="13" fontId="11" numFmtId="171" xfId="0" applyAlignment="1" applyBorder="1" applyFont="1" applyNumberFormat="1">
      <alignment vertical="bottom"/>
    </xf>
    <xf borderId="4" fillId="19" fontId="11" numFmtId="168" xfId="0" applyAlignment="1" applyBorder="1" applyFont="1" applyNumberFormat="1">
      <alignment horizontal="center" readingOrder="0" vertical="bottom"/>
    </xf>
    <xf borderId="4" fillId="12" fontId="11" numFmtId="165" xfId="0" applyAlignment="1" applyBorder="1" applyFont="1" applyNumberFormat="1">
      <alignment horizontal="center" readingOrder="0" vertical="bottom"/>
    </xf>
    <xf borderId="4" fillId="27" fontId="2" numFmtId="165" xfId="0" applyAlignment="1" applyBorder="1" applyFont="1" applyNumberFormat="1">
      <alignment readingOrder="0" vertical="bottom"/>
    </xf>
    <xf borderId="0" fillId="24" fontId="5" numFmtId="168" xfId="0" applyAlignment="1" applyFont="1" applyNumberFormat="1">
      <alignment horizontal="center" vertical="bottom"/>
    </xf>
    <xf borderId="4" fillId="25" fontId="2" numFmtId="168" xfId="0" applyAlignment="1" applyBorder="1" applyFont="1" applyNumberFormat="1">
      <alignment vertical="bottom"/>
    </xf>
    <xf borderId="4" fillId="26" fontId="2" numFmtId="0" xfId="0" applyAlignment="1" applyBorder="1" applyFont="1">
      <alignment vertical="bottom"/>
    </xf>
    <xf borderId="0" fillId="26" fontId="25" numFmtId="0" xfId="0" applyAlignment="1" applyFont="1">
      <alignment readingOrder="0" shrinkToFit="0" wrapText="1"/>
    </xf>
    <xf borderId="0" fillId="26" fontId="26" numFmtId="0" xfId="0" applyAlignment="1" applyFont="1">
      <alignment readingOrder="0"/>
    </xf>
    <xf borderId="5" fillId="27" fontId="2" numFmtId="165" xfId="0" applyAlignment="1" applyBorder="1" applyFont="1" applyNumberFormat="1">
      <alignment readingOrder="0" vertical="bottom"/>
    </xf>
    <xf borderId="9" fillId="18" fontId="11" numFmtId="171" xfId="0" applyAlignment="1" applyBorder="1" applyFont="1" applyNumberFormat="1">
      <alignment horizontal="center" readingOrder="0" vertical="bottom"/>
    </xf>
    <xf borderId="4" fillId="13" fontId="11" numFmtId="171" xfId="0" applyAlignment="1" applyBorder="1" applyFont="1" applyNumberFormat="1">
      <alignment horizontal="center" readingOrder="0" vertical="bottom"/>
    </xf>
    <xf borderId="4" fillId="26" fontId="13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11" fillId="2" fontId="2" numFmtId="0" xfId="0" applyAlignment="1" applyBorder="1" applyFont="1">
      <alignment readingOrder="0" vertical="bottom"/>
    </xf>
    <xf borderId="4" fillId="24" fontId="13" numFmtId="168" xfId="0" applyBorder="1" applyFont="1" applyNumberFormat="1"/>
    <xf borderId="4" fillId="5" fontId="7" numFmtId="166" xfId="0" applyAlignment="1" applyBorder="1" applyFont="1" applyNumberFormat="1">
      <alignment horizontal="center" readingOrder="0" vertical="bottom"/>
    </xf>
    <xf borderId="4" fillId="6" fontId="7" numFmtId="167" xfId="0" applyAlignment="1" applyBorder="1" applyFont="1" applyNumberFormat="1">
      <alignment horizontal="center" vertical="bottom"/>
    </xf>
    <xf borderId="4" fillId="9" fontId="11" numFmtId="168" xfId="0" applyAlignment="1" applyBorder="1" applyFont="1" applyNumberFormat="1">
      <alignment horizontal="center" readingOrder="0" vertical="bottom"/>
    </xf>
    <xf borderId="0" fillId="10" fontId="13" numFmtId="0" xfId="0" applyAlignment="1" applyFont="1">
      <alignment readingOrder="0"/>
    </xf>
    <xf borderId="0" fillId="24" fontId="27" numFmtId="168" xfId="0" applyAlignment="1" applyFont="1" applyNumberFormat="1">
      <alignment horizontal="center" vertical="bottom"/>
    </xf>
    <xf borderId="0" fillId="30" fontId="2" numFmtId="166" xfId="0" applyAlignment="1" applyFill="1" applyFont="1" applyNumberFormat="1">
      <alignment horizontal="center" vertical="bottom"/>
    </xf>
    <xf borderId="5" fillId="15" fontId="11" numFmtId="166" xfId="0" applyAlignment="1" applyBorder="1" applyFont="1" applyNumberFormat="1">
      <alignment readingOrder="0" vertical="bottom"/>
    </xf>
    <xf borderId="5" fillId="15" fontId="11" numFmtId="166" xfId="0" applyAlignment="1" applyBorder="1" applyFont="1" applyNumberFormat="1">
      <alignment vertical="bottom"/>
    </xf>
    <xf borderId="5" fillId="15" fontId="11" numFmtId="166" xfId="0" applyAlignment="1" applyBorder="1" applyFont="1" applyNumberFormat="1">
      <alignment horizontal="center" vertical="bottom"/>
    </xf>
    <xf borderId="0" fillId="15" fontId="11" numFmtId="166" xfId="0" applyAlignment="1" applyFont="1" applyNumberFormat="1">
      <alignment horizontal="center" vertical="bottom"/>
    </xf>
    <xf borderId="5" fillId="5" fontId="10" numFmtId="165" xfId="0" applyAlignment="1" applyBorder="1" applyFont="1" applyNumberFormat="1">
      <alignment horizontal="center" readingOrder="0" vertical="bottom"/>
    </xf>
    <xf borderId="4" fillId="10" fontId="18" numFmtId="0" xfId="0" applyAlignment="1" applyBorder="1" applyFont="1">
      <alignment readingOrder="0" vertical="bottom"/>
    </xf>
    <xf borderId="9" fillId="10" fontId="11" numFmtId="171" xfId="0" applyAlignment="1" applyBorder="1" applyFont="1" applyNumberFormat="1">
      <alignment horizontal="center" readingOrder="0" vertical="bottom"/>
    </xf>
    <xf borderId="0" fillId="7" fontId="13" numFmtId="0" xfId="0" applyAlignment="1" applyFont="1">
      <alignment readingOrder="0"/>
    </xf>
    <xf borderId="4" fillId="25" fontId="2" numFmtId="166" xfId="0" applyAlignment="1" applyBorder="1" applyFont="1" applyNumberFormat="1">
      <alignment vertical="bottom"/>
    </xf>
    <xf borderId="4" fillId="6" fontId="7" numFmtId="0" xfId="0" applyAlignment="1" applyBorder="1" applyFont="1">
      <alignment readingOrder="0" vertical="bottom"/>
    </xf>
    <xf borderId="4" fillId="2" fontId="15" numFmtId="165" xfId="0" applyAlignment="1" applyBorder="1" applyFont="1" applyNumberFormat="1">
      <alignment horizontal="left" readingOrder="0"/>
    </xf>
    <xf borderId="4" fillId="15" fontId="16" numFmtId="0" xfId="0" applyAlignment="1" applyBorder="1" applyFont="1">
      <alignment horizontal="left" readingOrder="0"/>
    </xf>
    <xf borderId="0" fillId="2" fontId="2" numFmtId="167" xfId="0" applyAlignment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4" fillId="24" fontId="2" numFmtId="171" xfId="0" applyAlignment="1" applyBorder="1" applyFont="1" applyNumberFormat="1">
      <alignment vertical="bottom"/>
    </xf>
    <xf borderId="0" fillId="2" fontId="2" numFmtId="0" xfId="0" applyAlignment="1" applyFont="1">
      <alignment horizontal="left" vertical="bottom"/>
    </xf>
    <xf borderId="0" fillId="2" fontId="2" numFmtId="165" xfId="0" applyAlignment="1" applyFont="1" applyNumberFormat="1">
      <alignment horizontal="left" vertical="bottom"/>
    </xf>
    <xf borderId="6" fillId="2" fontId="2" numFmtId="165" xfId="0" applyAlignment="1" applyBorder="1" applyFont="1" applyNumberFormat="1">
      <alignment horizontal="left" vertical="bottom"/>
    </xf>
    <xf borderId="5" fillId="7" fontId="9" numFmtId="165" xfId="0" applyAlignment="1" applyBorder="1" applyFont="1" applyNumberFormat="1">
      <alignment horizontal="left" readingOrder="0" vertical="bottom"/>
    </xf>
    <xf borderId="4" fillId="26" fontId="2" numFmtId="0" xfId="0" applyAlignment="1" applyBorder="1" applyFont="1">
      <alignment horizontal="left" readingOrder="0" vertical="bottom"/>
    </xf>
    <xf borderId="4" fillId="13" fontId="11" numFmtId="168" xfId="0" applyAlignment="1" applyBorder="1" applyFont="1" applyNumberFormat="1">
      <alignment horizontal="center" readingOrder="0" vertical="bottom"/>
    </xf>
    <xf borderId="0" fillId="26" fontId="13" numFmtId="0" xfId="0" applyAlignment="1" applyFont="1">
      <alignment horizontal="left" readingOrder="0"/>
    </xf>
    <xf borderId="4" fillId="10" fontId="16" numFmtId="0" xfId="0" applyAlignment="1" applyBorder="1" applyFont="1">
      <alignment horizontal="left" readingOrder="0"/>
    </xf>
    <xf borderId="4" fillId="2" fontId="2" numFmtId="0" xfId="0" applyAlignment="1" applyBorder="1" applyFont="1">
      <alignment horizontal="left" readingOrder="0" vertical="bottom"/>
    </xf>
    <xf borderId="0" fillId="26" fontId="17" numFmtId="0" xfId="0" applyAlignment="1" applyFont="1">
      <alignment horizontal="left" readingOrder="0"/>
    </xf>
    <xf borderId="4" fillId="26" fontId="15" numFmtId="0" xfId="0" applyAlignment="1" applyBorder="1" applyFont="1">
      <alignment horizontal="left" readingOrder="0" vertical="bottom"/>
    </xf>
    <xf borderId="4" fillId="26" fontId="18" numFmtId="0" xfId="0" applyAlignment="1" applyBorder="1" applyFont="1">
      <alignment horizontal="left" readingOrder="0" vertical="bottom"/>
    </xf>
    <xf borderId="0" fillId="10" fontId="13" numFmtId="0" xfId="0" applyAlignment="1" applyFont="1">
      <alignment horizontal="left" readingOrder="0"/>
    </xf>
    <xf borderId="0" fillId="26" fontId="18" numFmtId="0" xfId="0" applyAlignment="1" applyFont="1">
      <alignment horizontal="left" readingOrder="0"/>
    </xf>
    <xf borderId="4" fillId="10" fontId="2" numFmtId="0" xfId="0" applyAlignment="1" applyBorder="1" applyFont="1">
      <alignment horizontal="left" readingOrder="0" vertical="bottom"/>
    </xf>
    <xf borderId="4" fillId="15" fontId="2" numFmtId="0" xfId="0" applyAlignment="1" applyBorder="1" applyFont="1">
      <alignment horizontal="left" readingOrder="0" vertical="bottom"/>
    </xf>
    <xf borderId="4" fillId="2" fontId="2" numFmtId="0" xfId="0" applyAlignment="1" applyBorder="1" applyFont="1">
      <alignment horizontal="left" vertical="bottom"/>
    </xf>
    <xf borderId="11" fillId="2" fontId="2" numFmtId="0" xfId="0" applyAlignment="1" applyBorder="1" applyFont="1">
      <alignment horizontal="left" vertical="bottom"/>
    </xf>
    <xf borderId="14" fillId="2" fontId="2" numFmtId="0" xfId="0" applyAlignment="1" applyBorder="1" applyFont="1">
      <alignment horizontal="left" vertical="bottom"/>
    </xf>
    <xf borderId="0" fillId="24" fontId="5" numFmtId="168" xfId="0" applyAlignment="1" applyFont="1" applyNumberFormat="1">
      <alignment horizontal="left" vertical="bottom"/>
    </xf>
    <xf borderId="0" fillId="25" fontId="5" numFmtId="165" xfId="0" applyAlignment="1" applyFont="1" applyNumberFormat="1">
      <alignment horizontal="left" vertical="bottom"/>
    </xf>
    <xf borderId="4" fillId="25" fontId="2" numFmtId="165" xfId="0" applyAlignment="1" applyBorder="1" applyFont="1" applyNumberFormat="1">
      <alignment horizontal="left" vertical="bottom"/>
    </xf>
    <xf borderId="4" fillId="25" fontId="2" numFmtId="168" xfId="0" applyAlignment="1" applyBorder="1" applyFont="1" applyNumberFormat="1">
      <alignment horizontal="left" vertical="bottom"/>
    </xf>
    <xf borderId="0" fillId="0" fontId="13" numFmtId="0" xfId="0" applyAlignment="1" applyFont="1">
      <alignment horizontal="left"/>
    </xf>
    <xf borderId="5" fillId="27" fontId="15" numFmtId="165" xfId="0" applyAlignment="1" applyBorder="1" applyFont="1" applyNumberFormat="1">
      <alignment horizontal="center" readingOrder="0" vertical="bottom"/>
    </xf>
    <xf borderId="4" fillId="15" fontId="15" numFmtId="0" xfId="0" applyAlignment="1" applyBorder="1" applyFont="1">
      <alignment horizontal="left" readingOrder="0"/>
    </xf>
    <xf borderId="4" fillId="26" fontId="1" numFmtId="0" xfId="0" applyAlignment="1" applyBorder="1" applyFont="1">
      <alignment readingOrder="0" vertical="bottom"/>
    </xf>
    <xf borderId="4" fillId="7" fontId="15" numFmtId="0" xfId="0" applyAlignment="1" applyBorder="1" applyFont="1">
      <alignment horizontal="left" readingOrder="0"/>
    </xf>
    <xf borderId="4" fillId="24" fontId="2" numFmtId="166" xfId="0" applyAlignment="1" applyBorder="1" applyFont="1" applyNumberFormat="1">
      <alignment vertical="bottom"/>
    </xf>
    <xf borderId="4" fillId="7" fontId="9" numFmtId="165" xfId="0" applyAlignment="1" applyBorder="1" applyFont="1" applyNumberFormat="1">
      <alignment horizontal="center" vertical="bottom"/>
    </xf>
    <xf borderId="0" fillId="15" fontId="11" numFmtId="166" xfId="0" applyAlignment="1" applyFont="1" applyNumberFormat="1">
      <alignment horizontal="center" readingOrder="0" vertical="bottom"/>
    </xf>
    <xf borderId="4" fillId="31" fontId="2" numFmtId="0" xfId="0" applyAlignment="1" applyBorder="1" applyFill="1" applyFont="1">
      <alignment readingOrder="0" vertical="bottom"/>
    </xf>
    <xf borderId="4" fillId="11" fontId="10" numFmtId="171" xfId="0" applyAlignment="1" applyBorder="1" applyFont="1" applyNumberFormat="1">
      <alignment horizontal="center" readingOrder="0" vertical="bottom"/>
    </xf>
    <xf borderId="5" fillId="27" fontId="15" numFmtId="165" xfId="0" applyAlignment="1" applyBorder="1" applyFont="1" applyNumberFormat="1">
      <alignment readingOrder="0" vertical="bottom"/>
    </xf>
    <xf borderId="0" fillId="0" fontId="13" numFmtId="165" xfId="0" applyAlignment="1" applyFont="1" applyNumberFormat="1">
      <alignment readingOrder="0"/>
    </xf>
    <xf borderId="4" fillId="14" fontId="11" numFmtId="168" xfId="0" applyAlignment="1" applyBorder="1" applyFont="1" applyNumberFormat="1">
      <alignment horizontal="center" readingOrder="0" vertical="bottom"/>
    </xf>
    <xf borderId="4" fillId="7" fontId="18" numFmtId="0" xfId="0" applyAlignment="1" applyBorder="1" applyFont="1">
      <alignment readingOrder="0" vertical="bottom"/>
    </xf>
    <xf borderId="0" fillId="26" fontId="28" numFmtId="0" xfId="0" applyAlignment="1" applyFont="1">
      <alignment readingOrder="0"/>
    </xf>
    <xf borderId="9" fillId="11" fontId="11" numFmtId="171" xfId="0" applyAlignment="1" applyBorder="1" applyFont="1" applyNumberFormat="1">
      <alignment horizontal="center" readingOrder="0" vertical="bottom"/>
    </xf>
    <xf borderId="4" fillId="2" fontId="29" numFmtId="165" xfId="0" applyAlignment="1" applyBorder="1" applyFont="1" applyNumberFormat="1">
      <alignment readingOrder="0"/>
    </xf>
    <xf borderId="4" fillId="26" fontId="30" numFmtId="0" xfId="0" applyAlignment="1" applyBorder="1" applyFont="1">
      <alignment horizontal="left" readingOrder="0"/>
    </xf>
    <xf borderId="4" fillId="7" fontId="2" numFmtId="0" xfId="0" applyAlignment="1" applyBorder="1" applyFont="1">
      <alignment horizontal="left" readingOrder="0" vertical="bottom"/>
    </xf>
    <xf borderId="0" fillId="10" fontId="17" numFmtId="0" xfId="0" applyAlignment="1" applyFont="1">
      <alignment readingOrder="0"/>
    </xf>
    <xf borderId="1" fillId="3" fontId="3" numFmtId="0" xfId="0" applyAlignment="1" applyBorder="1" applyFont="1">
      <alignment horizontal="center" readingOrder="0" vertical="bottom"/>
    </xf>
    <xf borderId="0" fillId="15" fontId="17" numFmtId="0" xfId="0" applyAlignment="1" applyFont="1">
      <alignment readingOrder="0"/>
    </xf>
    <xf borderId="0" fillId="0" fontId="2" numFmtId="165" xfId="0" applyAlignment="1" applyFont="1" applyNumberFormat="1">
      <alignment readingOrder="0" vertical="bottom"/>
    </xf>
    <xf borderId="5" fillId="13" fontId="10" numFmtId="168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1" t="s">
        <v>0</v>
      </c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SUM(F103)</f>
        <v>0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/>
      <c r="B7" s="51"/>
      <c r="C7" s="52"/>
      <c r="D7" s="53"/>
      <c r="E7" s="54"/>
      <c r="F7" s="54"/>
      <c r="G7" s="55"/>
      <c r="H7" s="56"/>
      <c r="I7" s="57"/>
      <c r="J7" s="58"/>
      <c r="K7" s="59"/>
      <c r="L7" s="60"/>
      <c r="M7" s="61"/>
      <c r="N7" s="62"/>
      <c r="O7" s="63"/>
      <c r="P7" s="64"/>
      <c r="Q7" s="65"/>
      <c r="R7" s="53"/>
      <c r="S7" s="66" t="s">
        <v>23</v>
      </c>
      <c r="T7" s="67">
        <f>SUM(I7:I87)</f>
        <v>0</v>
      </c>
      <c r="U7" s="9"/>
      <c r="V7" s="9"/>
      <c r="W7" s="9"/>
      <c r="X7" s="9"/>
      <c r="Y7" s="9"/>
      <c r="Z7" s="9"/>
    </row>
    <row r="8">
      <c r="A8" s="50"/>
      <c r="B8" s="51"/>
      <c r="C8" s="68"/>
      <c r="D8" s="53"/>
      <c r="E8" s="69"/>
      <c r="F8" s="54"/>
      <c r="G8" s="55"/>
      <c r="H8" s="56"/>
      <c r="I8" s="70"/>
      <c r="J8" s="58"/>
      <c r="K8" s="71"/>
      <c r="L8" s="72"/>
      <c r="M8" s="61"/>
      <c r="N8" s="73"/>
      <c r="O8" s="74"/>
      <c r="P8" s="75"/>
      <c r="Q8" s="76"/>
      <c r="R8" s="53"/>
      <c r="S8" s="40" t="s">
        <v>13</v>
      </c>
      <c r="T8" s="67">
        <f>SUM(J7:J87)</f>
        <v>0</v>
      </c>
      <c r="U8" s="9"/>
      <c r="V8" s="9"/>
      <c r="W8" s="9"/>
      <c r="X8" s="9"/>
      <c r="Y8" s="9"/>
      <c r="Z8" s="9"/>
    </row>
    <row r="9">
      <c r="A9" s="50"/>
      <c r="B9" s="77"/>
      <c r="C9" s="52"/>
      <c r="D9" s="53"/>
      <c r="E9" s="69"/>
      <c r="F9" s="54"/>
      <c r="G9" s="55"/>
      <c r="H9" s="56"/>
      <c r="I9" s="70"/>
      <c r="J9" s="78"/>
      <c r="K9" s="71"/>
      <c r="L9" s="79"/>
      <c r="M9" s="61"/>
      <c r="N9" s="73"/>
      <c r="O9" s="74"/>
      <c r="P9" s="75"/>
      <c r="Q9" s="65"/>
      <c r="R9" s="53"/>
      <c r="S9" s="80" t="s">
        <v>14</v>
      </c>
      <c r="T9" s="81">
        <f>SUM(K7:K87)</f>
        <v>0</v>
      </c>
      <c r="U9" s="9"/>
      <c r="V9" s="9"/>
      <c r="W9" s="9"/>
      <c r="X9" s="9"/>
      <c r="Y9" s="9"/>
      <c r="Z9" s="9"/>
    </row>
    <row r="10">
      <c r="A10" s="50"/>
      <c r="B10" s="51"/>
      <c r="C10" s="82"/>
      <c r="D10" s="53"/>
      <c r="E10" s="69"/>
      <c r="F10" s="54"/>
      <c r="G10" s="55"/>
      <c r="H10" s="50"/>
      <c r="I10" s="70"/>
      <c r="J10" s="58"/>
      <c r="K10" s="71"/>
      <c r="L10" s="79"/>
      <c r="M10" s="61"/>
      <c r="N10" s="83"/>
      <c r="O10" s="84"/>
      <c r="P10" s="75"/>
      <c r="Q10" s="65"/>
      <c r="R10" s="53"/>
      <c r="S10" s="85" t="s">
        <v>24</v>
      </c>
      <c r="T10" s="81">
        <f>SUM(L7:L87)</f>
        <v>0</v>
      </c>
      <c r="U10" s="9"/>
      <c r="V10" s="9"/>
      <c r="W10" s="9"/>
      <c r="X10" s="9"/>
      <c r="Y10" s="9"/>
      <c r="Z10" s="9"/>
    </row>
    <row r="11">
      <c r="A11" s="50"/>
      <c r="B11" s="51"/>
      <c r="C11" s="86"/>
      <c r="D11" s="87"/>
      <c r="E11" s="69"/>
      <c r="F11" s="54"/>
      <c r="G11" s="55"/>
      <c r="H11" s="50"/>
      <c r="I11" s="57"/>
      <c r="J11" s="88"/>
      <c r="K11" s="71"/>
      <c r="L11" s="89"/>
      <c r="M11" s="90"/>
      <c r="N11" s="62"/>
      <c r="O11" s="84"/>
      <c r="P11" s="91"/>
      <c r="Q11" s="92"/>
      <c r="R11" s="53"/>
      <c r="S11" s="43" t="s">
        <v>16</v>
      </c>
      <c r="T11" s="81">
        <f>SUM(M7:M87)</f>
        <v>0</v>
      </c>
      <c r="U11" s="9"/>
      <c r="V11" s="9"/>
      <c r="W11" s="9"/>
      <c r="X11" s="9"/>
      <c r="Y11" s="9"/>
      <c r="Z11" s="9"/>
    </row>
    <row r="12">
      <c r="A12" s="50"/>
      <c r="B12" s="93"/>
      <c r="C12" s="86"/>
      <c r="D12" s="87"/>
      <c r="E12" s="69"/>
      <c r="F12" s="54"/>
      <c r="G12" s="55"/>
      <c r="H12" s="56"/>
      <c r="I12" s="57"/>
      <c r="J12" s="94"/>
      <c r="K12" s="71"/>
      <c r="L12" s="95"/>
      <c r="M12" s="61"/>
      <c r="N12" s="62"/>
      <c r="O12" s="96"/>
      <c r="P12" s="97"/>
      <c r="Q12" s="98"/>
      <c r="R12" s="53"/>
      <c r="S12" s="99" t="s">
        <v>17</v>
      </c>
      <c r="T12" s="67">
        <f>SUM(N7:N87)</f>
        <v>0</v>
      </c>
      <c r="U12" s="9"/>
      <c r="V12" s="9"/>
      <c r="W12" s="9"/>
      <c r="X12" s="9"/>
      <c r="Y12" s="9"/>
      <c r="Z12" s="9"/>
    </row>
    <row r="13" ht="16.5" customHeight="1">
      <c r="A13" s="50"/>
      <c r="B13" s="77"/>
      <c r="C13" s="52"/>
      <c r="D13" s="53"/>
      <c r="E13" s="69"/>
      <c r="F13" s="100"/>
      <c r="G13" s="55"/>
      <c r="H13" s="50"/>
      <c r="I13" s="70"/>
      <c r="J13" s="58"/>
      <c r="K13" s="59"/>
      <c r="L13" s="89"/>
      <c r="M13" s="61"/>
      <c r="N13" s="83"/>
      <c r="O13" s="74"/>
      <c r="P13" s="91"/>
      <c r="Q13" s="98"/>
      <c r="R13" s="101"/>
      <c r="S13" s="102"/>
      <c r="T13" s="103"/>
      <c r="U13" s="9"/>
      <c r="V13" s="9"/>
      <c r="W13" s="9"/>
      <c r="X13" s="9"/>
      <c r="Y13" s="9"/>
      <c r="Z13" s="9"/>
    </row>
    <row r="14">
      <c r="A14" s="50"/>
      <c r="B14" s="51"/>
      <c r="C14" s="86"/>
      <c r="D14" s="53"/>
      <c r="E14" s="69"/>
      <c r="F14" s="54"/>
      <c r="G14" s="55"/>
      <c r="H14" s="50"/>
      <c r="I14" s="70"/>
      <c r="J14" s="58"/>
      <c r="K14" s="71"/>
      <c r="L14" s="89"/>
      <c r="M14" s="61"/>
      <c r="N14" s="83"/>
      <c r="O14" s="84"/>
      <c r="P14" s="104"/>
      <c r="Q14" s="98"/>
      <c r="R14" s="53"/>
      <c r="S14" s="9"/>
      <c r="T14" s="9"/>
      <c r="U14" s="9"/>
      <c r="V14" s="9"/>
      <c r="W14" s="9"/>
      <c r="X14" s="9"/>
      <c r="Y14" s="9"/>
      <c r="Z14" s="9"/>
    </row>
    <row r="15">
      <c r="A15" s="50"/>
      <c r="B15" s="51"/>
      <c r="C15" s="82"/>
      <c r="D15" s="87"/>
      <c r="E15" s="69"/>
      <c r="F15" s="54"/>
      <c r="G15" s="55"/>
      <c r="H15" s="50"/>
      <c r="I15" s="70"/>
      <c r="J15" s="58"/>
      <c r="K15" s="71"/>
      <c r="L15" s="89"/>
      <c r="M15" s="61"/>
      <c r="N15" s="62"/>
      <c r="O15" s="84"/>
      <c r="P15" s="91"/>
      <c r="Q15" s="105"/>
      <c r="R15" s="53"/>
      <c r="S15" s="106" t="s">
        <v>25</v>
      </c>
      <c r="U15" s="9"/>
      <c r="V15" s="9"/>
      <c r="W15" s="9"/>
      <c r="X15" s="9"/>
      <c r="Y15" s="9"/>
      <c r="Z15" s="9"/>
    </row>
    <row r="16">
      <c r="A16" s="50"/>
      <c r="B16" s="51"/>
      <c r="C16" s="82"/>
      <c r="D16" s="53"/>
      <c r="E16" s="107"/>
      <c r="F16" s="54"/>
      <c r="G16" s="55"/>
      <c r="H16" s="56"/>
      <c r="I16" s="70"/>
      <c r="J16" s="58"/>
      <c r="K16" s="71"/>
      <c r="L16" s="89"/>
      <c r="M16" s="108"/>
      <c r="N16" s="62"/>
      <c r="O16" s="84"/>
      <c r="P16" s="91"/>
      <c r="Q16" s="98"/>
      <c r="R16" s="53"/>
      <c r="S16" s="109" t="s">
        <v>18</v>
      </c>
      <c r="T16" s="81">
        <f>SUM(O7:O79)</f>
        <v>0</v>
      </c>
      <c r="U16" s="9"/>
      <c r="V16" s="9"/>
      <c r="W16" s="9"/>
      <c r="X16" s="9"/>
      <c r="Y16" s="9"/>
      <c r="Z16" s="9"/>
    </row>
    <row r="17">
      <c r="A17" s="50"/>
      <c r="B17" s="77"/>
      <c r="C17" s="86"/>
      <c r="D17" s="87"/>
      <c r="E17" s="110"/>
      <c r="F17" s="54"/>
      <c r="G17" s="55"/>
      <c r="H17" s="50"/>
      <c r="I17" s="70"/>
      <c r="J17" s="88"/>
      <c r="K17" s="71"/>
      <c r="L17" s="79"/>
      <c r="M17" s="61"/>
      <c r="N17" s="83"/>
      <c r="O17" s="84"/>
      <c r="P17" s="91"/>
      <c r="Q17" s="92"/>
      <c r="R17" s="53"/>
      <c r="S17" s="111" t="s">
        <v>19</v>
      </c>
      <c r="T17" s="81">
        <f>SUM(P7:P87)</f>
        <v>0</v>
      </c>
      <c r="U17" s="9"/>
      <c r="V17" s="9"/>
      <c r="W17" s="9"/>
      <c r="X17" s="9"/>
      <c r="Y17" s="9"/>
      <c r="Z17" s="9"/>
    </row>
    <row r="18">
      <c r="A18" s="50"/>
      <c r="B18" s="77"/>
      <c r="C18" s="86"/>
      <c r="D18" s="87"/>
      <c r="E18" s="69"/>
      <c r="F18" s="54"/>
      <c r="G18" s="55"/>
      <c r="H18" s="56"/>
      <c r="I18" s="70"/>
      <c r="J18" s="78"/>
      <c r="K18" s="71"/>
      <c r="L18" s="89"/>
      <c r="M18" s="61"/>
      <c r="N18" s="62"/>
      <c r="O18" s="84"/>
      <c r="P18" s="91"/>
      <c r="Q18" s="98"/>
      <c r="R18" s="53"/>
      <c r="S18" s="112" t="s">
        <v>20</v>
      </c>
      <c r="T18" s="113">
        <f>SUM(Q7:Q87)</f>
        <v>0</v>
      </c>
      <c r="U18" s="9"/>
      <c r="V18" s="9"/>
      <c r="W18" s="9"/>
      <c r="X18" s="9"/>
      <c r="Y18" s="9"/>
      <c r="Z18" s="9"/>
    </row>
    <row r="19">
      <c r="A19" s="50"/>
      <c r="B19" s="51"/>
      <c r="C19" s="86"/>
      <c r="D19" s="53"/>
      <c r="E19" s="69"/>
      <c r="F19" s="54"/>
      <c r="G19" s="55"/>
      <c r="H19" s="50"/>
      <c r="I19" s="70"/>
      <c r="J19" s="114"/>
      <c r="K19" s="71"/>
      <c r="L19" s="89"/>
      <c r="M19" s="61"/>
      <c r="N19" s="62"/>
      <c r="O19" s="84"/>
      <c r="P19" s="91"/>
      <c r="Q19" s="92"/>
      <c r="R19" s="53"/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/>
      <c r="B20" s="51"/>
      <c r="C20" s="86"/>
      <c r="D20" s="87"/>
      <c r="E20" s="69"/>
      <c r="F20" s="54"/>
      <c r="G20" s="55"/>
      <c r="H20" s="56"/>
      <c r="I20" s="70"/>
      <c r="J20" s="58"/>
      <c r="K20" s="116"/>
      <c r="L20" s="89"/>
      <c r="M20" s="61"/>
      <c r="N20" s="73"/>
      <c r="O20" s="74"/>
      <c r="P20" s="91"/>
      <c r="Q20" s="98"/>
      <c r="R20" s="53"/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/>
      <c r="B21" s="51"/>
      <c r="C21" s="86"/>
      <c r="D21" s="53"/>
      <c r="E21" s="110"/>
      <c r="F21" s="54"/>
      <c r="G21" s="55"/>
      <c r="H21" s="56"/>
      <c r="I21" s="70"/>
      <c r="J21" s="58"/>
      <c r="K21" s="116"/>
      <c r="L21" s="89"/>
      <c r="M21" s="61"/>
      <c r="N21" s="62"/>
      <c r="O21" s="84"/>
      <c r="P21" s="91"/>
      <c r="Q21" s="98"/>
      <c r="R21" s="53"/>
      <c r="S21" s="118">
        <f>SUM(F103)</f>
        <v>0</v>
      </c>
      <c r="T21" s="9"/>
      <c r="U21" s="9"/>
      <c r="V21" s="9"/>
      <c r="W21" s="9"/>
      <c r="X21" s="9"/>
      <c r="Y21" s="9"/>
      <c r="Z21" s="9"/>
    </row>
    <row r="22">
      <c r="A22" s="50"/>
      <c r="B22" s="51"/>
      <c r="C22" s="86"/>
      <c r="D22" s="53"/>
      <c r="E22" s="69"/>
      <c r="F22" s="54"/>
      <c r="G22" s="55"/>
      <c r="H22" s="56"/>
      <c r="I22" s="70"/>
      <c r="J22" s="58"/>
      <c r="K22" s="71"/>
      <c r="L22" s="119"/>
      <c r="M22" s="61"/>
      <c r="N22" s="62"/>
      <c r="O22" s="84"/>
      <c r="P22" s="91"/>
      <c r="Q22" s="98"/>
      <c r="R22" s="53"/>
      <c r="S22" s="9"/>
      <c r="T22" s="9"/>
      <c r="U22" s="9"/>
      <c r="V22" s="9"/>
      <c r="W22" s="9"/>
      <c r="X22" s="9"/>
      <c r="Y22" s="9"/>
      <c r="Z22" s="9"/>
    </row>
    <row r="23">
      <c r="A23" s="50"/>
      <c r="B23" s="51"/>
      <c r="C23" s="82"/>
      <c r="D23" s="87"/>
      <c r="E23" s="69"/>
      <c r="F23" s="54"/>
      <c r="G23" s="55"/>
      <c r="H23" s="56"/>
      <c r="I23" s="70"/>
      <c r="J23" s="58"/>
      <c r="K23" s="71"/>
      <c r="L23" s="119"/>
      <c r="M23" s="61"/>
      <c r="N23" s="62"/>
      <c r="O23" s="84"/>
      <c r="P23" s="91"/>
      <c r="Q23" s="98"/>
      <c r="R23" s="53"/>
      <c r="S23" s="9"/>
      <c r="T23" s="9"/>
      <c r="U23" s="9"/>
      <c r="V23" s="9"/>
      <c r="W23" s="9"/>
      <c r="X23" s="9"/>
      <c r="Y23" s="9"/>
      <c r="Z23" s="9"/>
    </row>
    <row r="24">
      <c r="A24" s="50"/>
      <c r="B24" s="51"/>
      <c r="C24" s="86"/>
      <c r="D24" s="53"/>
      <c r="E24" s="69"/>
      <c r="F24" s="54"/>
      <c r="G24" s="55"/>
      <c r="H24" s="50"/>
      <c r="I24" s="70"/>
      <c r="J24" s="58"/>
      <c r="K24" s="71"/>
      <c r="L24" s="79"/>
      <c r="M24" s="61"/>
      <c r="N24" s="62"/>
      <c r="O24" s="120"/>
      <c r="P24" s="91"/>
      <c r="Q24" s="92"/>
      <c r="R24" s="53"/>
      <c r="S24" s="9"/>
      <c r="T24" s="9"/>
      <c r="U24" s="9"/>
      <c r="V24" s="9"/>
      <c r="W24" s="9"/>
      <c r="X24" s="9"/>
      <c r="Y24" s="9"/>
      <c r="Z24" s="9"/>
    </row>
    <row r="25">
      <c r="A25" s="50"/>
      <c r="B25" s="51"/>
      <c r="C25" s="86"/>
      <c r="D25" s="87"/>
      <c r="E25" s="69"/>
      <c r="F25" s="54"/>
      <c r="G25" s="55"/>
      <c r="H25" s="56"/>
      <c r="I25" s="70"/>
      <c r="J25" s="58"/>
      <c r="K25" s="71"/>
      <c r="L25" s="89"/>
      <c r="M25" s="121"/>
      <c r="N25" s="62"/>
      <c r="O25" s="74"/>
      <c r="P25" s="91"/>
      <c r="Q25" s="122"/>
      <c r="R25" s="53"/>
      <c r="S25" s="4"/>
      <c r="T25" s="9"/>
      <c r="U25" s="9"/>
      <c r="V25" s="9"/>
      <c r="W25" s="9"/>
      <c r="X25" s="9"/>
      <c r="Y25" s="9"/>
      <c r="Z25" s="9"/>
    </row>
    <row r="26">
      <c r="A26" s="50"/>
      <c r="B26" s="51"/>
      <c r="C26" s="77"/>
      <c r="D26" s="53"/>
      <c r="E26" s="69"/>
      <c r="F26" s="54"/>
      <c r="G26" s="55"/>
      <c r="H26" s="56"/>
      <c r="I26" s="123"/>
      <c r="J26" s="58"/>
      <c r="K26" s="71"/>
      <c r="L26" s="79"/>
      <c r="M26" s="61"/>
      <c r="N26" s="62"/>
      <c r="O26" s="84"/>
      <c r="P26" s="104"/>
      <c r="Q26" s="98"/>
      <c r="R26" s="53"/>
      <c r="S26" s="9"/>
      <c r="T26" s="9"/>
      <c r="U26" s="9"/>
      <c r="V26" s="9"/>
      <c r="W26" s="9"/>
      <c r="X26" s="9"/>
      <c r="Y26" s="9"/>
      <c r="Z26" s="9"/>
    </row>
    <row r="27">
      <c r="A27" s="50"/>
      <c r="B27" s="51"/>
      <c r="C27" s="77"/>
      <c r="D27" s="87"/>
      <c r="E27" s="69"/>
      <c r="F27" s="54"/>
      <c r="G27" s="55"/>
      <c r="H27" s="50"/>
      <c r="I27" s="70"/>
      <c r="J27" s="78"/>
      <c r="K27" s="59"/>
      <c r="L27" s="79"/>
      <c r="M27" s="124"/>
      <c r="N27" s="62"/>
      <c r="O27" s="84"/>
      <c r="P27" s="104"/>
      <c r="Q27" s="92"/>
      <c r="R27" s="53"/>
      <c r="S27" s="9"/>
      <c r="T27" s="9"/>
      <c r="U27" s="9"/>
      <c r="V27" s="9"/>
      <c r="W27" s="9"/>
      <c r="X27" s="9"/>
      <c r="Y27" s="9"/>
      <c r="Z27" s="9"/>
    </row>
    <row r="28">
      <c r="A28" s="50"/>
      <c r="B28" s="77"/>
      <c r="C28" s="86"/>
      <c r="D28" s="87"/>
      <c r="E28" s="69"/>
      <c r="F28" s="54"/>
      <c r="G28" s="55"/>
      <c r="H28" s="50"/>
      <c r="I28" s="57"/>
      <c r="J28" s="58"/>
      <c r="K28" s="125"/>
      <c r="L28" s="79"/>
      <c r="M28" s="124"/>
      <c r="N28" s="73"/>
      <c r="O28" s="84"/>
      <c r="P28" s="104"/>
      <c r="Q28" s="92"/>
      <c r="R28" s="53"/>
      <c r="S28" s="9"/>
      <c r="T28" s="9"/>
      <c r="U28" s="9"/>
      <c r="V28" s="9"/>
      <c r="W28" s="9"/>
      <c r="X28" s="9"/>
      <c r="Y28" s="9"/>
      <c r="Z28" s="9"/>
    </row>
    <row r="29">
      <c r="A29" s="50"/>
      <c r="B29" s="77"/>
      <c r="C29" s="86"/>
      <c r="D29" s="53"/>
      <c r="E29" s="69"/>
      <c r="F29" s="54"/>
      <c r="G29" s="55"/>
      <c r="H29" s="56"/>
      <c r="I29" s="126"/>
      <c r="J29" s="58"/>
      <c r="K29" s="116"/>
      <c r="L29" s="89"/>
      <c r="M29" s="61"/>
      <c r="N29" s="62"/>
      <c r="O29" s="84"/>
      <c r="P29" s="104"/>
      <c r="Q29" s="127"/>
      <c r="R29" s="53"/>
      <c r="S29" s="9"/>
      <c r="T29" s="9"/>
      <c r="U29" s="9"/>
      <c r="V29" s="9"/>
      <c r="W29" s="9"/>
      <c r="X29" s="9"/>
      <c r="Y29" s="9"/>
      <c r="Z29" s="9"/>
    </row>
    <row r="30">
      <c r="A30" s="50"/>
      <c r="B30" s="77"/>
      <c r="C30" s="86"/>
      <c r="D30" s="53"/>
      <c r="E30" s="69"/>
      <c r="F30" s="54"/>
      <c r="G30" s="55"/>
      <c r="H30" s="50"/>
      <c r="I30" s="126"/>
      <c r="J30" s="58"/>
      <c r="K30" s="71"/>
      <c r="L30" s="119"/>
      <c r="M30" s="61"/>
      <c r="N30" s="62"/>
      <c r="O30" s="74"/>
      <c r="P30" s="91"/>
      <c r="Q30" s="128"/>
      <c r="R30" s="53"/>
      <c r="S30" s="9"/>
      <c r="T30" s="9"/>
      <c r="U30" s="9"/>
      <c r="V30" s="9"/>
      <c r="W30" s="9"/>
      <c r="X30" s="9"/>
      <c r="Y30" s="9"/>
      <c r="Z30" s="9"/>
    </row>
    <row r="31">
      <c r="A31" s="50"/>
      <c r="B31" s="77"/>
      <c r="C31" s="68"/>
      <c r="D31" s="53"/>
      <c r="E31" s="69"/>
      <c r="F31" s="54"/>
      <c r="G31" s="55"/>
      <c r="H31" s="50"/>
      <c r="I31" s="70"/>
      <c r="J31" s="58"/>
      <c r="K31" s="71"/>
      <c r="L31" s="89"/>
      <c r="M31" s="121"/>
      <c r="N31" s="62"/>
      <c r="O31" s="84"/>
      <c r="P31" s="91"/>
      <c r="Q31" s="128"/>
      <c r="R31" s="53"/>
      <c r="S31" s="9"/>
      <c r="T31" s="9"/>
      <c r="U31" s="9"/>
      <c r="V31" s="9"/>
      <c r="W31" s="9"/>
      <c r="X31" s="9"/>
      <c r="Y31" s="9"/>
      <c r="Z31" s="9"/>
    </row>
    <row r="32">
      <c r="A32" s="50"/>
      <c r="B32" s="51"/>
      <c r="C32" s="52"/>
      <c r="D32" s="87"/>
      <c r="E32" s="69"/>
      <c r="F32" s="54"/>
      <c r="G32" s="55"/>
      <c r="H32" s="56"/>
      <c r="I32" s="70"/>
      <c r="J32" s="78"/>
      <c r="K32" s="71"/>
      <c r="L32" s="89"/>
      <c r="M32" s="61"/>
      <c r="N32" s="62"/>
      <c r="O32" s="129"/>
      <c r="P32" s="130"/>
      <c r="Q32" s="128"/>
      <c r="R32" s="53"/>
      <c r="S32" s="9"/>
      <c r="T32" s="9"/>
      <c r="U32" s="9"/>
      <c r="V32" s="9"/>
      <c r="W32" s="9"/>
      <c r="X32" s="9"/>
      <c r="Y32" s="9"/>
      <c r="Z32" s="9"/>
    </row>
    <row r="33">
      <c r="A33" s="50"/>
      <c r="B33" s="131"/>
      <c r="C33" s="68"/>
      <c r="D33" s="53"/>
      <c r="E33" s="69"/>
      <c r="F33" s="54"/>
      <c r="G33" s="55"/>
      <c r="H33" s="56"/>
      <c r="I33" s="70"/>
      <c r="J33" s="58"/>
      <c r="K33" s="71"/>
      <c r="L33" s="79"/>
      <c r="M33" s="61"/>
      <c r="N33" s="83"/>
      <c r="O33" s="129"/>
      <c r="P33" s="130"/>
      <c r="Q33" s="128"/>
      <c r="R33" s="53"/>
      <c r="S33" s="9"/>
      <c r="T33" s="9"/>
      <c r="U33" s="9"/>
      <c r="V33" s="9"/>
      <c r="W33" s="9"/>
      <c r="X33" s="9"/>
      <c r="Y33" s="9"/>
      <c r="Z33" s="9"/>
    </row>
    <row r="34">
      <c r="A34" s="50"/>
      <c r="B34" s="51"/>
      <c r="C34" s="68"/>
      <c r="D34" s="87"/>
      <c r="E34" s="132"/>
      <c r="F34" s="133"/>
      <c r="G34" s="55"/>
      <c r="H34" s="56"/>
      <c r="I34" s="70"/>
      <c r="J34" s="58"/>
      <c r="K34" s="134"/>
      <c r="L34" s="89"/>
      <c r="M34" s="61"/>
      <c r="N34" s="62"/>
      <c r="O34" s="129"/>
      <c r="P34" s="130"/>
      <c r="Q34" s="127"/>
      <c r="R34" s="53"/>
      <c r="S34" s="9"/>
      <c r="T34" s="9"/>
      <c r="U34" s="9"/>
      <c r="V34" s="9"/>
      <c r="W34" s="9"/>
      <c r="X34" s="9"/>
      <c r="Y34" s="9"/>
      <c r="Z34" s="9"/>
    </row>
    <row r="35">
      <c r="A35" s="50"/>
      <c r="B35" s="135"/>
      <c r="C35" s="82"/>
      <c r="D35" s="53"/>
      <c r="E35" s="69"/>
      <c r="F35" s="54"/>
      <c r="G35" s="55"/>
      <c r="H35" s="56"/>
      <c r="I35" s="70"/>
      <c r="J35" s="58"/>
      <c r="K35" s="134"/>
      <c r="L35" s="89"/>
      <c r="M35" s="61"/>
      <c r="N35" s="62"/>
      <c r="O35" s="129"/>
      <c r="P35" s="130"/>
      <c r="Q35" s="128"/>
      <c r="R35" s="53"/>
      <c r="S35" s="9"/>
      <c r="T35" s="9"/>
      <c r="U35" s="9"/>
      <c r="V35" s="9"/>
      <c r="W35" s="9"/>
      <c r="X35" s="9"/>
      <c r="Y35" s="9"/>
      <c r="Z35" s="9"/>
    </row>
    <row r="36">
      <c r="A36" s="50"/>
      <c r="B36" s="51"/>
      <c r="C36" s="136"/>
      <c r="D36" s="53"/>
      <c r="E36" s="107"/>
      <c r="F36" s="54"/>
      <c r="G36" s="55"/>
      <c r="H36" s="50"/>
      <c r="I36" s="70"/>
      <c r="J36" s="58"/>
      <c r="K36" s="116"/>
      <c r="L36" s="89"/>
      <c r="M36" s="61"/>
      <c r="N36" s="73"/>
      <c r="O36" s="129"/>
      <c r="P36" s="137"/>
      <c r="Q36" s="128"/>
      <c r="R36" s="53"/>
      <c r="S36" s="9"/>
      <c r="T36" s="9"/>
      <c r="U36" s="9"/>
      <c r="V36" s="9"/>
      <c r="W36" s="9"/>
      <c r="X36" s="9"/>
      <c r="Y36" s="9"/>
      <c r="Z36" s="9"/>
    </row>
    <row r="37">
      <c r="A37" s="50"/>
      <c r="B37" s="51"/>
      <c r="C37" s="138"/>
      <c r="D37" s="87"/>
      <c r="E37" s="69"/>
      <c r="F37" s="54"/>
      <c r="G37" s="54"/>
      <c r="H37" s="56"/>
      <c r="I37" s="70"/>
      <c r="J37" s="58"/>
      <c r="K37" s="59"/>
      <c r="L37" s="89"/>
      <c r="M37" s="61"/>
      <c r="N37" s="83"/>
      <c r="O37" s="129"/>
      <c r="P37" s="130"/>
      <c r="Q37" s="128"/>
      <c r="R37" s="53"/>
      <c r="S37" s="9"/>
      <c r="T37" s="9"/>
      <c r="U37" s="9"/>
      <c r="V37" s="9"/>
      <c r="W37" s="9"/>
      <c r="X37" s="9"/>
      <c r="Y37" s="9"/>
      <c r="Z37" s="9"/>
    </row>
    <row r="38">
      <c r="A38" s="50"/>
      <c r="B38" s="77"/>
      <c r="C38" s="138"/>
      <c r="D38" s="87"/>
      <c r="E38" s="69"/>
      <c r="F38" s="54"/>
      <c r="G38" s="54"/>
      <c r="H38" s="56"/>
      <c r="I38" s="57"/>
      <c r="J38" s="58"/>
      <c r="K38" s="71"/>
      <c r="L38" s="89"/>
      <c r="M38" s="61"/>
      <c r="N38" s="62"/>
      <c r="O38" s="129"/>
      <c r="P38" s="130"/>
      <c r="Q38" s="127"/>
      <c r="R38" s="53"/>
      <c r="S38" s="9"/>
      <c r="T38" s="9"/>
      <c r="U38" s="9"/>
      <c r="V38" s="9"/>
      <c r="W38" s="9"/>
      <c r="X38" s="9"/>
      <c r="Y38" s="9"/>
      <c r="Z38" s="9"/>
    </row>
    <row r="39">
      <c r="A39" s="50"/>
      <c r="B39" s="77"/>
      <c r="C39" s="52"/>
      <c r="D39" s="53"/>
      <c r="E39" s="69"/>
      <c r="F39" s="139"/>
      <c r="G39" s="54"/>
      <c r="H39" s="56"/>
      <c r="I39" s="57"/>
      <c r="J39" s="58"/>
      <c r="K39" s="71"/>
      <c r="L39" s="89"/>
      <c r="M39" s="61"/>
      <c r="N39" s="62"/>
      <c r="O39" s="140"/>
      <c r="P39" s="130"/>
      <c r="Q39" s="127"/>
      <c r="R39" s="53"/>
      <c r="S39" s="9"/>
      <c r="T39" s="9"/>
      <c r="U39" s="9"/>
      <c r="V39" s="9"/>
      <c r="W39" s="9"/>
      <c r="X39" s="9"/>
      <c r="Y39" s="9"/>
      <c r="Z39" s="9"/>
    </row>
    <row r="40">
      <c r="A40" s="50"/>
      <c r="B40" s="77"/>
      <c r="C40" s="52"/>
      <c r="D40" s="53"/>
      <c r="E40" s="69"/>
      <c r="F40" s="141"/>
      <c r="G40" s="55"/>
      <c r="H40" s="50"/>
      <c r="I40" s="70"/>
      <c r="J40" s="58"/>
      <c r="K40" s="71"/>
      <c r="L40" s="79"/>
      <c r="M40" s="61"/>
      <c r="N40" s="73"/>
      <c r="O40" s="129"/>
      <c r="P40" s="130"/>
      <c r="Q40" s="127"/>
      <c r="R40" s="53"/>
      <c r="S40" s="9"/>
      <c r="T40" s="9"/>
      <c r="U40" s="9"/>
      <c r="V40" s="9"/>
      <c r="W40" s="9"/>
      <c r="X40" s="9"/>
      <c r="Y40" s="9"/>
      <c r="Z40" s="9"/>
    </row>
    <row r="41">
      <c r="A41" s="50"/>
      <c r="B41" s="51"/>
      <c r="C41" s="68"/>
      <c r="D41" s="53"/>
      <c r="E41" s="69"/>
      <c r="F41" s="54"/>
      <c r="G41" s="55"/>
      <c r="H41" s="56"/>
      <c r="I41" s="70"/>
      <c r="J41" s="58"/>
      <c r="K41" s="71"/>
      <c r="L41" s="89"/>
      <c r="M41" s="61"/>
      <c r="N41" s="142"/>
      <c r="O41" s="129"/>
      <c r="P41" s="130"/>
      <c r="Q41" s="128"/>
      <c r="R41" s="53"/>
      <c r="S41" s="9"/>
      <c r="T41" s="9"/>
      <c r="U41" s="9"/>
      <c r="V41" s="9"/>
      <c r="W41" s="9"/>
      <c r="X41" s="9"/>
      <c r="Y41" s="9"/>
      <c r="Z41" s="9"/>
    </row>
    <row r="42">
      <c r="A42" s="50"/>
      <c r="B42" s="51"/>
      <c r="C42" s="52"/>
      <c r="D42" s="53"/>
      <c r="E42" s="69"/>
      <c r="F42" s="54"/>
      <c r="G42" s="53"/>
      <c r="H42" s="56"/>
      <c r="I42" s="126"/>
      <c r="J42" s="58"/>
      <c r="K42" s="71"/>
      <c r="L42" s="89"/>
      <c r="M42" s="61"/>
      <c r="N42" s="62"/>
      <c r="O42" s="129"/>
      <c r="P42" s="130"/>
      <c r="Q42" s="127"/>
      <c r="R42" s="53"/>
      <c r="S42" s="9"/>
      <c r="T42" s="9"/>
      <c r="U42" s="9"/>
      <c r="V42" s="9"/>
      <c r="W42" s="9"/>
      <c r="X42" s="9"/>
      <c r="Y42" s="9"/>
      <c r="Z42" s="9"/>
    </row>
    <row r="43">
      <c r="A43" s="50"/>
      <c r="B43" s="51"/>
      <c r="C43" s="86"/>
      <c r="D43" s="87"/>
      <c r="E43" s="69"/>
      <c r="F43" s="54"/>
      <c r="G43" s="55"/>
      <c r="H43" s="56"/>
      <c r="I43" s="70"/>
      <c r="J43" s="58"/>
      <c r="K43" s="59"/>
      <c r="L43" s="143"/>
      <c r="M43" s="121"/>
      <c r="N43" s="62"/>
      <c r="O43" s="129"/>
      <c r="P43" s="130"/>
      <c r="Q43" s="128"/>
      <c r="R43" s="53"/>
      <c r="S43" s="9"/>
      <c r="T43" s="9"/>
      <c r="U43" s="9"/>
      <c r="V43" s="9"/>
      <c r="W43" s="9"/>
      <c r="X43" s="9"/>
      <c r="Y43" s="9"/>
      <c r="Z43" s="9"/>
    </row>
    <row r="44">
      <c r="A44" s="50"/>
      <c r="B44" s="51"/>
      <c r="C44" s="52"/>
      <c r="D44" s="53"/>
      <c r="E44" s="69"/>
      <c r="F44" s="54"/>
      <c r="G44" s="55"/>
      <c r="H44" s="56"/>
      <c r="I44" s="70"/>
      <c r="J44" s="88"/>
      <c r="K44" s="71"/>
      <c r="L44" s="144"/>
      <c r="M44" s="61"/>
      <c r="N44" s="62"/>
      <c r="O44" s="129"/>
      <c r="P44" s="130"/>
      <c r="Q44" s="128"/>
      <c r="R44" s="53"/>
      <c r="S44" s="9"/>
      <c r="T44" s="9"/>
      <c r="U44" s="9"/>
      <c r="V44" s="9"/>
      <c r="W44" s="9"/>
      <c r="X44" s="9"/>
      <c r="Y44" s="9"/>
      <c r="Z44" s="9"/>
    </row>
    <row r="45">
      <c r="A45" s="50"/>
      <c r="B45" s="77"/>
      <c r="C45" s="145"/>
      <c r="D45" s="87"/>
      <c r="E45" s="69"/>
      <c r="F45" s="146"/>
      <c r="G45" s="141"/>
      <c r="H45" s="56"/>
      <c r="I45" s="147"/>
      <c r="J45" s="58"/>
      <c r="K45" s="71"/>
      <c r="L45" s="143"/>
      <c r="M45" s="61"/>
      <c r="N45" s="62"/>
      <c r="O45" s="129"/>
      <c r="P45" s="137"/>
      <c r="Q45" s="128"/>
      <c r="R45" s="53"/>
      <c r="S45" s="9"/>
      <c r="T45" s="9"/>
      <c r="U45" s="9"/>
      <c r="V45" s="9"/>
      <c r="W45" s="9"/>
      <c r="X45" s="9"/>
      <c r="Y45" s="9"/>
      <c r="Z45" s="9"/>
    </row>
    <row r="46">
      <c r="A46" s="50"/>
      <c r="B46" s="77"/>
      <c r="C46" s="86"/>
      <c r="D46" s="53"/>
      <c r="E46" s="110"/>
      <c r="F46" s="54"/>
      <c r="G46" s="55"/>
      <c r="H46" s="50"/>
      <c r="I46" s="70"/>
      <c r="J46" s="58"/>
      <c r="K46" s="71"/>
      <c r="L46" s="148"/>
      <c r="M46" s="61"/>
      <c r="N46" s="62"/>
      <c r="O46" s="129"/>
      <c r="P46" s="137"/>
      <c r="Q46" s="98"/>
      <c r="R46" s="53"/>
      <c r="S46" s="9"/>
      <c r="T46" s="9"/>
      <c r="U46" s="9"/>
      <c r="V46" s="9"/>
      <c r="W46" s="9"/>
      <c r="X46" s="9"/>
      <c r="Y46" s="9"/>
      <c r="Z46" s="9"/>
    </row>
    <row r="47">
      <c r="A47" s="50"/>
      <c r="B47" s="51"/>
      <c r="C47" s="86"/>
      <c r="D47" s="87"/>
      <c r="E47" s="110"/>
      <c r="F47" s="54"/>
      <c r="G47" s="55"/>
      <c r="H47" s="50"/>
      <c r="I47" s="57"/>
      <c r="J47" s="58"/>
      <c r="K47" s="71"/>
      <c r="L47" s="149"/>
      <c r="M47" s="124"/>
      <c r="N47" s="62"/>
      <c r="O47" s="140"/>
      <c r="P47" s="130"/>
      <c r="Q47" s="98"/>
      <c r="R47" s="53"/>
      <c r="S47" s="9"/>
      <c r="T47" s="9"/>
      <c r="U47" s="9"/>
      <c r="V47" s="9"/>
      <c r="W47" s="9"/>
      <c r="X47" s="9"/>
      <c r="Y47" s="9"/>
      <c r="Z47" s="9"/>
    </row>
    <row r="48">
      <c r="A48" s="50"/>
      <c r="B48" s="51"/>
      <c r="C48" s="150"/>
      <c r="D48" s="87"/>
      <c r="E48" s="69"/>
      <c r="F48" s="54"/>
      <c r="G48" s="55"/>
      <c r="H48" s="50"/>
      <c r="I48" s="70"/>
      <c r="J48" s="88"/>
      <c r="K48" s="71"/>
      <c r="L48" s="149"/>
      <c r="M48" s="61"/>
      <c r="N48" s="62"/>
      <c r="O48" s="129"/>
      <c r="P48" s="130"/>
      <c r="Q48" s="92"/>
      <c r="R48" s="53"/>
      <c r="S48" s="9"/>
      <c r="T48" s="9"/>
      <c r="U48" s="9"/>
      <c r="V48" s="9"/>
      <c r="W48" s="9"/>
      <c r="X48" s="9"/>
      <c r="Y48" s="9"/>
      <c r="Z48" s="9"/>
    </row>
    <row r="49">
      <c r="A49" s="50"/>
      <c r="B49" s="51"/>
      <c r="C49" s="52"/>
      <c r="D49" s="87"/>
      <c r="E49" s="69"/>
      <c r="F49" s="151"/>
      <c r="G49" s="55"/>
      <c r="H49" s="56"/>
      <c r="I49" s="70"/>
      <c r="J49" s="58"/>
      <c r="K49" s="134"/>
      <c r="L49" s="149"/>
      <c r="M49" s="61"/>
      <c r="N49" s="73"/>
      <c r="O49" s="152"/>
      <c r="P49" s="153"/>
      <c r="Q49" s="98"/>
      <c r="R49" s="53"/>
      <c r="S49" s="9"/>
      <c r="T49" s="9"/>
      <c r="U49" s="9"/>
      <c r="V49" s="9"/>
      <c r="W49" s="9"/>
      <c r="X49" s="9"/>
      <c r="Y49" s="9"/>
      <c r="Z49" s="9"/>
    </row>
    <row r="50">
      <c r="A50" s="50"/>
      <c r="B50" s="77"/>
      <c r="C50" s="52"/>
      <c r="D50" s="87"/>
      <c r="E50" s="107"/>
      <c r="F50" s="54"/>
      <c r="G50" s="54"/>
      <c r="H50" s="56"/>
      <c r="I50" s="70"/>
      <c r="J50" s="58"/>
      <c r="K50" s="154"/>
      <c r="L50" s="149"/>
      <c r="M50" s="61"/>
      <c r="N50" s="62"/>
      <c r="O50" s="152"/>
      <c r="P50" s="155"/>
      <c r="Q50" s="127"/>
      <c r="R50" s="53"/>
      <c r="S50" s="9"/>
      <c r="T50" s="9"/>
      <c r="U50" s="9"/>
      <c r="V50" s="9"/>
      <c r="W50" s="9"/>
      <c r="X50" s="9"/>
      <c r="Y50" s="9"/>
      <c r="Z50" s="9"/>
    </row>
    <row r="51">
      <c r="A51" s="50"/>
      <c r="B51" s="51"/>
      <c r="C51" s="52"/>
      <c r="D51" s="87"/>
      <c r="E51" s="69"/>
      <c r="F51" s="54"/>
      <c r="G51" s="54"/>
      <c r="H51" s="56"/>
      <c r="I51" s="70"/>
      <c r="J51" s="58"/>
      <c r="K51" s="154"/>
      <c r="L51" s="149"/>
      <c r="M51" s="61"/>
      <c r="N51" s="83"/>
      <c r="O51" s="152"/>
      <c r="P51" s="155"/>
      <c r="Q51" s="128"/>
      <c r="R51" s="53"/>
      <c r="S51" s="9"/>
      <c r="T51" s="9"/>
      <c r="U51" s="9"/>
      <c r="V51" s="9"/>
      <c r="W51" s="9"/>
      <c r="X51" s="9"/>
      <c r="Y51" s="9"/>
      <c r="Z51" s="9"/>
    </row>
    <row r="52">
      <c r="A52" s="50"/>
      <c r="B52" s="51"/>
      <c r="C52" s="136"/>
      <c r="D52" s="53"/>
      <c r="E52" s="54"/>
      <c r="F52" s="54"/>
      <c r="G52" s="100"/>
      <c r="H52" s="50"/>
      <c r="I52" s="57"/>
      <c r="J52" s="58"/>
      <c r="K52" s="154"/>
      <c r="L52" s="149"/>
      <c r="M52" s="61"/>
      <c r="N52" s="73"/>
      <c r="O52" s="156"/>
      <c r="P52" s="155"/>
      <c r="Q52" s="128"/>
      <c r="R52" s="53"/>
      <c r="S52" s="9"/>
      <c r="T52" s="9"/>
      <c r="U52" s="9"/>
      <c r="V52" s="9"/>
      <c r="W52" s="9"/>
      <c r="X52" s="9"/>
      <c r="Y52" s="9"/>
      <c r="Z52" s="9"/>
    </row>
    <row r="53">
      <c r="A53" s="50"/>
      <c r="B53" s="51"/>
      <c r="C53" s="157"/>
      <c r="D53" s="87"/>
      <c r="E53" s="69"/>
      <c r="F53" s="54"/>
      <c r="G53" s="55"/>
      <c r="H53" s="56"/>
      <c r="I53" s="57"/>
      <c r="J53" s="58"/>
      <c r="K53" s="158"/>
      <c r="L53" s="149"/>
      <c r="M53" s="159"/>
      <c r="N53" s="73"/>
      <c r="O53" s="152"/>
      <c r="P53" s="155"/>
      <c r="Q53" s="128"/>
      <c r="R53" s="53"/>
      <c r="S53" s="9"/>
      <c r="T53" s="9"/>
      <c r="U53" s="9"/>
      <c r="V53" s="9"/>
      <c r="W53" s="9"/>
      <c r="X53" s="9"/>
      <c r="Y53" s="9"/>
      <c r="Z53" s="9"/>
    </row>
    <row r="54">
      <c r="A54" s="50"/>
      <c r="B54" s="51"/>
      <c r="C54" s="77"/>
      <c r="D54" s="87"/>
      <c r="E54" s="54"/>
      <c r="F54" s="54"/>
      <c r="G54" s="55"/>
      <c r="H54" s="56"/>
      <c r="I54" s="70"/>
      <c r="J54" s="88"/>
      <c r="K54" s="154"/>
      <c r="L54" s="160"/>
      <c r="M54" s="159"/>
      <c r="N54" s="62"/>
      <c r="O54" s="152"/>
      <c r="P54" s="155"/>
      <c r="Q54" s="128"/>
      <c r="R54" s="53"/>
      <c r="S54" s="9"/>
      <c r="T54" s="9"/>
      <c r="U54" s="9"/>
      <c r="V54" s="9"/>
      <c r="W54" s="9"/>
      <c r="X54" s="9"/>
      <c r="Y54" s="9"/>
      <c r="Z54" s="9"/>
    </row>
    <row r="55">
      <c r="A55" s="50"/>
      <c r="B55" s="51"/>
      <c r="C55" s="51"/>
      <c r="D55" s="87"/>
      <c r="E55" s="54"/>
      <c r="F55" s="100"/>
      <c r="G55" s="55"/>
      <c r="H55" s="56"/>
      <c r="I55" s="147"/>
      <c r="J55" s="58"/>
      <c r="K55" s="154"/>
      <c r="L55" s="149"/>
      <c r="M55" s="159"/>
      <c r="N55" s="73"/>
      <c r="O55" s="152"/>
      <c r="P55" s="153"/>
      <c r="Q55" s="128"/>
      <c r="R55" s="53"/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161"/>
      <c r="E56" s="162"/>
      <c r="F56" s="54"/>
      <c r="G56" s="55"/>
      <c r="H56" s="56"/>
      <c r="I56" s="70"/>
      <c r="J56" s="163"/>
      <c r="K56" s="154"/>
      <c r="L56" s="160"/>
      <c r="M56" s="159"/>
      <c r="N56" s="62"/>
      <c r="O56" s="156"/>
      <c r="P56" s="155"/>
      <c r="Q56" s="128"/>
      <c r="R56" s="164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165"/>
      <c r="G57" s="55"/>
      <c r="H57" s="56"/>
      <c r="I57" s="70"/>
      <c r="J57" s="58"/>
      <c r="K57" s="154"/>
      <c r="L57" s="166"/>
      <c r="M57" s="159"/>
      <c r="N57" s="6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7"/>
      <c r="J58" s="58"/>
      <c r="K58" s="154"/>
      <c r="L58" s="149"/>
      <c r="M58" s="159"/>
      <c r="N58" s="142"/>
      <c r="O58" s="156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51"/>
      <c r="D59" s="24"/>
      <c r="E59" s="54"/>
      <c r="F59" s="54"/>
      <c r="G59" s="55"/>
      <c r="H59" s="56"/>
      <c r="I59" s="168"/>
      <c r="J59" s="58"/>
      <c r="K59" s="154"/>
      <c r="L59" s="160"/>
      <c r="M59" s="169"/>
      <c r="N59" s="142"/>
      <c r="O59" s="156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51"/>
      <c r="C60" s="51"/>
      <c r="D60" s="24"/>
      <c r="E60" s="54"/>
      <c r="F60" s="54"/>
      <c r="G60" s="55"/>
      <c r="H60" s="56"/>
      <c r="I60" s="167"/>
      <c r="J60" s="58"/>
      <c r="K60" s="170"/>
      <c r="L60" s="160"/>
      <c r="M60" s="159"/>
      <c r="N60" s="62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51"/>
      <c r="C61" s="131"/>
      <c r="D61" s="24"/>
      <c r="E61" s="54"/>
      <c r="F61" s="54"/>
      <c r="G61" s="55"/>
      <c r="H61" s="56"/>
      <c r="I61" s="167"/>
      <c r="J61" s="58"/>
      <c r="K61" s="154"/>
      <c r="L61" s="166"/>
      <c r="M61" s="159"/>
      <c r="N61" s="73"/>
      <c r="O61" s="152"/>
      <c r="P61" s="155"/>
      <c r="Q61" s="128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77"/>
      <c r="C62" s="51"/>
      <c r="D62" s="24"/>
      <c r="E62" s="54"/>
      <c r="F62" s="54"/>
      <c r="G62" s="55"/>
      <c r="H62" s="56"/>
      <c r="I62" s="167"/>
      <c r="J62" s="58"/>
      <c r="K62" s="154"/>
      <c r="L62" s="160"/>
      <c r="M62" s="159"/>
      <c r="N62" s="73"/>
      <c r="O62" s="152"/>
      <c r="P62" s="155"/>
      <c r="Q62" s="128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88"/>
      <c r="K63" s="154"/>
      <c r="L63" s="171"/>
      <c r="M63" s="169"/>
      <c r="N63" s="73"/>
      <c r="O63" s="152"/>
      <c r="P63" s="155"/>
      <c r="Q63" s="127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58"/>
      <c r="K64" s="154"/>
      <c r="L64" s="171"/>
      <c r="M64" s="159"/>
      <c r="N64" s="73"/>
      <c r="O64" s="152"/>
      <c r="P64" s="155"/>
      <c r="Q64" s="128"/>
      <c r="R64" s="53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7"/>
      <c r="J65" s="58"/>
      <c r="K65" s="158"/>
      <c r="L65" s="171"/>
      <c r="M65" s="169"/>
      <c r="N65" s="62"/>
      <c r="O65" s="152"/>
      <c r="P65" s="155"/>
      <c r="Q65" s="128"/>
      <c r="R65" s="53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7"/>
      <c r="J66" s="88"/>
      <c r="K66" s="158"/>
      <c r="L66" s="171"/>
      <c r="M66" s="169"/>
      <c r="N66" s="73"/>
      <c r="O66" s="152"/>
      <c r="P66" s="155"/>
      <c r="Q66" s="128"/>
      <c r="R66" s="172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88"/>
      <c r="K67" s="154"/>
      <c r="L67" s="160"/>
      <c r="M67" s="169"/>
      <c r="N67" s="62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8"/>
      <c r="J68" s="88"/>
      <c r="K68" s="158"/>
      <c r="L68" s="166"/>
      <c r="M68" s="159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24"/>
      <c r="E69" s="54"/>
      <c r="F69" s="54"/>
      <c r="G69" s="55"/>
      <c r="H69" s="56"/>
      <c r="I69" s="167"/>
      <c r="J69" s="88"/>
      <c r="K69" s="158"/>
      <c r="L69" s="149"/>
      <c r="M69" s="173"/>
      <c r="N69" s="73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88"/>
      <c r="K70" s="154"/>
      <c r="L70" s="160"/>
      <c r="M70" s="169"/>
      <c r="N70" s="62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8"/>
      <c r="K71" s="158"/>
      <c r="L71" s="160"/>
      <c r="M71" s="169"/>
      <c r="N71" s="73"/>
      <c r="O71" s="152"/>
      <c r="P71" s="155"/>
      <c r="Q71" s="128"/>
      <c r="R71" s="53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8"/>
      <c r="K72" s="178"/>
      <c r="L72" s="160"/>
      <c r="M72" s="169"/>
      <c r="N72" s="73"/>
      <c r="O72" s="152"/>
      <c r="P72" s="155"/>
      <c r="Q72" s="128"/>
      <c r="R72" s="164"/>
      <c r="S72" s="9"/>
      <c r="T72" s="9"/>
      <c r="U72" s="9"/>
      <c r="V72" s="9"/>
      <c r="W72" s="9"/>
      <c r="X72" s="9"/>
      <c r="Y72" s="9"/>
      <c r="Z72" s="9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8"/>
      <c r="L73" s="160"/>
      <c r="M73" s="169"/>
      <c r="N73" s="73"/>
      <c r="O73" s="152"/>
      <c r="P73" s="155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3"/>
      <c r="O74" s="185"/>
      <c r="P74" s="186"/>
      <c r="Q74" s="128"/>
      <c r="R74" s="53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8"/>
      <c r="K75" s="182"/>
      <c r="L75" s="183"/>
      <c r="M75" s="188"/>
      <c r="N75" s="142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86"/>
      <c r="D76" s="174"/>
      <c r="E76" s="176"/>
      <c r="F76" s="54"/>
      <c r="G76" s="54"/>
      <c r="H76" s="56"/>
      <c r="I76" s="181"/>
      <c r="J76" s="88"/>
      <c r="K76" s="189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172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69"/>
      <c r="S79" s="9"/>
      <c r="T79" s="9"/>
      <c r="U79" s="9"/>
      <c r="V79" s="9"/>
      <c r="W79" s="9"/>
      <c r="X79" s="9"/>
      <c r="Y79" s="9"/>
      <c r="Z79" s="9"/>
    </row>
    <row r="80">
      <c r="A80" s="50"/>
      <c r="B80" s="179"/>
      <c r="C80" s="51"/>
      <c r="D80" s="24"/>
      <c r="E80" s="190"/>
      <c r="F80" s="54"/>
      <c r="G80" s="54"/>
      <c r="H80" s="56"/>
      <c r="I80" s="187"/>
      <c r="J80" s="88"/>
      <c r="K80" s="182"/>
      <c r="L80" s="183"/>
      <c r="M80" s="188"/>
      <c r="N80" s="73"/>
      <c r="O80" s="185"/>
      <c r="P80" s="186"/>
      <c r="Q80" s="128"/>
      <c r="R80" s="17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2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81"/>
      <c r="J83" s="88"/>
      <c r="K83" s="182"/>
      <c r="L83" s="183"/>
      <c r="M83" s="188"/>
      <c r="N83" s="73"/>
      <c r="O83" s="185"/>
      <c r="P83" s="186"/>
      <c r="Q83" s="128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24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1"/>
      <c r="D96" s="212"/>
      <c r="E96" s="4"/>
      <c r="F96" s="213"/>
      <c r="G96" s="214"/>
      <c r="H96" s="5"/>
      <c r="I96" s="215"/>
      <c r="O96" s="216"/>
      <c r="P96" s="216"/>
      <c r="Q96" s="217"/>
      <c r="R96" s="218">
        <f>SUM(R7:R95)</f>
        <v>0</v>
      </c>
      <c r="S96" s="9"/>
      <c r="T96" s="9"/>
      <c r="U96" s="9"/>
      <c r="V96" s="9"/>
      <c r="W96" s="9"/>
      <c r="X96" s="9"/>
      <c r="Y96" s="9"/>
      <c r="Z96" s="9"/>
    </row>
    <row r="97">
      <c r="A97" s="5"/>
      <c r="B97" s="2"/>
      <c r="C97" s="219"/>
      <c r="D97" s="220"/>
      <c r="E97" s="4"/>
      <c r="F97" s="221"/>
      <c r="G97" s="222"/>
      <c r="H97" s="3"/>
      <c r="I97" s="223" t="s">
        <v>26</v>
      </c>
      <c r="J97" s="224"/>
      <c r="O97" s="216"/>
      <c r="P97" s="216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5"/>
      <c r="B98" s="225"/>
      <c r="C98" s="19"/>
      <c r="D98" s="226"/>
      <c r="E98" s="227"/>
      <c r="F98" s="213"/>
      <c r="G98" s="4"/>
      <c r="H98" s="3"/>
      <c r="I98" s="180">
        <f>SUM(I7:I95)</f>
        <v>0</v>
      </c>
      <c r="J98" s="228" t="s">
        <v>27</v>
      </c>
      <c r="K98" s="229"/>
      <c r="O98" s="230"/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213"/>
      <c r="G99" s="4"/>
      <c r="H99" s="3"/>
      <c r="I99" s="180">
        <f>SUM(I98*1%)</f>
        <v>0</v>
      </c>
      <c r="J99" s="231">
        <f>SUM(J7:J95)</f>
        <v>0</v>
      </c>
      <c r="K99" s="232" t="s">
        <v>22</v>
      </c>
      <c r="O99" s="233" t="s">
        <v>11</v>
      </c>
      <c r="P99" s="230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234"/>
      <c r="J100" s="86">
        <f>SUM(J99*1%)</f>
        <v>0</v>
      </c>
      <c r="K100" s="235" t="s">
        <v>28</v>
      </c>
      <c r="L100" s="236"/>
      <c r="O100" s="216"/>
      <c r="P100" s="216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4"/>
      <c r="F101" s="4"/>
      <c r="G101" s="4"/>
      <c r="H101" s="3"/>
      <c r="I101" s="9"/>
      <c r="J101" s="234"/>
      <c r="K101" s="231">
        <f>SUM(K7:K95)</f>
        <v>0</v>
      </c>
      <c r="L101" s="236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38" t="s">
        <v>29</v>
      </c>
      <c r="F102" s="239"/>
      <c r="G102" s="4"/>
      <c r="H102" s="3"/>
      <c r="I102" s="9"/>
      <c r="J102" s="9"/>
      <c r="K102" s="86">
        <f>SUM(K101*1%)</f>
        <v>0</v>
      </c>
      <c r="L102" s="240" t="s">
        <v>30</v>
      </c>
      <c r="M102" s="215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241" t="s">
        <v>31</v>
      </c>
      <c r="F103" s="242">
        <f>SUM(I98,J99,K101,L103,M104,N105,O108,P109,Q110)</f>
        <v>0</v>
      </c>
      <c r="G103" s="4"/>
      <c r="H103" s="3"/>
      <c r="I103" s="9"/>
      <c r="J103" s="9"/>
      <c r="K103" s="20"/>
      <c r="L103" s="180">
        <f>SUM(L7:L95)</f>
        <v>0</v>
      </c>
      <c r="M103" s="243" t="s">
        <v>32</v>
      </c>
      <c r="N103" s="244"/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180">
        <f>SUM(L103*1%)</f>
        <v>0</v>
      </c>
      <c r="M104" s="180">
        <f>SUM(M7:M95)</f>
        <v>0</v>
      </c>
      <c r="N104" s="245" t="s">
        <v>33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9"/>
      <c r="J105" s="9"/>
      <c r="K105" s="3"/>
      <c r="L105" s="3"/>
      <c r="M105" s="180">
        <f>SUM(M104*1%)</f>
        <v>0</v>
      </c>
      <c r="N105" s="180">
        <f>SUM(N7:N95)</f>
        <v>0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6" t="s">
        <v>34</v>
      </c>
      <c r="F106" s="247"/>
      <c r="G106" s="248"/>
      <c r="H106" s="3"/>
      <c r="I106" s="9"/>
      <c r="J106" s="9"/>
      <c r="K106" s="3"/>
      <c r="L106" s="3"/>
      <c r="M106" s="9"/>
      <c r="N106" s="180">
        <f>SUM(N105*1%)</f>
        <v>0</v>
      </c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49" t="s">
        <v>35</v>
      </c>
      <c r="F107" s="250"/>
      <c r="G107" s="248"/>
      <c r="H107" s="3"/>
      <c r="I107" s="9"/>
      <c r="J107" s="9"/>
      <c r="K107" s="3"/>
      <c r="L107" s="3"/>
      <c r="M107" s="9"/>
      <c r="N107" s="20"/>
      <c r="O107" s="251" t="s">
        <v>36</v>
      </c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52" t="s">
        <v>37</v>
      </c>
      <c r="F108" s="250"/>
      <c r="G108" s="248"/>
      <c r="H108" s="3"/>
      <c r="I108" s="9"/>
      <c r="J108" s="9"/>
      <c r="K108" s="3"/>
      <c r="L108" s="3"/>
      <c r="M108" s="9"/>
      <c r="N108" s="20"/>
      <c r="O108" s="180">
        <f>SUM(O7:O95)</f>
        <v>0</v>
      </c>
      <c r="P108" s="253" t="s">
        <v>38</v>
      </c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180">
        <f>SUM(O108*2%)</f>
        <v>0</v>
      </c>
      <c r="P109" s="180">
        <f>SUM(P7:P95)</f>
        <v>0</v>
      </c>
      <c r="Q109" s="252" t="s">
        <v>37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180">
        <f>SUM(P109*2%)</f>
        <v>0</v>
      </c>
      <c r="Q110" s="254">
        <f>SUM(Q7:Q95)</f>
        <v>0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180">
        <f>SUM(Q110*2%)</f>
        <v>0</v>
      </c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256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4" max="4" width="16.38"/>
    <col customWidth="1" min="5" max="5" width="16.13"/>
    <col customWidth="1" min="6" max="6" width="37.0"/>
    <col customWidth="1" min="8" max="8" width="13.0"/>
    <col customWidth="1" min="19" max="19" width="13.75"/>
  </cols>
  <sheetData>
    <row r="1">
      <c r="A1" s="259" t="s">
        <v>0</v>
      </c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9"/>
      <c r="T2" s="9"/>
      <c r="U2" s="9"/>
      <c r="V2" s="9"/>
      <c r="W2" s="9"/>
      <c r="X2" s="9"/>
      <c r="Y2" s="9"/>
      <c r="Z2" s="9"/>
    </row>
    <row r="3">
      <c r="A3" s="15" t="s">
        <v>2</v>
      </c>
      <c r="F3" s="15" t="s">
        <v>39</v>
      </c>
      <c r="K3" s="17"/>
      <c r="L3" s="17"/>
      <c r="M3" s="17"/>
      <c r="N3" s="17"/>
      <c r="O3" s="17"/>
      <c r="P3" s="7"/>
      <c r="Q3" s="260"/>
      <c r="R3" s="18"/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3"/>
      <c r="I4" s="4"/>
      <c r="J4" s="4"/>
      <c r="K4" s="5"/>
      <c r="L4" s="5"/>
      <c r="M4" s="4"/>
      <c r="N4" s="5"/>
      <c r="O4" s="4"/>
      <c r="P4" s="7"/>
      <c r="Q4" s="260"/>
      <c r="R4" s="21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41</v>
      </c>
      <c r="D7" s="53" t="s">
        <v>42</v>
      </c>
      <c r="E7" s="54" t="s">
        <v>43</v>
      </c>
      <c r="F7" s="261" t="s">
        <v>44</v>
      </c>
      <c r="G7" s="55" t="s">
        <v>45</v>
      </c>
      <c r="H7" s="50" t="s">
        <v>46</v>
      </c>
      <c r="I7" s="57">
        <v>200.0</v>
      </c>
      <c r="J7" s="58"/>
      <c r="K7" s="59"/>
      <c r="L7" s="60"/>
      <c r="M7" s="61"/>
      <c r="N7" s="62"/>
      <c r="O7" s="63"/>
      <c r="P7" s="64"/>
      <c r="Q7" s="65"/>
      <c r="R7" s="53">
        <v>50.0</v>
      </c>
      <c r="S7" s="66" t="s">
        <v>23</v>
      </c>
      <c r="T7" s="67">
        <f>SUM(I7:I87)</f>
        <v>2581</v>
      </c>
      <c r="U7" s="9"/>
      <c r="V7" s="9"/>
      <c r="W7" s="9"/>
      <c r="X7" s="9"/>
      <c r="Y7" s="9"/>
      <c r="Z7" s="9"/>
    </row>
    <row r="8">
      <c r="A8" s="50"/>
      <c r="B8" s="51"/>
      <c r="C8" s="68" t="s">
        <v>47</v>
      </c>
      <c r="D8" s="53" t="s">
        <v>42</v>
      </c>
      <c r="E8" s="69"/>
      <c r="F8" s="261" t="s">
        <v>48</v>
      </c>
      <c r="G8" s="55" t="s">
        <v>49</v>
      </c>
      <c r="H8" s="50" t="s">
        <v>46</v>
      </c>
      <c r="I8" s="70"/>
      <c r="J8" s="58"/>
      <c r="K8" s="71"/>
      <c r="L8" s="72"/>
      <c r="M8" s="61"/>
      <c r="N8" s="62" t="s">
        <v>50</v>
      </c>
      <c r="O8" s="74"/>
      <c r="P8" s="75"/>
      <c r="Q8" s="76"/>
      <c r="R8" s="53" t="s">
        <v>47</v>
      </c>
      <c r="S8" s="40" t="s">
        <v>13</v>
      </c>
      <c r="T8" s="67">
        <f>SUM(J7:J87)</f>
        <v>985</v>
      </c>
      <c r="U8" s="9"/>
      <c r="V8" s="9"/>
      <c r="W8" s="9"/>
      <c r="X8" s="9"/>
      <c r="Y8" s="9"/>
      <c r="Z8" s="9"/>
    </row>
    <row r="9">
      <c r="A9" s="50" t="s">
        <v>51</v>
      </c>
      <c r="B9" s="77"/>
      <c r="C9" s="68" t="s">
        <v>52</v>
      </c>
      <c r="D9" s="53" t="s">
        <v>53</v>
      </c>
      <c r="E9" s="69" t="s">
        <v>54</v>
      </c>
      <c r="F9" s="261" t="s">
        <v>55</v>
      </c>
      <c r="G9" s="55" t="s">
        <v>56</v>
      </c>
      <c r="H9" s="50" t="s">
        <v>46</v>
      </c>
      <c r="I9" s="70"/>
      <c r="J9" s="78"/>
      <c r="K9" s="71"/>
      <c r="L9" s="89">
        <v>127.0</v>
      </c>
      <c r="M9" s="61"/>
      <c r="N9" s="73"/>
      <c r="O9" s="74"/>
      <c r="P9" s="75"/>
      <c r="Q9" s="65"/>
      <c r="R9" s="53">
        <v>50.0</v>
      </c>
      <c r="S9" s="80" t="s">
        <v>14</v>
      </c>
      <c r="T9" s="81">
        <f>SUM(K7:K87)</f>
        <v>1380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57</v>
      </c>
      <c r="D10" s="53" t="s">
        <v>58</v>
      </c>
      <c r="E10" s="69" t="s">
        <v>59</v>
      </c>
      <c r="F10" s="261" t="s">
        <v>60</v>
      </c>
      <c r="G10" s="55" t="s">
        <v>61</v>
      </c>
      <c r="H10" s="50" t="s">
        <v>46</v>
      </c>
      <c r="I10" s="70"/>
      <c r="J10" s="58"/>
      <c r="K10" s="71">
        <v>127.0</v>
      </c>
      <c r="L10" s="79"/>
      <c r="M10" s="61"/>
      <c r="N10" s="83"/>
      <c r="O10" s="84"/>
      <c r="P10" s="75"/>
      <c r="Q10" s="65"/>
      <c r="R10" s="53">
        <v>50.0</v>
      </c>
      <c r="S10" s="85" t="s">
        <v>24</v>
      </c>
      <c r="T10" s="81">
        <f>SUM(L7:L87)</f>
        <v>127</v>
      </c>
      <c r="U10" s="9"/>
      <c r="V10" s="9"/>
      <c r="W10" s="9"/>
      <c r="X10" s="9"/>
      <c r="Y10" s="9"/>
      <c r="Z10" s="9"/>
    </row>
    <row r="11">
      <c r="A11" s="50" t="s">
        <v>51</v>
      </c>
      <c r="B11" s="51"/>
      <c r="C11" s="82" t="s">
        <v>62</v>
      </c>
      <c r="D11" s="53" t="s">
        <v>58</v>
      </c>
      <c r="E11" s="69" t="s">
        <v>63</v>
      </c>
      <c r="F11" s="261" t="s">
        <v>64</v>
      </c>
      <c r="G11" s="55" t="s">
        <v>65</v>
      </c>
      <c r="H11" s="50" t="s">
        <v>46</v>
      </c>
      <c r="I11" s="57"/>
      <c r="J11" s="88"/>
      <c r="K11" s="71">
        <v>147.0</v>
      </c>
      <c r="L11" s="89"/>
      <c r="M11" s="90"/>
      <c r="N11" s="62"/>
      <c r="O11" s="84"/>
      <c r="P11" s="91"/>
      <c r="Q11" s="92"/>
      <c r="R11" s="53">
        <v>50.0</v>
      </c>
      <c r="S11" s="43" t="s">
        <v>16</v>
      </c>
      <c r="T11" s="81">
        <f>SUM(M7:M87)</f>
        <v>0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2" t="s">
        <v>66</v>
      </c>
      <c r="D12" s="53" t="s">
        <v>67</v>
      </c>
      <c r="E12" s="69" t="s">
        <v>68</v>
      </c>
      <c r="F12" s="261" t="s">
        <v>69</v>
      </c>
      <c r="G12" s="55" t="s">
        <v>70</v>
      </c>
      <c r="H12" s="50" t="s">
        <v>46</v>
      </c>
      <c r="I12" s="57">
        <v>197.0</v>
      </c>
      <c r="J12" s="94"/>
      <c r="K12" s="71"/>
      <c r="L12" s="95"/>
      <c r="M12" s="61"/>
      <c r="N12" s="62"/>
      <c r="O12" s="96"/>
      <c r="P12" s="97"/>
      <c r="Q12" s="98"/>
      <c r="R12" s="53">
        <v>50.0</v>
      </c>
      <c r="S12" s="99" t="s">
        <v>17</v>
      </c>
      <c r="T12" s="67">
        <f>SUM(N7:N87)</f>
        <v>1079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68" t="s">
        <v>71</v>
      </c>
      <c r="D13" s="53" t="s">
        <v>67</v>
      </c>
      <c r="E13" s="69" t="s">
        <v>72</v>
      </c>
      <c r="F13" s="262" t="s">
        <v>73</v>
      </c>
      <c r="G13" s="55" t="s">
        <v>74</v>
      </c>
      <c r="H13" s="50" t="s">
        <v>46</v>
      </c>
      <c r="I13" s="70"/>
      <c r="J13" s="58"/>
      <c r="K13" s="71">
        <v>147.0</v>
      </c>
      <c r="L13" s="89"/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51</v>
      </c>
      <c r="B14" s="51"/>
      <c r="C14" s="82" t="s">
        <v>75</v>
      </c>
      <c r="D14" s="53" t="s">
        <v>67</v>
      </c>
      <c r="E14" s="69" t="s">
        <v>76</v>
      </c>
      <c r="F14" s="261" t="s">
        <v>77</v>
      </c>
      <c r="G14" s="55" t="s">
        <v>78</v>
      </c>
      <c r="H14" s="50" t="s">
        <v>46</v>
      </c>
      <c r="I14" s="70">
        <v>244.0</v>
      </c>
      <c r="J14" s="58"/>
      <c r="K14" s="71"/>
      <c r="L14" s="89"/>
      <c r="M14" s="61"/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79</v>
      </c>
      <c r="D15" s="53" t="s">
        <v>67</v>
      </c>
      <c r="E15" s="69"/>
      <c r="F15" s="261" t="s">
        <v>80</v>
      </c>
      <c r="G15" s="55" t="s">
        <v>81</v>
      </c>
      <c r="H15" s="50" t="s">
        <v>46</v>
      </c>
      <c r="I15" s="70">
        <v>244.0</v>
      </c>
      <c r="J15" s="58"/>
      <c r="K15" s="71"/>
      <c r="L15" s="89"/>
      <c r="M15" s="61"/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82</v>
      </c>
      <c r="D16" s="53" t="s">
        <v>83</v>
      </c>
      <c r="E16" s="107" t="s">
        <v>84</v>
      </c>
      <c r="F16" s="261" t="s">
        <v>85</v>
      </c>
      <c r="G16" s="55" t="s">
        <v>86</v>
      </c>
      <c r="H16" s="50" t="s">
        <v>87</v>
      </c>
      <c r="I16" s="70"/>
      <c r="J16" s="58">
        <v>294.0</v>
      </c>
      <c r="K16" s="71"/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SUM(O7:O79)</f>
        <v>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88</v>
      </c>
      <c r="D17" s="53" t="s">
        <v>89</v>
      </c>
      <c r="E17" s="110"/>
      <c r="F17" s="261" t="s">
        <v>90</v>
      </c>
      <c r="G17" s="55" t="s">
        <v>91</v>
      </c>
      <c r="H17" s="50" t="s">
        <v>37</v>
      </c>
      <c r="I17" s="70">
        <v>127.0</v>
      </c>
      <c r="J17" s="88"/>
      <c r="K17" s="71"/>
      <c r="L17" s="79"/>
      <c r="M17" s="61"/>
      <c r="N17" s="83"/>
      <c r="O17" s="84"/>
      <c r="P17" s="91"/>
      <c r="Q17" s="92"/>
      <c r="R17" s="263">
        <v>127.0</v>
      </c>
      <c r="S17" s="111" t="s">
        <v>19</v>
      </c>
      <c r="T17" s="81">
        <f>SUM(P7:P87)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92</v>
      </c>
      <c r="D18" s="53" t="s">
        <v>89</v>
      </c>
      <c r="E18" s="69" t="s">
        <v>93</v>
      </c>
      <c r="F18" s="261" t="s">
        <v>94</v>
      </c>
      <c r="G18" s="55" t="s">
        <v>95</v>
      </c>
      <c r="H18" s="50" t="s">
        <v>37</v>
      </c>
      <c r="I18" s="70"/>
      <c r="J18" s="78"/>
      <c r="K18" s="71"/>
      <c r="L18" s="89"/>
      <c r="M18" s="61"/>
      <c r="N18" s="62">
        <v>147.0</v>
      </c>
      <c r="O18" s="84"/>
      <c r="P18" s="91"/>
      <c r="Q18" s="98"/>
      <c r="R18" s="53">
        <v>50.0</v>
      </c>
      <c r="S18" s="112" t="s">
        <v>20</v>
      </c>
      <c r="T18" s="113">
        <f>SUM(Q7:Q87)</f>
        <v>0</v>
      </c>
      <c r="U18" s="9"/>
      <c r="V18" s="9"/>
      <c r="W18" s="9"/>
      <c r="X18" s="9"/>
      <c r="Y18" s="9"/>
      <c r="Z18" s="9"/>
    </row>
    <row r="19">
      <c r="A19" s="50" t="s">
        <v>51</v>
      </c>
      <c r="B19" s="51"/>
      <c r="C19" s="82" t="s">
        <v>96</v>
      </c>
      <c r="D19" s="53" t="s">
        <v>97</v>
      </c>
      <c r="E19" s="69" t="s">
        <v>98</v>
      </c>
      <c r="F19" s="261" t="s">
        <v>99</v>
      </c>
      <c r="G19" s="55" t="s">
        <v>100</v>
      </c>
      <c r="H19" s="50" t="s">
        <v>37</v>
      </c>
      <c r="I19" s="70"/>
      <c r="J19" s="114"/>
      <c r="K19" s="71">
        <v>127.0</v>
      </c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6"/>
      <c r="D20" s="53" t="s">
        <v>97</v>
      </c>
      <c r="E20" s="69" t="s">
        <v>101</v>
      </c>
      <c r="F20" s="264" t="s">
        <v>102</v>
      </c>
      <c r="G20" s="55" t="s">
        <v>103</v>
      </c>
      <c r="H20" s="50" t="s">
        <v>37</v>
      </c>
      <c r="I20" s="70">
        <v>441.0</v>
      </c>
      <c r="J20" s="58"/>
      <c r="K20" s="116"/>
      <c r="L20" s="89"/>
      <c r="M20" s="61"/>
      <c r="N20" s="73"/>
      <c r="O20" s="74"/>
      <c r="P20" s="91"/>
      <c r="Q20" s="98"/>
      <c r="R20" s="53"/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104</v>
      </c>
      <c r="D21" s="53" t="s">
        <v>58</v>
      </c>
      <c r="E21" s="110"/>
      <c r="F21" s="261" t="s">
        <v>105</v>
      </c>
      <c r="G21" s="55" t="s">
        <v>106</v>
      </c>
      <c r="H21" s="50" t="s">
        <v>46</v>
      </c>
      <c r="I21" s="70"/>
      <c r="J21" s="58"/>
      <c r="K21" s="116">
        <v>147.0</v>
      </c>
      <c r="L21" s="89"/>
      <c r="M21" s="61"/>
      <c r="N21" s="62"/>
      <c r="O21" s="84"/>
      <c r="P21" s="91"/>
      <c r="Q21" s="98"/>
      <c r="R21" s="53">
        <v>50.0</v>
      </c>
      <c r="S21" s="118">
        <f>SUM(F95)</f>
        <v>6152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6"/>
      <c r="D22" s="53" t="s">
        <v>107</v>
      </c>
      <c r="E22" s="69" t="s">
        <v>108</v>
      </c>
      <c r="F22" s="261" t="s">
        <v>109</v>
      </c>
      <c r="G22" s="55" t="s">
        <v>110</v>
      </c>
      <c r="H22" s="50" t="s">
        <v>37</v>
      </c>
      <c r="I22" s="70"/>
      <c r="J22" s="58">
        <v>294.0</v>
      </c>
      <c r="K22" s="71"/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111</v>
      </c>
      <c r="D23" s="53" t="s">
        <v>112</v>
      </c>
      <c r="E23" s="69" t="s">
        <v>113</v>
      </c>
      <c r="F23" s="261" t="s">
        <v>114</v>
      </c>
      <c r="G23" s="55" t="s">
        <v>115</v>
      </c>
      <c r="H23" s="50" t="s">
        <v>46</v>
      </c>
      <c r="I23" s="70"/>
      <c r="J23" s="58"/>
      <c r="K23" s="71">
        <v>147.0</v>
      </c>
      <c r="L23" s="119"/>
      <c r="M23" s="61"/>
      <c r="N23" s="62"/>
      <c r="O23" s="84"/>
      <c r="P23" s="91"/>
      <c r="Q23" s="98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116</v>
      </c>
      <c r="D24" s="53" t="s">
        <v>112</v>
      </c>
      <c r="E24" s="69"/>
      <c r="F24" s="261" t="s">
        <v>117</v>
      </c>
      <c r="G24" s="55" t="s">
        <v>118</v>
      </c>
      <c r="H24" s="50" t="s">
        <v>46</v>
      </c>
      <c r="I24" s="70"/>
      <c r="J24" s="58"/>
      <c r="K24" s="71"/>
      <c r="L24" s="79"/>
      <c r="M24" s="61"/>
      <c r="N24" s="62">
        <v>197.0</v>
      </c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82" t="s">
        <v>119</v>
      </c>
      <c r="D25" s="53" t="s">
        <v>112</v>
      </c>
      <c r="E25" s="69" t="s">
        <v>120</v>
      </c>
      <c r="F25" s="261" t="s">
        <v>121</v>
      </c>
      <c r="G25" s="55" t="s">
        <v>122</v>
      </c>
      <c r="H25" s="50" t="s">
        <v>46</v>
      </c>
      <c r="I25" s="70"/>
      <c r="J25" s="58"/>
      <c r="K25" s="71"/>
      <c r="L25" s="89"/>
      <c r="M25" s="121"/>
      <c r="N25" s="62">
        <v>294.0</v>
      </c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51"/>
      <c r="C26" s="77"/>
      <c r="D26" s="53" t="s">
        <v>97</v>
      </c>
      <c r="E26" s="69" t="s">
        <v>123</v>
      </c>
      <c r="F26" s="265" t="s">
        <v>124</v>
      </c>
      <c r="G26" s="55" t="s">
        <v>125</v>
      </c>
      <c r="H26" s="50" t="s">
        <v>37</v>
      </c>
      <c r="I26" s="123"/>
      <c r="J26" s="58"/>
      <c r="K26" s="71">
        <v>147.0</v>
      </c>
      <c r="L26" s="79"/>
      <c r="M26" s="61"/>
      <c r="N26" s="62"/>
      <c r="O26" s="84"/>
      <c r="P26" s="104"/>
      <c r="Q26" s="98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51</v>
      </c>
      <c r="B27" s="51"/>
      <c r="C27" s="131" t="s">
        <v>126</v>
      </c>
      <c r="D27" s="53" t="s">
        <v>107</v>
      </c>
      <c r="E27" s="69" t="s">
        <v>127</v>
      </c>
      <c r="F27" s="261" t="s">
        <v>128</v>
      </c>
      <c r="G27" s="55" t="s">
        <v>129</v>
      </c>
      <c r="H27" s="50" t="s">
        <v>37</v>
      </c>
      <c r="I27" s="70"/>
      <c r="J27" s="78"/>
      <c r="K27" s="71">
        <v>147.0</v>
      </c>
      <c r="L27" s="79"/>
      <c r="M27" s="124"/>
      <c r="N27" s="62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130</v>
      </c>
      <c r="D28" s="53" t="s">
        <v>83</v>
      </c>
      <c r="E28" s="69" t="s">
        <v>131</v>
      </c>
      <c r="F28" s="261" t="s">
        <v>132</v>
      </c>
      <c r="G28" s="55" t="s">
        <v>133</v>
      </c>
      <c r="H28" s="50" t="s">
        <v>87</v>
      </c>
      <c r="I28" s="57">
        <v>380.0</v>
      </c>
      <c r="J28" s="58"/>
      <c r="K28" s="125"/>
      <c r="L28" s="79"/>
      <c r="M28" s="124"/>
      <c r="N28" s="73"/>
      <c r="O28" s="84"/>
      <c r="P28" s="104"/>
      <c r="Q28" s="92"/>
      <c r="R28" s="53">
        <v>100.0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134</v>
      </c>
      <c r="D29" s="53" t="s">
        <v>112</v>
      </c>
      <c r="E29" s="69" t="s">
        <v>101</v>
      </c>
      <c r="F29" s="261" t="s">
        <v>135</v>
      </c>
      <c r="G29" s="55" t="s">
        <v>136</v>
      </c>
      <c r="H29" s="50" t="s">
        <v>46</v>
      </c>
      <c r="I29" s="126"/>
      <c r="J29" s="58">
        <v>200.0</v>
      </c>
      <c r="K29" s="116"/>
      <c r="L29" s="89"/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137</v>
      </c>
      <c r="D30" s="53" t="s">
        <v>138</v>
      </c>
      <c r="E30" s="69" t="s">
        <v>139</v>
      </c>
      <c r="F30" s="261" t="s">
        <v>140</v>
      </c>
      <c r="G30" s="55" t="s">
        <v>141</v>
      </c>
      <c r="H30" s="50" t="s">
        <v>37</v>
      </c>
      <c r="I30" s="70">
        <v>244.0</v>
      </c>
      <c r="J30" s="58"/>
      <c r="K30" s="71"/>
      <c r="L30" s="119"/>
      <c r="M30" s="61"/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77"/>
      <c r="C31" s="68" t="s">
        <v>142</v>
      </c>
      <c r="D31" s="53" t="s">
        <v>138</v>
      </c>
      <c r="E31" s="69"/>
      <c r="F31" s="261" t="s">
        <v>143</v>
      </c>
      <c r="G31" s="55" t="s">
        <v>144</v>
      </c>
      <c r="H31" s="50" t="s">
        <v>37</v>
      </c>
      <c r="I31" s="70"/>
      <c r="J31" s="58"/>
      <c r="K31" s="71">
        <v>244.0</v>
      </c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51"/>
      <c r="C32" s="68" t="s">
        <v>145</v>
      </c>
      <c r="D32" s="53" t="s">
        <v>138</v>
      </c>
      <c r="E32" s="69"/>
      <c r="F32" s="261" t="s">
        <v>146</v>
      </c>
      <c r="G32" s="55" t="s">
        <v>147</v>
      </c>
      <c r="H32" s="50" t="s">
        <v>37</v>
      </c>
      <c r="I32" s="70">
        <v>127.0</v>
      </c>
      <c r="J32" s="78"/>
      <c r="K32" s="71"/>
      <c r="L32" s="89"/>
      <c r="M32" s="61"/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 t="s">
        <v>148</v>
      </c>
      <c r="D33" s="53" t="s">
        <v>149</v>
      </c>
      <c r="E33" s="69" t="s">
        <v>150</v>
      </c>
      <c r="F33" s="261" t="s">
        <v>151</v>
      </c>
      <c r="G33" s="55" t="s">
        <v>152</v>
      </c>
      <c r="H33" s="50" t="s">
        <v>87</v>
      </c>
      <c r="I33" s="70">
        <v>250.0</v>
      </c>
      <c r="J33" s="58"/>
      <c r="K33" s="71"/>
      <c r="L33" s="79"/>
      <c r="M33" s="61"/>
      <c r="N33" s="83"/>
      <c r="O33" s="129"/>
      <c r="P33" s="130"/>
      <c r="Q33" s="128"/>
      <c r="R33" s="53">
        <v>150.0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51"/>
      <c r="C34" s="68" t="s">
        <v>153</v>
      </c>
      <c r="D34" s="53" t="s">
        <v>58</v>
      </c>
      <c r="E34" s="132"/>
      <c r="F34" s="266" t="s">
        <v>154</v>
      </c>
      <c r="G34" s="55" t="s">
        <v>155</v>
      </c>
      <c r="H34" s="50" t="s">
        <v>46</v>
      </c>
      <c r="I34" s="70"/>
      <c r="J34" s="58"/>
      <c r="K34" s="134"/>
      <c r="L34" s="89"/>
      <c r="M34" s="61"/>
      <c r="N34" s="62">
        <v>147.0</v>
      </c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40</v>
      </c>
      <c r="B35" s="135"/>
      <c r="C35" s="82" t="s">
        <v>156</v>
      </c>
      <c r="D35" s="53" t="s">
        <v>53</v>
      </c>
      <c r="E35" s="69" t="s">
        <v>37</v>
      </c>
      <c r="F35" s="261" t="s">
        <v>157</v>
      </c>
      <c r="G35" s="55" t="s">
        <v>158</v>
      </c>
      <c r="H35" s="50" t="s">
        <v>46</v>
      </c>
      <c r="I35" s="70"/>
      <c r="J35" s="58"/>
      <c r="K35" s="134"/>
      <c r="L35" s="89"/>
      <c r="M35" s="61"/>
      <c r="N35" s="62">
        <v>147.0</v>
      </c>
      <c r="O35" s="129"/>
      <c r="P35" s="130"/>
      <c r="Q35" s="128"/>
      <c r="R35" s="263">
        <v>147.0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40</v>
      </c>
      <c r="B36" s="51"/>
      <c r="C36" s="150" t="s">
        <v>159</v>
      </c>
      <c r="D36" s="53" t="s">
        <v>53</v>
      </c>
      <c r="E36" s="107" t="s">
        <v>37</v>
      </c>
      <c r="F36" s="261" t="s">
        <v>160</v>
      </c>
      <c r="G36" s="55" t="s">
        <v>158</v>
      </c>
      <c r="H36" s="50" t="s">
        <v>46</v>
      </c>
      <c r="I36" s="70"/>
      <c r="J36" s="58"/>
      <c r="K36" s="116"/>
      <c r="L36" s="89"/>
      <c r="M36" s="61"/>
      <c r="N36" s="62">
        <v>147.0</v>
      </c>
      <c r="O36" s="129"/>
      <c r="P36" s="137"/>
      <c r="Q36" s="128"/>
      <c r="R36" s="263">
        <v>147.0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40</v>
      </c>
      <c r="B37" s="51"/>
      <c r="C37" s="150" t="s">
        <v>161</v>
      </c>
      <c r="D37" s="53" t="s">
        <v>27</v>
      </c>
      <c r="E37" s="69" t="s">
        <v>162</v>
      </c>
      <c r="F37" s="261" t="s">
        <v>163</v>
      </c>
      <c r="G37" s="54" t="s">
        <v>164</v>
      </c>
      <c r="H37" s="50" t="s">
        <v>87</v>
      </c>
      <c r="I37" s="70">
        <v>127.0</v>
      </c>
      <c r="J37" s="58"/>
      <c r="K37" s="59"/>
      <c r="L37" s="89"/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50" t="s">
        <v>165</v>
      </c>
      <c r="D38" s="53" t="s">
        <v>138</v>
      </c>
      <c r="E38" s="69" t="s">
        <v>166</v>
      </c>
      <c r="F38" s="267" t="s">
        <v>166</v>
      </c>
      <c r="G38" s="54" t="s">
        <v>167</v>
      </c>
      <c r="H38" s="50" t="s">
        <v>37</v>
      </c>
      <c r="I38" s="57"/>
      <c r="J38" s="58">
        <v>197.0</v>
      </c>
      <c r="K38" s="71"/>
      <c r="L38" s="89"/>
      <c r="M38" s="61"/>
      <c r="N38" s="62"/>
      <c r="O38" s="129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/>
      <c r="B39" s="77"/>
      <c r="C39" s="52"/>
      <c r="D39" s="53"/>
      <c r="E39" s="69"/>
      <c r="F39" s="139"/>
      <c r="G39" s="54"/>
      <c r="H39" s="56"/>
      <c r="I39" s="57"/>
      <c r="J39" s="58"/>
      <c r="K39" s="71"/>
      <c r="L39" s="89"/>
      <c r="M39" s="61"/>
      <c r="N39" s="62"/>
      <c r="O39" s="140"/>
      <c r="P39" s="130"/>
      <c r="Q39" s="127"/>
      <c r="R39" s="53"/>
      <c r="S39" s="9"/>
      <c r="T39" s="9"/>
      <c r="U39" s="9"/>
      <c r="V39" s="9"/>
      <c r="W39" s="9"/>
      <c r="X39" s="9"/>
      <c r="Y39" s="9"/>
      <c r="Z39" s="9"/>
    </row>
    <row r="40">
      <c r="A40" s="50"/>
      <c r="B40" s="77"/>
      <c r="C40" s="52"/>
      <c r="D40" s="53"/>
      <c r="E40" s="69"/>
      <c r="F40" s="141"/>
      <c r="G40" s="55"/>
      <c r="H40" s="50"/>
      <c r="I40" s="70"/>
      <c r="J40" s="58"/>
      <c r="K40" s="71"/>
      <c r="L40" s="79"/>
      <c r="M40" s="61"/>
      <c r="N40" s="73"/>
      <c r="O40" s="129"/>
      <c r="P40" s="130"/>
      <c r="Q40" s="127"/>
      <c r="R40" s="53"/>
      <c r="S40" s="9"/>
      <c r="T40" s="9"/>
      <c r="U40" s="9"/>
      <c r="V40" s="9"/>
      <c r="W40" s="9"/>
      <c r="X40" s="9"/>
      <c r="Y40" s="9"/>
      <c r="Z40" s="9"/>
    </row>
    <row r="41">
      <c r="A41" s="50"/>
      <c r="B41" s="51"/>
      <c r="C41" s="68"/>
      <c r="D41" s="53"/>
      <c r="E41" s="69"/>
      <c r="F41" s="54"/>
      <c r="G41" s="55"/>
      <c r="H41" s="56"/>
      <c r="I41" s="70"/>
      <c r="J41" s="58"/>
      <c r="K41" s="71"/>
      <c r="L41" s="89"/>
      <c r="M41" s="61"/>
      <c r="N41" s="142"/>
      <c r="O41" s="129"/>
      <c r="P41" s="130"/>
      <c r="Q41" s="128"/>
      <c r="R41" s="53"/>
      <c r="S41" s="9"/>
      <c r="T41" s="9"/>
      <c r="U41" s="9"/>
      <c r="V41" s="9"/>
      <c r="W41" s="9"/>
      <c r="X41" s="9"/>
      <c r="Y41" s="9"/>
      <c r="Z41" s="9"/>
    </row>
    <row r="42">
      <c r="A42" s="50"/>
      <c r="B42" s="51"/>
      <c r="C42" s="52"/>
      <c r="D42" s="53"/>
      <c r="E42" s="69"/>
      <c r="F42" s="54"/>
      <c r="G42" s="53"/>
      <c r="H42" s="56"/>
      <c r="I42" s="126"/>
      <c r="J42" s="58"/>
      <c r="K42" s="71"/>
      <c r="L42" s="89"/>
      <c r="M42" s="61"/>
      <c r="N42" s="62"/>
      <c r="O42" s="129"/>
      <c r="P42" s="130"/>
      <c r="Q42" s="127"/>
      <c r="R42" s="53"/>
      <c r="S42" s="9"/>
      <c r="T42" s="9"/>
      <c r="U42" s="9"/>
      <c r="V42" s="9"/>
      <c r="W42" s="9"/>
      <c r="X42" s="9"/>
      <c r="Y42" s="9"/>
      <c r="Z42" s="9"/>
    </row>
    <row r="43">
      <c r="A43" s="50"/>
      <c r="B43" s="51"/>
      <c r="C43" s="86"/>
      <c r="D43" s="87"/>
      <c r="E43" s="69"/>
      <c r="F43" s="54"/>
      <c r="G43" s="55"/>
      <c r="H43" s="56"/>
      <c r="I43" s="70"/>
      <c r="J43" s="58"/>
      <c r="K43" s="59"/>
      <c r="L43" s="143"/>
      <c r="M43" s="121"/>
      <c r="N43" s="62"/>
      <c r="O43" s="129"/>
      <c r="P43" s="130"/>
      <c r="Q43" s="128"/>
      <c r="R43" s="53"/>
      <c r="S43" s="9"/>
      <c r="T43" s="9"/>
      <c r="U43" s="9"/>
      <c r="V43" s="9"/>
      <c r="W43" s="9"/>
      <c r="X43" s="9"/>
      <c r="Y43" s="9"/>
      <c r="Z43" s="9"/>
    </row>
    <row r="44">
      <c r="A44" s="50"/>
      <c r="B44" s="51"/>
      <c r="C44" s="52"/>
      <c r="D44" s="53"/>
      <c r="E44" s="69"/>
      <c r="F44" s="54"/>
      <c r="G44" s="55"/>
      <c r="H44" s="56"/>
      <c r="I44" s="70"/>
      <c r="J44" s="88"/>
      <c r="K44" s="71"/>
      <c r="L44" s="144"/>
      <c r="M44" s="61"/>
      <c r="N44" s="62"/>
      <c r="O44" s="129"/>
      <c r="P44" s="130"/>
      <c r="Q44" s="128"/>
      <c r="R44" s="53"/>
      <c r="S44" s="9"/>
      <c r="T44" s="9"/>
      <c r="U44" s="9"/>
      <c r="V44" s="9"/>
      <c r="W44" s="9"/>
      <c r="X44" s="9"/>
      <c r="Y44" s="9"/>
      <c r="Z44" s="9"/>
    </row>
    <row r="45">
      <c r="A45" s="50"/>
      <c r="B45" s="77"/>
      <c r="C45" s="145"/>
      <c r="D45" s="87"/>
      <c r="E45" s="69"/>
      <c r="F45" s="146"/>
      <c r="G45" s="141"/>
      <c r="H45" s="56"/>
      <c r="I45" s="147"/>
      <c r="J45" s="58"/>
      <c r="K45" s="71"/>
      <c r="L45" s="143"/>
      <c r="M45" s="61"/>
      <c r="N45" s="62"/>
      <c r="O45" s="129"/>
      <c r="P45" s="137"/>
      <c r="Q45" s="128"/>
      <c r="R45" s="53"/>
      <c r="S45" s="9"/>
      <c r="T45" s="9"/>
      <c r="U45" s="9"/>
      <c r="V45" s="9"/>
      <c r="W45" s="9"/>
      <c r="X45" s="9"/>
      <c r="Y45" s="9"/>
      <c r="Z45" s="9"/>
    </row>
    <row r="46">
      <c r="A46" s="50"/>
      <c r="B46" s="77"/>
      <c r="C46" s="86"/>
      <c r="D46" s="53"/>
      <c r="E46" s="110"/>
      <c r="F46" s="54"/>
      <c r="G46" s="55"/>
      <c r="H46" s="50"/>
      <c r="I46" s="70"/>
      <c r="J46" s="58"/>
      <c r="K46" s="71"/>
      <c r="L46" s="148"/>
      <c r="M46" s="61"/>
      <c r="N46" s="62"/>
      <c r="O46" s="129"/>
      <c r="P46" s="137"/>
      <c r="Q46" s="98"/>
      <c r="R46" s="53"/>
      <c r="S46" s="9"/>
      <c r="T46" s="9"/>
      <c r="U46" s="9"/>
      <c r="V46" s="9"/>
      <c r="W46" s="9"/>
      <c r="X46" s="9"/>
      <c r="Y46" s="9"/>
      <c r="Z46" s="9"/>
    </row>
    <row r="47">
      <c r="A47" s="50"/>
      <c r="B47" s="51"/>
      <c r="C47" s="86"/>
      <c r="D47" s="87"/>
      <c r="E47" s="110"/>
      <c r="F47" s="54"/>
      <c r="G47" s="55"/>
      <c r="H47" s="50"/>
      <c r="I47" s="57"/>
      <c r="J47" s="58"/>
      <c r="K47" s="71"/>
      <c r="L47" s="149"/>
      <c r="M47" s="124"/>
      <c r="N47" s="62"/>
      <c r="O47" s="140"/>
      <c r="P47" s="130"/>
      <c r="Q47" s="98"/>
      <c r="R47" s="53"/>
      <c r="S47" s="9"/>
      <c r="T47" s="9"/>
      <c r="U47" s="9"/>
      <c r="V47" s="9"/>
      <c r="W47" s="9"/>
      <c r="X47" s="9"/>
      <c r="Y47" s="9"/>
      <c r="Z47" s="9"/>
    </row>
    <row r="48">
      <c r="A48" s="50"/>
      <c r="B48" s="51"/>
      <c r="C48" s="150"/>
      <c r="D48" s="87"/>
      <c r="E48" s="69"/>
      <c r="F48" s="54"/>
      <c r="G48" s="55"/>
      <c r="H48" s="50"/>
      <c r="I48" s="70"/>
      <c r="J48" s="88"/>
      <c r="K48" s="71"/>
      <c r="L48" s="149"/>
      <c r="M48" s="61"/>
      <c r="N48" s="62"/>
      <c r="O48" s="129"/>
      <c r="P48" s="130"/>
      <c r="Q48" s="92"/>
      <c r="R48" s="53"/>
      <c r="S48" s="9"/>
      <c r="T48" s="9"/>
      <c r="U48" s="9"/>
      <c r="V48" s="9"/>
      <c r="W48" s="9"/>
      <c r="X48" s="9"/>
      <c r="Y48" s="9"/>
      <c r="Z48" s="9"/>
    </row>
    <row r="49">
      <c r="A49" s="50"/>
      <c r="B49" s="51"/>
      <c r="C49" s="52"/>
      <c r="D49" s="87"/>
      <c r="E49" s="69"/>
      <c r="F49" s="151"/>
      <c r="G49" s="55"/>
      <c r="H49" s="56"/>
      <c r="I49" s="70"/>
      <c r="J49" s="58"/>
      <c r="K49" s="134"/>
      <c r="L49" s="149"/>
      <c r="M49" s="61"/>
      <c r="N49" s="73"/>
      <c r="O49" s="152"/>
      <c r="P49" s="153"/>
      <c r="Q49" s="98"/>
      <c r="R49" s="53"/>
      <c r="S49" s="9"/>
      <c r="T49" s="9"/>
      <c r="U49" s="9"/>
      <c r="V49" s="9"/>
      <c r="W49" s="9"/>
      <c r="X49" s="9"/>
      <c r="Y49" s="9"/>
      <c r="Z49" s="9"/>
    </row>
    <row r="50">
      <c r="A50" s="50"/>
      <c r="B50" s="77"/>
      <c r="C50" s="52"/>
      <c r="D50" s="87"/>
      <c r="E50" s="107"/>
      <c r="F50" s="54"/>
      <c r="G50" s="54"/>
      <c r="H50" s="56"/>
      <c r="I50" s="70"/>
      <c r="J50" s="58"/>
      <c r="K50" s="154"/>
      <c r="L50" s="149"/>
      <c r="M50" s="61"/>
      <c r="N50" s="62"/>
      <c r="O50" s="152"/>
      <c r="P50" s="155"/>
      <c r="Q50" s="127"/>
      <c r="R50" s="53"/>
      <c r="S50" s="9"/>
      <c r="T50" s="9"/>
      <c r="U50" s="9"/>
      <c r="V50" s="9"/>
      <c r="W50" s="9"/>
      <c r="X50" s="9"/>
      <c r="Y50" s="9"/>
      <c r="Z50" s="9"/>
    </row>
    <row r="51">
      <c r="A51" s="50"/>
      <c r="B51" s="51"/>
      <c r="C51" s="52"/>
      <c r="D51" s="87"/>
      <c r="E51" s="69"/>
      <c r="F51" s="54"/>
      <c r="G51" s="54"/>
      <c r="H51" s="56"/>
      <c r="I51" s="70"/>
      <c r="J51" s="58"/>
      <c r="K51" s="154"/>
      <c r="L51" s="149"/>
      <c r="M51" s="61"/>
      <c r="N51" s="83"/>
      <c r="O51" s="152"/>
      <c r="P51" s="155"/>
      <c r="Q51" s="128"/>
      <c r="R51" s="53"/>
      <c r="S51" s="9"/>
      <c r="T51" s="9"/>
      <c r="U51" s="9"/>
      <c r="V51" s="9"/>
      <c r="W51" s="9"/>
      <c r="X51" s="9"/>
      <c r="Y51" s="9"/>
      <c r="Z51" s="9"/>
    </row>
    <row r="52">
      <c r="A52" s="50"/>
      <c r="B52" s="51"/>
      <c r="C52" s="136"/>
      <c r="D52" s="53"/>
      <c r="E52" s="54"/>
      <c r="F52" s="54"/>
      <c r="G52" s="100"/>
      <c r="H52" s="50"/>
      <c r="I52" s="57"/>
      <c r="J52" s="58"/>
      <c r="K52" s="154"/>
      <c r="L52" s="149"/>
      <c r="M52" s="61"/>
      <c r="N52" s="73"/>
      <c r="O52" s="156"/>
      <c r="P52" s="155"/>
      <c r="Q52" s="128"/>
      <c r="R52" s="53"/>
      <c r="S52" s="9"/>
      <c r="T52" s="9"/>
      <c r="U52" s="9"/>
      <c r="V52" s="9"/>
      <c r="W52" s="9"/>
      <c r="X52" s="9"/>
      <c r="Y52" s="9"/>
      <c r="Z52" s="9"/>
    </row>
    <row r="53">
      <c r="A53" s="50"/>
      <c r="B53" s="51"/>
      <c r="C53" s="157"/>
      <c r="D53" s="87"/>
      <c r="E53" s="69"/>
      <c r="F53" s="54"/>
      <c r="G53" s="55"/>
      <c r="H53" s="56"/>
      <c r="I53" s="57"/>
      <c r="J53" s="58"/>
      <c r="K53" s="158"/>
      <c r="L53" s="149"/>
      <c r="M53" s="159"/>
      <c r="N53" s="73"/>
      <c r="O53" s="152"/>
      <c r="P53" s="155"/>
      <c r="Q53" s="128"/>
      <c r="R53" s="53"/>
      <c r="S53" s="9"/>
      <c r="T53" s="9"/>
      <c r="U53" s="9"/>
      <c r="V53" s="9"/>
      <c r="W53" s="9"/>
      <c r="X53" s="9"/>
      <c r="Y53" s="9"/>
      <c r="Z53" s="9"/>
    </row>
    <row r="54">
      <c r="A54" s="50"/>
      <c r="B54" s="51"/>
      <c r="C54" s="77"/>
      <c r="D54" s="87"/>
      <c r="E54" s="54"/>
      <c r="F54" s="54"/>
      <c r="G54" s="55"/>
      <c r="H54" s="56"/>
      <c r="I54" s="70"/>
      <c r="J54" s="88"/>
      <c r="K54" s="154"/>
      <c r="L54" s="160"/>
      <c r="M54" s="159"/>
      <c r="N54" s="62"/>
      <c r="O54" s="152"/>
      <c r="P54" s="155"/>
      <c r="Q54" s="128"/>
      <c r="R54" s="53"/>
      <c r="S54" s="9"/>
      <c r="T54" s="9"/>
      <c r="U54" s="9"/>
      <c r="V54" s="9"/>
      <c r="W54" s="9"/>
      <c r="X54" s="9"/>
      <c r="Y54" s="9"/>
      <c r="Z54" s="9"/>
    </row>
    <row r="55">
      <c r="A55" s="50"/>
      <c r="B55" s="51"/>
      <c r="C55" s="51"/>
      <c r="D55" s="87"/>
      <c r="E55" s="54"/>
      <c r="F55" s="100"/>
      <c r="G55" s="55"/>
      <c r="H55" s="56"/>
      <c r="I55" s="147"/>
      <c r="J55" s="58"/>
      <c r="K55" s="154"/>
      <c r="L55" s="149"/>
      <c r="M55" s="159"/>
      <c r="N55" s="73"/>
      <c r="O55" s="152"/>
      <c r="P55" s="153"/>
      <c r="Q55" s="128"/>
      <c r="R55" s="53"/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161"/>
      <c r="E56" s="162"/>
      <c r="F56" s="54"/>
      <c r="G56" s="55"/>
      <c r="H56" s="56"/>
      <c r="I56" s="70"/>
      <c r="J56" s="163"/>
      <c r="K56" s="154"/>
      <c r="L56" s="160"/>
      <c r="M56" s="159"/>
      <c r="N56" s="62"/>
      <c r="O56" s="156"/>
      <c r="P56" s="155"/>
      <c r="Q56" s="128"/>
      <c r="R56" s="164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165"/>
      <c r="G57" s="55"/>
      <c r="H57" s="56"/>
      <c r="I57" s="70"/>
      <c r="J57" s="58"/>
      <c r="K57" s="154"/>
      <c r="L57" s="166"/>
      <c r="M57" s="159"/>
      <c r="N57" s="6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7"/>
      <c r="J58" s="58"/>
      <c r="K58" s="154"/>
      <c r="L58" s="149"/>
      <c r="M58" s="159"/>
      <c r="N58" s="142"/>
      <c r="O58" s="156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51"/>
      <c r="D59" s="24"/>
      <c r="E59" s="54"/>
      <c r="F59" s="54"/>
      <c r="G59" s="55"/>
      <c r="H59" s="56"/>
      <c r="I59" s="168"/>
      <c r="J59" s="58"/>
      <c r="K59" s="154"/>
      <c r="L59" s="160"/>
      <c r="M59" s="169"/>
      <c r="N59" s="142"/>
      <c r="O59" s="156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51"/>
      <c r="C60" s="51"/>
      <c r="D60" s="24"/>
      <c r="E60" s="54"/>
      <c r="F60" s="54"/>
      <c r="G60" s="55"/>
      <c r="H60" s="56"/>
      <c r="I60" s="167"/>
      <c r="J60" s="58"/>
      <c r="K60" s="170"/>
      <c r="L60" s="160"/>
      <c r="M60" s="159"/>
      <c r="N60" s="62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51"/>
      <c r="C61" s="131"/>
      <c r="D61" s="24"/>
      <c r="E61" s="54"/>
      <c r="F61" s="54"/>
      <c r="G61" s="55"/>
      <c r="H61" s="56"/>
      <c r="I61" s="167"/>
      <c r="J61" s="58"/>
      <c r="K61" s="154"/>
      <c r="L61" s="166"/>
      <c r="M61" s="159"/>
      <c r="N61" s="73"/>
      <c r="O61" s="152"/>
      <c r="P61" s="155"/>
      <c r="Q61" s="128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77"/>
      <c r="C62" s="51"/>
      <c r="D62" s="24"/>
      <c r="E62" s="54"/>
      <c r="F62" s="54"/>
      <c r="G62" s="55"/>
      <c r="H62" s="56"/>
      <c r="I62" s="167"/>
      <c r="J62" s="58"/>
      <c r="K62" s="154"/>
      <c r="L62" s="160"/>
      <c r="M62" s="159"/>
      <c r="N62" s="73"/>
      <c r="O62" s="152"/>
      <c r="P62" s="155"/>
      <c r="Q62" s="128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88"/>
      <c r="K63" s="154"/>
      <c r="L63" s="171"/>
      <c r="M63" s="169"/>
      <c r="N63" s="73"/>
      <c r="O63" s="152"/>
      <c r="P63" s="155"/>
      <c r="Q63" s="127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58"/>
      <c r="K64" s="154"/>
      <c r="L64" s="171"/>
      <c r="M64" s="159"/>
      <c r="N64" s="73"/>
      <c r="O64" s="152"/>
      <c r="P64" s="155"/>
      <c r="Q64" s="128"/>
      <c r="R64" s="53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7"/>
      <c r="J65" s="58"/>
      <c r="K65" s="158"/>
      <c r="L65" s="171"/>
      <c r="M65" s="169"/>
      <c r="N65" s="62"/>
      <c r="O65" s="152"/>
      <c r="P65" s="155"/>
      <c r="Q65" s="128"/>
      <c r="R65" s="53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7"/>
      <c r="J66" s="88"/>
      <c r="K66" s="158"/>
      <c r="L66" s="171"/>
      <c r="M66" s="169"/>
      <c r="N66" s="73"/>
      <c r="O66" s="152"/>
      <c r="P66" s="155"/>
      <c r="Q66" s="128"/>
      <c r="R66" s="172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88"/>
      <c r="K67" s="154"/>
      <c r="L67" s="160"/>
      <c r="M67" s="169"/>
      <c r="N67" s="62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8"/>
      <c r="J68" s="88"/>
      <c r="K68" s="158"/>
      <c r="L68" s="166"/>
      <c r="M68" s="159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24"/>
      <c r="E69" s="54"/>
      <c r="F69" s="54"/>
      <c r="G69" s="55"/>
      <c r="H69" s="56"/>
      <c r="I69" s="167"/>
      <c r="J69" s="88"/>
      <c r="K69" s="158"/>
      <c r="L69" s="149"/>
      <c r="M69" s="173"/>
      <c r="N69" s="73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88"/>
      <c r="K70" s="154"/>
      <c r="L70" s="160"/>
      <c r="M70" s="169"/>
      <c r="N70" s="62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8"/>
      <c r="K71" s="158"/>
      <c r="L71" s="160"/>
      <c r="M71" s="169"/>
      <c r="N71" s="73"/>
      <c r="O71" s="152"/>
      <c r="P71" s="155"/>
      <c r="Q71" s="128"/>
      <c r="R71" s="53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8"/>
      <c r="K72" s="178"/>
      <c r="L72" s="160"/>
      <c r="M72" s="169"/>
      <c r="N72" s="73"/>
      <c r="O72" s="152"/>
      <c r="P72" s="155"/>
      <c r="Q72" s="128"/>
      <c r="R72" s="164"/>
      <c r="S72" s="9"/>
      <c r="T72" s="9"/>
      <c r="U72" s="9"/>
      <c r="V72" s="9"/>
      <c r="W72" s="9"/>
      <c r="X72" s="9"/>
      <c r="Y72" s="9"/>
      <c r="Z72" s="9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8"/>
      <c r="L73" s="160"/>
      <c r="M73" s="169"/>
      <c r="N73" s="73"/>
      <c r="O73" s="152"/>
      <c r="P73" s="155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3"/>
      <c r="O74" s="185"/>
      <c r="P74" s="186"/>
      <c r="Q74" s="128"/>
      <c r="R74" s="53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8"/>
      <c r="K75" s="182"/>
      <c r="L75" s="183"/>
      <c r="M75" s="188"/>
      <c r="N75" s="142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86"/>
      <c r="D76" s="174"/>
      <c r="E76" s="176"/>
      <c r="F76" s="54"/>
      <c r="G76" s="54"/>
      <c r="H76" s="56"/>
      <c r="I76" s="181"/>
      <c r="J76" s="88"/>
      <c r="K76" s="189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172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69"/>
      <c r="S79" s="9"/>
      <c r="T79" s="9"/>
      <c r="U79" s="9"/>
      <c r="V79" s="9"/>
      <c r="W79" s="9"/>
      <c r="X79" s="9"/>
      <c r="Y79" s="9"/>
      <c r="Z79" s="9"/>
    </row>
    <row r="80">
      <c r="A80" s="50"/>
      <c r="B80" s="179"/>
      <c r="C80" s="51"/>
      <c r="D80" s="24"/>
      <c r="E80" s="190"/>
      <c r="F80" s="54"/>
      <c r="G80" s="54"/>
      <c r="H80" s="56"/>
      <c r="I80" s="187"/>
      <c r="J80" s="88"/>
      <c r="K80" s="182"/>
      <c r="L80" s="183"/>
      <c r="M80" s="188"/>
      <c r="N80" s="73"/>
      <c r="O80" s="185"/>
      <c r="P80" s="186"/>
      <c r="Q80" s="128"/>
      <c r="R80" s="17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2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81"/>
      <c r="J83" s="88"/>
      <c r="K83" s="182"/>
      <c r="L83" s="183"/>
      <c r="M83" s="188"/>
      <c r="N83" s="73"/>
      <c r="O83" s="185"/>
      <c r="P83" s="186"/>
      <c r="Q83" s="128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81"/>
      <c r="J84" s="88"/>
      <c r="K84" s="182"/>
      <c r="L84" s="183"/>
      <c r="M84" s="188"/>
      <c r="N84" s="73"/>
      <c r="O84" s="185"/>
      <c r="P84" s="186"/>
      <c r="Q84" s="128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81"/>
      <c r="J85" s="88"/>
      <c r="K85" s="182"/>
      <c r="L85" s="183"/>
      <c r="M85" s="188"/>
      <c r="N85" s="73"/>
      <c r="O85" s="185"/>
      <c r="P85" s="186"/>
      <c r="Q85" s="128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181"/>
      <c r="J86" s="88"/>
      <c r="K86" s="182"/>
      <c r="L86" s="183"/>
      <c r="M86" s="188"/>
      <c r="N86" s="73"/>
      <c r="O86" s="185"/>
      <c r="P86" s="186"/>
      <c r="Q86" s="128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24"/>
      <c r="E87" s="191"/>
      <c r="F87" s="176"/>
      <c r="G87" s="176"/>
      <c r="H87" s="56"/>
      <c r="I87" s="268"/>
      <c r="J87" s="88"/>
      <c r="K87" s="269"/>
      <c r="L87" s="270"/>
      <c r="M87" s="271"/>
      <c r="N87" s="272"/>
      <c r="O87" s="273"/>
      <c r="P87" s="274"/>
      <c r="Q87" s="275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11"/>
      <c r="D88" s="212"/>
      <c r="E88" s="4"/>
      <c r="F88" s="213"/>
      <c r="G88" s="214"/>
      <c r="H88" s="5"/>
      <c r="I88" s="215"/>
      <c r="O88" s="216"/>
      <c r="P88" s="216"/>
      <c r="Q88" s="217"/>
      <c r="R88" s="218">
        <f>SUM(R7:R87)</f>
        <v>1921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9"/>
      <c r="D89" s="220"/>
      <c r="E89" s="4"/>
      <c r="F89" s="221"/>
      <c r="G89" s="222"/>
      <c r="H89" s="3"/>
      <c r="I89" s="223" t="s">
        <v>26</v>
      </c>
      <c r="J89" s="224"/>
      <c r="O89" s="216"/>
      <c r="P89" s="216"/>
      <c r="Q89" s="217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25"/>
      <c r="C90" s="19"/>
      <c r="D90" s="226"/>
      <c r="E90" s="227"/>
      <c r="F90" s="213"/>
      <c r="G90" s="4"/>
      <c r="H90" s="3"/>
      <c r="I90" s="180">
        <f>SUM(I7:I87)</f>
        <v>2581</v>
      </c>
      <c r="J90" s="228" t="s">
        <v>27</v>
      </c>
      <c r="K90" s="229"/>
      <c r="O90" s="230"/>
      <c r="P90" s="230"/>
      <c r="Q90" s="217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9"/>
      <c r="D91" s="3"/>
      <c r="E91" s="4"/>
      <c r="F91" s="213"/>
      <c r="G91" s="4"/>
      <c r="H91" s="3"/>
      <c r="I91" s="180">
        <f>SUM(I90*2%)</f>
        <v>51.62</v>
      </c>
      <c r="J91" s="231">
        <f>SUM(J7:J87)</f>
        <v>985</v>
      </c>
      <c r="K91" s="232" t="s">
        <v>22</v>
      </c>
      <c r="O91" s="233" t="s">
        <v>11</v>
      </c>
      <c r="P91" s="230"/>
      <c r="Q91" s="217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9"/>
      <c r="D92" s="3"/>
      <c r="E92" s="4"/>
      <c r="F92" s="4"/>
      <c r="G92" s="4"/>
      <c r="H92" s="3"/>
      <c r="I92" s="234"/>
      <c r="J92" s="86">
        <f>SUM(J91*1%)</f>
        <v>9.85</v>
      </c>
      <c r="K92" s="235" t="s">
        <v>28</v>
      </c>
      <c r="L92" s="236"/>
      <c r="O92" s="216"/>
      <c r="P92" s="216"/>
      <c r="Q92" s="217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9"/>
      <c r="D93" s="3"/>
      <c r="E93" s="4"/>
      <c r="F93" s="4"/>
      <c r="G93" s="4"/>
      <c r="H93" s="3"/>
      <c r="I93" s="9"/>
      <c r="J93" s="234"/>
      <c r="K93" s="231">
        <f>SUM(K7:K87)</f>
        <v>1380</v>
      </c>
      <c r="L93" s="236"/>
      <c r="O93" s="237"/>
      <c r="P93" s="237"/>
      <c r="Q93" s="217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9"/>
      <c r="D94" s="3"/>
      <c r="E94" s="238" t="s">
        <v>29</v>
      </c>
      <c r="F94" s="276">
        <f>SUM(I20,K26)</f>
        <v>588</v>
      </c>
      <c r="G94" s="4"/>
      <c r="H94" s="3"/>
      <c r="I94" s="9"/>
      <c r="J94" s="9"/>
      <c r="K94" s="86">
        <f>SUM(K93*1%)</f>
        <v>13.8</v>
      </c>
      <c r="L94" s="240" t="s">
        <v>30</v>
      </c>
      <c r="M94" s="215"/>
      <c r="O94" s="237"/>
      <c r="P94" s="237"/>
      <c r="Q94" s="217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9"/>
      <c r="D95" s="3"/>
      <c r="E95" s="241" t="s">
        <v>31</v>
      </c>
      <c r="F95" s="242">
        <f>SUM(I90,J91,K93,L95,M96,N97,O100,P101,Q102)</f>
        <v>6152</v>
      </c>
      <c r="G95" s="4"/>
      <c r="H95" s="3"/>
      <c r="I95" s="9"/>
      <c r="J95" s="9"/>
      <c r="K95" s="20"/>
      <c r="L95" s="180">
        <f>SUM(L7:L87)</f>
        <v>127</v>
      </c>
      <c r="M95" s="243" t="s">
        <v>32</v>
      </c>
      <c r="N95" s="244"/>
      <c r="O95" s="237"/>
      <c r="P95" s="237"/>
      <c r="Q95" s="217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9"/>
      <c r="D96" s="3"/>
      <c r="E96" s="4"/>
      <c r="F96" s="4"/>
      <c r="G96" s="4"/>
      <c r="H96" s="3"/>
      <c r="I96" s="9"/>
      <c r="J96" s="9"/>
      <c r="K96" s="3"/>
      <c r="L96" s="180">
        <f>SUM(L95*1%)</f>
        <v>1.27</v>
      </c>
      <c r="M96" s="180">
        <f>SUM(M7:M87)</f>
        <v>0</v>
      </c>
      <c r="N96" s="245" t="s">
        <v>33</v>
      </c>
      <c r="O96" s="237"/>
      <c r="P96" s="237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9"/>
      <c r="D97" s="3"/>
      <c r="E97" s="4"/>
      <c r="F97" s="4"/>
      <c r="G97" s="4"/>
      <c r="H97" s="3"/>
      <c r="I97" s="9"/>
      <c r="J97" s="9"/>
      <c r="K97" s="3"/>
      <c r="L97" s="3"/>
      <c r="M97" s="180">
        <f>SUM(M96*1%)</f>
        <v>0</v>
      </c>
      <c r="N97" s="180">
        <f>SUM(N7:N87)</f>
        <v>1079</v>
      </c>
      <c r="O97" s="237"/>
      <c r="P97" s="237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246" t="s">
        <v>34</v>
      </c>
      <c r="F98" s="247">
        <f>SUM(J16,I28,I33,I37)</f>
        <v>1051</v>
      </c>
      <c r="G98" s="261">
        <v>0.0</v>
      </c>
      <c r="H98" s="3"/>
      <c r="I98" s="9"/>
      <c r="J98" s="9"/>
      <c r="K98" s="3"/>
      <c r="L98" s="3"/>
      <c r="M98" s="9"/>
      <c r="N98" s="180">
        <f>SUM(N97*1%)</f>
        <v>10.79</v>
      </c>
      <c r="O98" s="237"/>
      <c r="P98" s="237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249" t="s">
        <v>35</v>
      </c>
      <c r="F99" s="277">
        <f>SUM(N36,N35,N34,J29,N25,N24,K23,K21,I15,I14,K13,I12,K10,K11,L9,I7)</f>
        <v>2859</v>
      </c>
      <c r="G99" s="261">
        <v>0.0</v>
      </c>
      <c r="H99" s="3"/>
      <c r="I99" s="9"/>
      <c r="J99" s="9"/>
      <c r="K99" s="3"/>
      <c r="L99" s="3"/>
      <c r="M99" s="9"/>
      <c r="N99" s="20"/>
      <c r="O99" s="251" t="s">
        <v>36</v>
      </c>
      <c r="P99" s="237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252" t="s">
        <v>37</v>
      </c>
      <c r="F100" s="277">
        <f>SUM(I17,N18,K19,I20,J22,K26,K27,I30,K31,I32,J38)</f>
        <v>2242</v>
      </c>
      <c r="G100" s="278">
        <f>SUM(I20,K27)</f>
        <v>588</v>
      </c>
      <c r="H100" s="3"/>
      <c r="I100" s="9"/>
      <c r="J100" s="9"/>
      <c r="K100" s="3"/>
      <c r="L100" s="3"/>
      <c r="M100" s="9"/>
      <c r="N100" s="20"/>
      <c r="O100" s="180">
        <f>SUM(O7:O87)</f>
        <v>0</v>
      </c>
      <c r="P100" s="253" t="s">
        <v>38</v>
      </c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5"/>
      <c r="C101" s="19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0">
        <f>SUM(O100*2%)</f>
        <v>0</v>
      </c>
      <c r="P101" s="180">
        <f>SUM(P7:P87)</f>
        <v>0</v>
      </c>
      <c r="Q101" s="252" t="s">
        <v>37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5"/>
      <c r="C102" s="19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0">
        <f>SUM(P101*2%)</f>
        <v>0</v>
      </c>
      <c r="Q102" s="254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5"/>
      <c r="C103" s="19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0">
        <f>SUM(Q102*2%)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5"/>
      <c r="C104" s="19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55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5"/>
      <c r="C105" s="19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56"/>
      <c r="Q105" s="255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5"/>
      <c r="C106" s="19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56"/>
      <c r="Q106" s="255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5"/>
      <c r="C107" s="19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55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55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55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55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57"/>
      <c r="C221" s="257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57"/>
      <c r="C222" s="257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57"/>
      <c r="C223" s="257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57"/>
      <c r="C224" s="257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57"/>
      <c r="C225" s="257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57"/>
      <c r="C226" s="257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57"/>
      <c r="C227" s="257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8"/>
      <c r="L996" s="258"/>
      <c r="N996" s="258"/>
    </row>
  </sheetData>
  <mergeCells count="12">
    <mergeCell ref="K90:N90"/>
    <mergeCell ref="K91:N91"/>
    <mergeCell ref="L92:N92"/>
    <mergeCell ref="L93:N93"/>
    <mergeCell ref="M94:N94"/>
    <mergeCell ref="A2:G2"/>
    <mergeCell ref="A3:E3"/>
    <mergeCell ref="F3:J3"/>
    <mergeCell ref="S6:T6"/>
    <mergeCell ref="S15:T15"/>
    <mergeCell ref="I88:N88"/>
    <mergeCell ref="J89:N89"/>
  </mergeCells>
  <dataValidations>
    <dataValidation type="list" allowBlank="1" showErrorMessage="1" sqref="A7:A87">
      <formula1>"Nobre,Publicidade"</formula1>
    </dataValidation>
    <dataValidation type="list" allowBlank="1" showErrorMessage="1" sqref="H7:H55 H58:H87">
      <formula1>"Mel,Drieli,Fernanda"</formula1>
    </dataValidation>
    <dataValidation type="list" allowBlank="1" showErrorMessage="1" sqref="D7:D87 D204:D995">
      <formula1>"Vinicius,Gustavo,Kaua,Wesley,Caio,Julia,Thiago,Daniel,Jonatha,Jhonatas,Otavio,Produtor,David,Caio Ferreira,Kaicky,Pamelah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4" max="4" width="15.63"/>
    <col customWidth="1" min="5" max="5" width="16.13"/>
    <col customWidth="1" min="6" max="6" width="37.0"/>
    <col customWidth="1" min="8" max="8" width="13.0"/>
    <col customWidth="1" min="19" max="19" width="15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4"/>
      <c r="T4" s="9"/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168</v>
      </c>
      <c r="D7" s="53" t="s">
        <v>27</v>
      </c>
      <c r="E7" s="54" t="s">
        <v>169</v>
      </c>
      <c r="F7" s="261" t="s">
        <v>170</v>
      </c>
      <c r="G7" s="55" t="s">
        <v>171</v>
      </c>
      <c r="H7" s="50" t="s">
        <v>87</v>
      </c>
      <c r="I7" s="57">
        <v>127.0</v>
      </c>
      <c r="J7" s="58"/>
      <c r="K7" s="59"/>
      <c r="L7" s="60"/>
      <c r="M7" s="61"/>
      <c r="N7" s="62"/>
      <c r="O7" s="63"/>
      <c r="P7" s="64"/>
      <c r="Q7" s="65"/>
      <c r="R7" s="53">
        <v>63.5</v>
      </c>
      <c r="S7" s="66" t="s">
        <v>23</v>
      </c>
      <c r="T7" s="67">
        <f>SUM(I7:I87)</f>
        <v>2963.5</v>
      </c>
      <c r="U7" s="9"/>
      <c r="V7" s="9"/>
      <c r="W7" s="9"/>
      <c r="X7" s="9"/>
      <c r="Y7" s="9"/>
      <c r="Z7" s="9"/>
    </row>
    <row r="8">
      <c r="A8" s="50" t="s">
        <v>40</v>
      </c>
      <c r="B8" s="51"/>
      <c r="C8" s="68" t="s">
        <v>172</v>
      </c>
      <c r="D8" s="53" t="s">
        <v>53</v>
      </c>
      <c r="E8" s="69" t="s">
        <v>173</v>
      </c>
      <c r="F8" s="261" t="s">
        <v>174</v>
      </c>
      <c r="G8" s="55" t="s">
        <v>175</v>
      </c>
      <c r="H8" s="50" t="s">
        <v>46</v>
      </c>
      <c r="I8" s="70"/>
      <c r="J8" s="58"/>
      <c r="K8" s="71"/>
      <c r="L8" s="72"/>
      <c r="M8" s="61"/>
      <c r="N8" s="62">
        <v>139.0</v>
      </c>
      <c r="O8" s="74"/>
      <c r="P8" s="75"/>
      <c r="Q8" s="76"/>
      <c r="R8" s="53">
        <v>50.0</v>
      </c>
      <c r="S8" s="40" t="s">
        <v>13</v>
      </c>
      <c r="T8" s="67">
        <f>SUM(J7:J87)</f>
        <v>2034.5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176</v>
      </c>
      <c r="D9" s="53" t="s">
        <v>138</v>
      </c>
      <c r="E9" s="69" t="s">
        <v>177</v>
      </c>
      <c r="F9" s="261" t="s">
        <v>178</v>
      </c>
      <c r="G9" s="55" t="s">
        <v>179</v>
      </c>
      <c r="H9" s="50" t="s">
        <v>37</v>
      </c>
      <c r="I9" s="70"/>
      <c r="J9" s="78"/>
      <c r="K9" s="71"/>
      <c r="L9" s="79"/>
      <c r="M9" s="61"/>
      <c r="N9" s="62">
        <v>127.0</v>
      </c>
      <c r="O9" s="74"/>
      <c r="P9" s="75"/>
      <c r="Q9" s="65"/>
      <c r="R9" s="53">
        <v>50.0</v>
      </c>
      <c r="S9" s="80" t="s">
        <v>14</v>
      </c>
      <c r="T9" s="81">
        <f>SUM(K7:K87)</f>
        <v>2897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/>
      <c r="D10" s="53" t="s">
        <v>83</v>
      </c>
      <c r="E10" s="69" t="s">
        <v>180</v>
      </c>
      <c r="F10" s="264" t="s">
        <v>181</v>
      </c>
      <c r="G10" s="55" t="s">
        <v>182</v>
      </c>
      <c r="H10" s="50" t="s">
        <v>87</v>
      </c>
      <c r="I10" s="70">
        <v>294.0</v>
      </c>
      <c r="J10" s="58"/>
      <c r="K10" s="71"/>
      <c r="L10" s="79"/>
      <c r="M10" s="61"/>
      <c r="N10" s="83"/>
      <c r="O10" s="84"/>
      <c r="P10" s="75"/>
      <c r="Q10" s="65"/>
      <c r="R10" s="53">
        <v>50.0</v>
      </c>
      <c r="S10" s="85" t="s">
        <v>24</v>
      </c>
      <c r="T10" s="81">
        <f>SUM(L7:L87)</f>
        <v>1850</v>
      </c>
      <c r="U10" s="9"/>
      <c r="V10" s="9"/>
      <c r="W10" s="9"/>
      <c r="X10" s="9"/>
      <c r="Y10" s="9"/>
      <c r="Z10" s="9"/>
    </row>
    <row r="11">
      <c r="A11" s="50" t="s">
        <v>40</v>
      </c>
      <c r="B11" s="51"/>
      <c r="C11" s="82" t="s">
        <v>47</v>
      </c>
      <c r="D11" s="53" t="s">
        <v>83</v>
      </c>
      <c r="E11" s="69" t="s">
        <v>183</v>
      </c>
      <c r="F11" s="261" t="s">
        <v>184</v>
      </c>
      <c r="G11" s="55" t="s">
        <v>185</v>
      </c>
      <c r="H11" s="50" t="s">
        <v>46</v>
      </c>
      <c r="I11" s="57"/>
      <c r="J11" s="88"/>
      <c r="K11" s="71"/>
      <c r="L11" s="89"/>
      <c r="M11" s="90"/>
      <c r="N11" s="62" t="s">
        <v>186</v>
      </c>
      <c r="O11" s="84"/>
      <c r="P11" s="91"/>
      <c r="Q11" s="92"/>
      <c r="R11" s="53"/>
      <c r="S11" s="43" t="s">
        <v>16</v>
      </c>
      <c r="T11" s="81">
        <f>SUM(M7:M87)</f>
        <v>3294</v>
      </c>
      <c r="U11" s="9"/>
      <c r="V11" s="9"/>
      <c r="W11" s="9"/>
      <c r="X11" s="9"/>
      <c r="Y11" s="9"/>
      <c r="Z11" s="9"/>
    </row>
    <row r="12">
      <c r="A12" s="50" t="s">
        <v>51</v>
      </c>
      <c r="B12" s="93"/>
      <c r="C12" s="86"/>
      <c r="D12" s="53" t="s">
        <v>107</v>
      </c>
      <c r="E12" s="69"/>
      <c r="F12" s="261" t="s">
        <v>187</v>
      </c>
      <c r="G12" s="55" t="s">
        <v>188</v>
      </c>
      <c r="H12" s="50" t="s">
        <v>37</v>
      </c>
      <c r="I12" s="57"/>
      <c r="J12" s="94"/>
      <c r="K12" s="71"/>
      <c r="L12" s="95">
        <v>200.0</v>
      </c>
      <c r="M12" s="61"/>
      <c r="N12" s="62"/>
      <c r="O12" s="96"/>
      <c r="P12" s="97"/>
      <c r="Q12" s="98"/>
      <c r="R12" s="53">
        <v>50.0</v>
      </c>
      <c r="S12" s="99" t="s">
        <v>17</v>
      </c>
      <c r="T12" s="67">
        <f>SUM(N7:N87)</f>
        <v>1596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68" t="s">
        <v>189</v>
      </c>
      <c r="D13" s="53" t="s">
        <v>190</v>
      </c>
      <c r="E13" s="69" t="s">
        <v>191</v>
      </c>
      <c r="F13" s="262" t="s">
        <v>192</v>
      </c>
      <c r="G13" s="55" t="s">
        <v>193</v>
      </c>
      <c r="H13" s="50" t="s">
        <v>37</v>
      </c>
      <c r="I13" s="70"/>
      <c r="J13" s="58"/>
      <c r="K13" s="71">
        <v>147.0</v>
      </c>
      <c r="L13" s="89"/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194</v>
      </c>
      <c r="D14" s="53" t="s">
        <v>42</v>
      </c>
      <c r="E14" s="69"/>
      <c r="F14" s="261" t="s">
        <v>195</v>
      </c>
      <c r="G14" s="55" t="s">
        <v>196</v>
      </c>
      <c r="H14" s="50" t="s">
        <v>46</v>
      </c>
      <c r="I14" s="70"/>
      <c r="J14" s="58">
        <v>147.0</v>
      </c>
      <c r="K14" s="71"/>
      <c r="L14" s="89"/>
      <c r="M14" s="61"/>
      <c r="N14" s="83"/>
      <c r="O14" s="84"/>
      <c r="P14" s="104"/>
      <c r="Q14" s="98"/>
      <c r="R14" s="263">
        <v>147.0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40</v>
      </c>
      <c r="B15" s="51"/>
      <c r="C15" s="82" t="s">
        <v>197</v>
      </c>
      <c r="D15" s="53" t="s">
        <v>53</v>
      </c>
      <c r="E15" s="69"/>
      <c r="F15" s="261" t="s">
        <v>198</v>
      </c>
      <c r="G15" s="55" t="s">
        <v>199</v>
      </c>
      <c r="H15" s="50" t="s">
        <v>46</v>
      </c>
      <c r="I15" s="70">
        <v>294.0</v>
      </c>
      <c r="J15" s="58"/>
      <c r="K15" s="71"/>
      <c r="L15" s="89"/>
      <c r="M15" s="61"/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51</v>
      </c>
      <c r="B16" s="51"/>
      <c r="C16" s="82" t="s">
        <v>200</v>
      </c>
      <c r="D16" s="53" t="s">
        <v>201</v>
      </c>
      <c r="E16" s="107"/>
      <c r="F16" s="261" t="s">
        <v>202</v>
      </c>
      <c r="G16" s="55" t="s">
        <v>203</v>
      </c>
      <c r="H16" s="50" t="s">
        <v>46</v>
      </c>
      <c r="I16" s="70"/>
      <c r="J16" s="58"/>
      <c r="K16" s="71">
        <v>127.0</v>
      </c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SUM(O7:O79)</f>
        <v>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204</v>
      </c>
      <c r="D17" s="53" t="s">
        <v>53</v>
      </c>
      <c r="E17" s="110" t="s">
        <v>205</v>
      </c>
      <c r="F17" s="261" t="s">
        <v>206</v>
      </c>
      <c r="G17" s="55" t="s">
        <v>207</v>
      </c>
      <c r="H17" s="50" t="s">
        <v>37</v>
      </c>
      <c r="I17" s="70">
        <v>147.0</v>
      </c>
      <c r="J17" s="88"/>
      <c r="K17" s="71"/>
      <c r="L17" s="79"/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SUM(P7:P87)</f>
        <v>0</v>
      </c>
      <c r="U17" s="9"/>
      <c r="V17" s="9"/>
      <c r="W17" s="9"/>
      <c r="X17" s="9"/>
      <c r="Y17" s="9"/>
      <c r="Z17" s="9"/>
    </row>
    <row r="18">
      <c r="A18" s="50" t="s">
        <v>51</v>
      </c>
      <c r="B18" s="77"/>
      <c r="C18" s="82" t="s">
        <v>208</v>
      </c>
      <c r="D18" s="53" t="s">
        <v>201</v>
      </c>
      <c r="E18" s="69" t="s">
        <v>209</v>
      </c>
      <c r="F18" s="261" t="s">
        <v>210</v>
      </c>
      <c r="G18" s="55" t="s">
        <v>211</v>
      </c>
      <c r="H18" s="50" t="s">
        <v>46</v>
      </c>
      <c r="I18" s="70"/>
      <c r="J18" s="78"/>
      <c r="K18" s="71"/>
      <c r="L18" s="89">
        <v>147.0</v>
      </c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SUM(Q7:Q87)</f>
        <v>0</v>
      </c>
      <c r="U18" s="9"/>
      <c r="V18" s="9"/>
      <c r="W18" s="9"/>
      <c r="X18" s="9"/>
      <c r="Y18" s="9"/>
      <c r="Z18" s="9"/>
    </row>
    <row r="19">
      <c r="A19" s="50" t="s">
        <v>51</v>
      </c>
      <c r="B19" s="51"/>
      <c r="C19" s="82" t="s">
        <v>212</v>
      </c>
      <c r="D19" s="53" t="s">
        <v>201</v>
      </c>
      <c r="E19" s="69" t="s">
        <v>213</v>
      </c>
      <c r="F19" s="261" t="s">
        <v>214</v>
      </c>
      <c r="G19" s="55" t="s">
        <v>215</v>
      </c>
      <c r="H19" s="50" t="s">
        <v>46</v>
      </c>
      <c r="I19" s="70"/>
      <c r="J19" s="114"/>
      <c r="K19" s="71"/>
      <c r="L19" s="89">
        <v>127.0</v>
      </c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2" t="s">
        <v>216</v>
      </c>
      <c r="D20" s="53" t="s">
        <v>138</v>
      </c>
      <c r="E20" s="69" t="s">
        <v>217</v>
      </c>
      <c r="F20" s="261" t="s">
        <v>218</v>
      </c>
      <c r="G20" s="55" t="s">
        <v>219</v>
      </c>
      <c r="H20" s="50" t="s">
        <v>37</v>
      </c>
      <c r="I20" s="70"/>
      <c r="J20" s="58"/>
      <c r="K20" s="116"/>
      <c r="L20" s="89"/>
      <c r="M20" s="61"/>
      <c r="N20" s="62">
        <v>147.0</v>
      </c>
      <c r="O20" s="74"/>
      <c r="P20" s="91"/>
      <c r="Q20" s="98"/>
      <c r="R20" s="53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220</v>
      </c>
      <c r="D21" s="53" t="s">
        <v>97</v>
      </c>
      <c r="E21" s="110"/>
      <c r="F21" s="261" t="s">
        <v>221</v>
      </c>
      <c r="G21" s="55" t="s">
        <v>222</v>
      </c>
      <c r="H21" s="50" t="s">
        <v>37</v>
      </c>
      <c r="I21" s="70"/>
      <c r="J21" s="58"/>
      <c r="K21" s="116"/>
      <c r="L21" s="89">
        <v>294.0</v>
      </c>
      <c r="M21" s="61"/>
      <c r="N21" s="62"/>
      <c r="O21" s="84"/>
      <c r="P21" s="91"/>
      <c r="Q21" s="98"/>
      <c r="R21" s="53">
        <v>50.0</v>
      </c>
      <c r="S21" s="117" t="s">
        <v>3</v>
      </c>
      <c r="T21" s="9"/>
      <c r="U21" s="9"/>
      <c r="V21" s="9"/>
      <c r="W21" s="9"/>
      <c r="X21" s="9"/>
      <c r="Y21" s="9"/>
      <c r="Z21" s="9"/>
    </row>
    <row r="22" ht="15.75" customHeight="1">
      <c r="A22" s="50" t="s">
        <v>51</v>
      </c>
      <c r="B22" s="51"/>
      <c r="C22" s="86"/>
      <c r="D22" s="53" t="s">
        <v>107</v>
      </c>
      <c r="E22" s="69" t="s">
        <v>223</v>
      </c>
      <c r="F22" s="261" t="s">
        <v>224</v>
      </c>
      <c r="G22" s="55" t="s">
        <v>225</v>
      </c>
      <c r="H22" s="50" t="s">
        <v>37</v>
      </c>
      <c r="I22" s="70"/>
      <c r="J22" s="58"/>
      <c r="K22" s="71"/>
      <c r="L22" s="119">
        <v>200.0</v>
      </c>
      <c r="M22" s="61"/>
      <c r="N22" s="62"/>
      <c r="O22" s="84"/>
      <c r="P22" s="91"/>
      <c r="Q22" s="98"/>
      <c r="R22" s="53">
        <v>50.0</v>
      </c>
      <c r="S22" s="118">
        <f>SUM(F95)</f>
        <v>14635</v>
      </c>
      <c r="T22" s="9"/>
      <c r="U22" s="9"/>
      <c r="V22" s="9"/>
      <c r="W22" s="9"/>
      <c r="X22" s="9"/>
      <c r="Y22" s="9"/>
      <c r="Z22" s="9"/>
    </row>
    <row r="23">
      <c r="A23" s="50" t="s">
        <v>40</v>
      </c>
      <c r="B23" s="51"/>
      <c r="C23" s="82" t="s">
        <v>226</v>
      </c>
      <c r="D23" s="87"/>
      <c r="E23" s="69" t="s">
        <v>227</v>
      </c>
      <c r="F23" s="279" t="s">
        <v>228</v>
      </c>
      <c r="G23" s="55" t="s">
        <v>229</v>
      </c>
      <c r="H23" s="50" t="s">
        <v>87</v>
      </c>
      <c r="I23" s="70"/>
      <c r="J23" s="58">
        <v>190.5</v>
      </c>
      <c r="K23" s="71"/>
      <c r="L23" s="119"/>
      <c r="M23" s="61"/>
      <c r="N23" s="62"/>
      <c r="O23" s="84"/>
      <c r="P23" s="91"/>
      <c r="Q23" s="98"/>
      <c r="R23" s="263">
        <v>190.5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230</v>
      </c>
      <c r="D24" s="53" t="s">
        <v>83</v>
      </c>
      <c r="E24" s="69" t="s">
        <v>231</v>
      </c>
      <c r="F24" s="261" t="s">
        <v>232</v>
      </c>
      <c r="G24" s="55" t="s">
        <v>229</v>
      </c>
      <c r="H24" s="50" t="s">
        <v>87</v>
      </c>
      <c r="I24" s="70">
        <v>190.5</v>
      </c>
      <c r="J24" s="58"/>
      <c r="K24" s="71"/>
      <c r="L24" s="79"/>
      <c r="M24" s="61"/>
      <c r="N24" s="62"/>
      <c r="O24" s="120"/>
      <c r="P24" s="91"/>
      <c r="Q24" s="92"/>
      <c r="R24" s="263">
        <v>190.5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82" t="s">
        <v>47</v>
      </c>
      <c r="D25" s="53" t="s">
        <v>97</v>
      </c>
      <c r="E25" s="69"/>
      <c r="F25" s="261" t="s">
        <v>233</v>
      </c>
      <c r="G25" s="55" t="s">
        <v>229</v>
      </c>
      <c r="H25" s="50" t="s">
        <v>87</v>
      </c>
      <c r="I25" s="70" t="s">
        <v>234</v>
      </c>
      <c r="J25" s="58"/>
      <c r="K25" s="71"/>
      <c r="L25" s="89"/>
      <c r="M25" s="121"/>
      <c r="N25" s="62"/>
      <c r="O25" s="74"/>
      <c r="P25" s="91"/>
      <c r="Q25" s="122"/>
      <c r="R25" s="53" t="s">
        <v>47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47</v>
      </c>
      <c r="D26" s="53"/>
      <c r="E26" s="69"/>
      <c r="F26" s="54" t="s">
        <v>235</v>
      </c>
      <c r="G26" s="55" t="s">
        <v>229</v>
      </c>
      <c r="H26" s="56"/>
      <c r="I26" s="57" t="s">
        <v>234</v>
      </c>
      <c r="J26" s="58"/>
      <c r="K26" s="71"/>
      <c r="L26" s="79"/>
      <c r="M26" s="61"/>
      <c r="N26" s="62"/>
      <c r="O26" s="84"/>
      <c r="P26" s="104"/>
      <c r="Q26" s="98"/>
      <c r="R26" s="53" t="s">
        <v>47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51"/>
      <c r="C27" s="131" t="s">
        <v>236</v>
      </c>
      <c r="D27" s="53" t="s">
        <v>83</v>
      </c>
      <c r="E27" s="69"/>
      <c r="F27" s="261" t="s">
        <v>237</v>
      </c>
      <c r="G27" s="55" t="s">
        <v>238</v>
      </c>
      <c r="H27" s="50" t="s">
        <v>87</v>
      </c>
      <c r="I27" s="70">
        <v>147.0</v>
      </c>
      <c r="J27" s="78"/>
      <c r="K27" s="59"/>
      <c r="L27" s="79"/>
      <c r="M27" s="124"/>
      <c r="N27" s="62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239</v>
      </c>
      <c r="D28" s="53" t="s">
        <v>53</v>
      </c>
      <c r="E28" s="69" t="s">
        <v>240</v>
      </c>
      <c r="F28" s="261" t="s">
        <v>241</v>
      </c>
      <c r="G28" s="55" t="s">
        <v>242</v>
      </c>
      <c r="H28" s="50" t="s">
        <v>46</v>
      </c>
      <c r="I28" s="57"/>
      <c r="J28" s="58"/>
      <c r="K28" s="125"/>
      <c r="L28" s="79"/>
      <c r="M28" s="124"/>
      <c r="N28" s="62">
        <v>294.0</v>
      </c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51</v>
      </c>
      <c r="B29" s="77"/>
      <c r="C29" s="86"/>
      <c r="D29" s="53" t="s">
        <v>97</v>
      </c>
      <c r="E29" s="69" t="s">
        <v>243</v>
      </c>
      <c r="F29" s="280" t="s">
        <v>244</v>
      </c>
      <c r="G29" s="55" t="s">
        <v>245</v>
      </c>
      <c r="H29" s="50" t="s">
        <v>37</v>
      </c>
      <c r="I29" s="126"/>
      <c r="J29" s="58"/>
      <c r="K29" s="116">
        <v>500.0</v>
      </c>
      <c r="L29" s="89"/>
      <c r="M29" s="61"/>
      <c r="N29" s="62"/>
      <c r="O29" s="84"/>
      <c r="P29" s="104"/>
      <c r="Q29" s="127"/>
      <c r="R29" s="53">
        <v>100.0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246</v>
      </c>
      <c r="D30" s="53" t="s">
        <v>107</v>
      </c>
      <c r="E30" s="69" t="s">
        <v>247</v>
      </c>
      <c r="F30" s="281" t="s">
        <v>248</v>
      </c>
      <c r="G30" s="55" t="s">
        <v>249</v>
      </c>
      <c r="H30" s="50" t="s">
        <v>37</v>
      </c>
      <c r="I30" s="126"/>
      <c r="J30" s="58">
        <v>200.0</v>
      </c>
      <c r="K30" s="71"/>
      <c r="L30" s="119"/>
      <c r="M30" s="61"/>
      <c r="N30" s="62"/>
      <c r="O30" s="74"/>
      <c r="P30" s="91"/>
      <c r="Q30" s="128"/>
      <c r="R30" s="263">
        <v>200.0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77"/>
      <c r="C31" s="68" t="s">
        <v>250</v>
      </c>
      <c r="D31" s="53" t="s">
        <v>83</v>
      </c>
      <c r="E31" s="69" t="s">
        <v>251</v>
      </c>
      <c r="F31" s="261" t="s">
        <v>252</v>
      </c>
      <c r="G31" s="55" t="s">
        <v>253</v>
      </c>
      <c r="H31" s="50" t="s">
        <v>87</v>
      </c>
      <c r="I31" s="70"/>
      <c r="J31" s="58"/>
      <c r="K31" s="71"/>
      <c r="L31" s="89">
        <v>147.0</v>
      </c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51"/>
      <c r="C32" s="68" t="s">
        <v>254</v>
      </c>
      <c r="D32" s="53" t="s">
        <v>53</v>
      </c>
      <c r="E32" s="69"/>
      <c r="F32" s="261" t="s">
        <v>255</v>
      </c>
      <c r="G32" s="55" t="s">
        <v>256</v>
      </c>
      <c r="H32" s="50" t="s">
        <v>46</v>
      </c>
      <c r="I32" s="70">
        <v>147.0</v>
      </c>
      <c r="J32" s="78"/>
      <c r="K32" s="71"/>
      <c r="L32" s="89"/>
      <c r="M32" s="61"/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51</v>
      </c>
      <c r="B33" s="131"/>
      <c r="C33" s="68" t="s">
        <v>257</v>
      </c>
      <c r="D33" s="53" t="s">
        <v>258</v>
      </c>
      <c r="E33" s="69" t="s">
        <v>259</v>
      </c>
      <c r="F33" s="261" t="s">
        <v>260</v>
      </c>
      <c r="G33" s="55" t="s">
        <v>261</v>
      </c>
      <c r="H33" s="50" t="s">
        <v>87</v>
      </c>
      <c r="I33" s="70"/>
      <c r="J33" s="58"/>
      <c r="K33" s="71"/>
      <c r="L33" s="89">
        <v>147.0</v>
      </c>
      <c r="M33" s="61"/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51"/>
      <c r="C34" s="68" t="s">
        <v>262</v>
      </c>
      <c r="D34" s="53" t="s">
        <v>258</v>
      </c>
      <c r="E34" s="132" t="s">
        <v>263</v>
      </c>
      <c r="F34" s="266" t="s">
        <v>264</v>
      </c>
      <c r="G34" s="55" t="s">
        <v>265</v>
      </c>
      <c r="H34" s="50" t="s">
        <v>87</v>
      </c>
      <c r="I34" s="70"/>
      <c r="J34" s="58">
        <v>294.0</v>
      </c>
      <c r="K34" s="134"/>
      <c r="L34" s="89"/>
      <c r="M34" s="61"/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 t="s">
        <v>266</v>
      </c>
      <c r="D35" s="53" t="s">
        <v>67</v>
      </c>
      <c r="E35" s="69" t="s">
        <v>267</v>
      </c>
      <c r="F35" s="261" t="s">
        <v>268</v>
      </c>
      <c r="G35" s="55" t="s">
        <v>269</v>
      </c>
      <c r="H35" s="50" t="s">
        <v>46</v>
      </c>
      <c r="I35" s="70"/>
      <c r="J35" s="58"/>
      <c r="K35" s="116">
        <v>294.0</v>
      </c>
      <c r="L35" s="89"/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40</v>
      </c>
      <c r="B36" s="51"/>
      <c r="C36" s="150" t="s">
        <v>270</v>
      </c>
      <c r="D36" s="53" t="s">
        <v>138</v>
      </c>
      <c r="E36" s="107" t="s">
        <v>271</v>
      </c>
      <c r="F36" s="261" t="s">
        <v>272</v>
      </c>
      <c r="G36" s="55" t="s">
        <v>273</v>
      </c>
      <c r="H36" s="50" t="s">
        <v>37</v>
      </c>
      <c r="I36" s="70"/>
      <c r="J36" s="58">
        <v>244.0</v>
      </c>
      <c r="K36" s="116"/>
      <c r="L36" s="89"/>
      <c r="M36" s="61"/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 t="s">
        <v>40</v>
      </c>
      <c r="B37" s="51"/>
      <c r="C37" s="150" t="s">
        <v>274</v>
      </c>
      <c r="D37" s="53" t="s">
        <v>97</v>
      </c>
      <c r="E37" s="69" t="s">
        <v>275</v>
      </c>
      <c r="F37" s="261" t="s">
        <v>276</v>
      </c>
      <c r="G37" s="54" t="s">
        <v>277</v>
      </c>
      <c r="H37" s="50" t="s">
        <v>37</v>
      </c>
      <c r="I37" s="70">
        <v>294.0</v>
      </c>
      <c r="J37" s="58"/>
      <c r="K37" s="59"/>
      <c r="L37" s="89"/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50" t="s">
        <v>278</v>
      </c>
      <c r="D38" s="53" t="s">
        <v>89</v>
      </c>
      <c r="E38" s="69" t="s">
        <v>279</v>
      </c>
      <c r="F38" s="261" t="s">
        <v>280</v>
      </c>
      <c r="G38" s="54" t="s">
        <v>281</v>
      </c>
      <c r="H38" s="50" t="s">
        <v>37</v>
      </c>
      <c r="I38" s="57"/>
      <c r="J38" s="58"/>
      <c r="K38" s="71"/>
      <c r="L38" s="89"/>
      <c r="M38" s="61"/>
      <c r="N38" s="62">
        <v>244.0</v>
      </c>
      <c r="O38" s="129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40</v>
      </c>
      <c r="B39" s="77"/>
      <c r="C39" s="68" t="s">
        <v>282</v>
      </c>
      <c r="D39" s="53" t="s">
        <v>89</v>
      </c>
      <c r="E39" s="69" t="s">
        <v>283</v>
      </c>
      <c r="F39" s="262" t="s">
        <v>284</v>
      </c>
      <c r="G39" s="54" t="s">
        <v>285</v>
      </c>
      <c r="H39" s="50" t="s">
        <v>37</v>
      </c>
      <c r="I39" s="57"/>
      <c r="J39" s="58"/>
      <c r="K39" s="71"/>
      <c r="L39" s="89"/>
      <c r="M39" s="61"/>
      <c r="N39" s="62">
        <v>147.0</v>
      </c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77"/>
      <c r="C40" s="68" t="s">
        <v>286</v>
      </c>
      <c r="D40" s="53" t="s">
        <v>67</v>
      </c>
      <c r="E40" s="69" t="s">
        <v>287</v>
      </c>
      <c r="F40" s="282" t="s">
        <v>288</v>
      </c>
      <c r="G40" s="55" t="s">
        <v>289</v>
      </c>
      <c r="H40" s="50" t="s">
        <v>46</v>
      </c>
      <c r="I40" s="70"/>
      <c r="J40" s="58"/>
      <c r="K40" s="71"/>
      <c r="L40" s="79"/>
      <c r="M40" s="61"/>
      <c r="N40" s="62">
        <v>244.0</v>
      </c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68" t="s">
        <v>290</v>
      </c>
      <c r="D41" s="53" t="s">
        <v>67</v>
      </c>
      <c r="E41" s="69" t="s">
        <v>287</v>
      </c>
      <c r="F41" s="261" t="s">
        <v>291</v>
      </c>
      <c r="G41" s="55" t="s">
        <v>289</v>
      </c>
      <c r="H41" s="50" t="s">
        <v>46</v>
      </c>
      <c r="I41" s="70"/>
      <c r="J41" s="58"/>
      <c r="K41" s="71"/>
      <c r="L41" s="89"/>
      <c r="M41" s="61"/>
      <c r="N41" s="83">
        <v>127.0</v>
      </c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51</v>
      </c>
      <c r="B42" s="51"/>
      <c r="C42" s="68" t="s">
        <v>292</v>
      </c>
      <c r="D42" s="53" t="s">
        <v>67</v>
      </c>
      <c r="E42" s="69"/>
      <c r="F42" s="261" t="s">
        <v>293</v>
      </c>
      <c r="G42" s="53" t="s">
        <v>294</v>
      </c>
      <c r="H42" s="50" t="s">
        <v>46</v>
      </c>
      <c r="I42" s="126"/>
      <c r="J42" s="58"/>
      <c r="K42" s="71">
        <v>147.0</v>
      </c>
      <c r="L42" s="89"/>
      <c r="M42" s="61"/>
      <c r="N42" s="62"/>
      <c r="O42" s="129"/>
      <c r="P42" s="130"/>
      <c r="Q42" s="127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51"/>
      <c r="C43" s="82" t="s">
        <v>295</v>
      </c>
      <c r="D43" s="53" t="s">
        <v>67</v>
      </c>
      <c r="E43" s="69"/>
      <c r="F43" s="262" t="s">
        <v>296</v>
      </c>
      <c r="G43" s="55" t="s">
        <v>297</v>
      </c>
      <c r="H43" s="50" t="s">
        <v>46</v>
      </c>
      <c r="I43" s="70"/>
      <c r="J43" s="58"/>
      <c r="K43" s="59"/>
      <c r="L43" s="143">
        <v>294.0</v>
      </c>
      <c r="M43" s="12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51"/>
      <c r="C44" s="68" t="s">
        <v>298</v>
      </c>
      <c r="D44" s="53" t="s">
        <v>89</v>
      </c>
      <c r="E44" s="69" t="s">
        <v>299</v>
      </c>
      <c r="F44" s="261" t="s">
        <v>300</v>
      </c>
      <c r="G44" s="55" t="s">
        <v>301</v>
      </c>
      <c r="H44" s="50" t="s">
        <v>37</v>
      </c>
      <c r="I44" s="70">
        <v>244.0</v>
      </c>
      <c r="J44" s="88"/>
      <c r="K44" s="71"/>
      <c r="L44" s="144"/>
      <c r="M44" s="61"/>
      <c r="N44" s="62"/>
      <c r="O44" s="129"/>
      <c r="P44" s="130"/>
      <c r="Q44" s="12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283" t="s">
        <v>298</v>
      </c>
      <c r="D45" s="53" t="s">
        <v>138</v>
      </c>
      <c r="E45" s="69" t="s">
        <v>299</v>
      </c>
      <c r="F45" s="284" t="s">
        <v>302</v>
      </c>
      <c r="G45" s="141" t="s">
        <v>301</v>
      </c>
      <c r="H45" s="50" t="s">
        <v>37</v>
      </c>
      <c r="I45" s="57">
        <v>244.0</v>
      </c>
      <c r="J45" s="58"/>
      <c r="K45" s="71"/>
      <c r="L45" s="143"/>
      <c r="M45" s="61"/>
      <c r="N45" s="62"/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51</v>
      </c>
      <c r="B46" s="77"/>
      <c r="C46" s="82" t="s">
        <v>303</v>
      </c>
      <c r="D46" s="53" t="s">
        <v>112</v>
      </c>
      <c r="E46" s="110" t="s">
        <v>304</v>
      </c>
      <c r="F46" s="261" t="s">
        <v>305</v>
      </c>
      <c r="G46" s="55" t="s">
        <v>306</v>
      </c>
      <c r="H46" s="50" t="s">
        <v>46</v>
      </c>
      <c r="I46" s="70"/>
      <c r="J46" s="58"/>
      <c r="K46" s="71"/>
      <c r="L46" s="143">
        <v>294.0</v>
      </c>
      <c r="M46" s="61"/>
      <c r="N46" s="62"/>
      <c r="O46" s="129"/>
      <c r="P46" s="137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82" t="s">
        <v>307</v>
      </c>
      <c r="D47" s="53" t="s">
        <v>112</v>
      </c>
      <c r="E47" s="110" t="s">
        <v>308</v>
      </c>
      <c r="F47" s="261" t="s">
        <v>309</v>
      </c>
      <c r="G47" s="55" t="s">
        <v>310</v>
      </c>
      <c r="H47" s="50" t="s">
        <v>46</v>
      </c>
      <c r="I47" s="57">
        <v>147.0</v>
      </c>
      <c r="J47" s="58"/>
      <c r="K47" s="71"/>
      <c r="L47" s="149"/>
      <c r="M47" s="124"/>
      <c r="N47" s="62"/>
      <c r="O47" s="140"/>
      <c r="P47" s="130"/>
      <c r="Q47" s="98"/>
      <c r="R47" s="53">
        <v>70.0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51"/>
      <c r="C48" s="150" t="s">
        <v>311</v>
      </c>
      <c r="D48" s="53" t="s">
        <v>112</v>
      </c>
      <c r="E48" s="69" t="s">
        <v>312</v>
      </c>
      <c r="F48" s="261" t="s">
        <v>313</v>
      </c>
      <c r="G48" s="55" t="s">
        <v>314</v>
      </c>
      <c r="H48" s="50" t="s">
        <v>46</v>
      </c>
      <c r="I48" s="70"/>
      <c r="J48" s="88"/>
      <c r="K48" s="71">
        <v>244.0</v>
      </c>
      <c r="L48" s="149"/>
      <c r="M48" s="61"/>
      <c r="N48" s="62"/>
      <c r="O48" s="129"/>
      <c r="P48" s="130"/>
      <c r="Q48" s="92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51"/>
      <c r="C49" s="68" t="s">
        <v>315</v>
      </c>
      <c r="D49" s="87"/>
      <c r="E49" s="69"/>
      <c r="F49" s="285" t="s">
        <v>316</v>
      </c>
      <c r="G49" s="55" t="s">
        <v>317</v>
      </c>
      <c r="H49" s="50" t="s">
        <v>87</v>
      </c>
      <c r="I49" s="70"/>
      <c r="J49" s="58"/>
      <c r="K49" s="134"/>
      <c r="L49" s="149"/>
      <c r="M49" s="61">
        <v>3000.0</v>
      </c>
      <c r="N49" s="73"/>
      <c r="O49" s="152"/>
      <c r="P49" s="153"/>
      <c r="Q49" s="98"/>
      <c r="R49" s="263">
        <v>3000.0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77"/>
      <c r="C50" s="68" t="s">
        <v>318</v>
      </c>
      <c r="D50" s="53" t="s">
        <v>149</v>
      </c>
      <c r="E50" s="107" t="s">
        <v>319</v>
      </c>
      <c r="F50" s="261" t="s">
        <v>320</v>
      </c>
      <c r="G50" s="286" t="s">
        <v>321</v>
      </c>
      <c r="H50" s="50" t="s">
        <v>37</v>
      </c>
      <c r="I50" s="70"/>
      <c r="J50" s="58"/>
      <c r="K50" s="154">
        <v>400.0</v>
      </c>
      <c r="L50" s="149"/>
      <c r="M50" s="61"/>
      <c r="N50" s="62"/>
      <c r="O50" s="152"/>
      <c r="P50" s="155"/>
      <c r="Q50" s="127"/>
      <c r="R50" s="53">
        <v>212.5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68" t="s">
        <v>47</v>
      </c>
      <c r="D51" s="53" t="s">
        <v>53</v>
      </c>
      <c r="E51" s="69"/>
      <c r="F51" s="261" t="s">
        <v>322</v>
      </c>
      <c r="G51" s="287" t="s">
        <v>323</v>
      </c>
      <c r="H51" s="50" t="s">
        <v>87</v>
      </c>
      <c r="I51" s="70" t="s">
        <v>186</v>
      </c>
      <c r="J51" s="58"/>
      <c r="K51" s="154"/>
      <c r="L51" s="149"/>
      <c r="M51" s="61"/>
      <c r="N51" s="83"/>
      <c r="O51" s="152"/>
      <c r="P51" s="155"/>
      <c r="Q51" s="128"/>
      <c r="R51" s="53" t="s">
        <v>47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51</v>
      </c>
      <c r="B52" s="51"/>
      <c r="C52" s="150" t="s">
        <v>324</v>
      </c>
      <c r="D52" s="53" t="s">
        <v>97</v>
      </c>
      <c r="E52" s="54" t="s">
        <v>319</v>
      </c>
      <c r="F52" s="261" t="s">
        <v>325</v>
      </c>
      <c r="G52" s="286" t="s">
        <v>321</v>
      </c>
      <c r="H52" s="50" t="s">
        <v>37</v>
      </c>
      <c r="I52" s="57"/>
      <c r="J52" s="58"/>
      <c r="K52" s="154">
        <v>450.0</v>
      </c>
      <c r="L52" s="149"/>
      <c r="M52" s="61"/>
      <c r="N52" s="73"/>
      <c r="O52" s="156"/>
      <c r="P52" s="155"/>
      <c r="Q52" s="128"/>
      <c r="R52" s="53">
        <v>212.5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40</v>
      </c>
      <c r="B53" s="51"/>
      <c r="C53" s="288" t="s">
        <v>326</v>
      </c>
      <c r="D53" s="53" t="s">
        <v>138</v>
      </c>
      <c r="E53" s="69" t="s">
        <v>327</v>
      </c>
      <c r="F53" s="261" t="s">
        <v>328</v>
      </c>
      <c r="G53" s="55" t="s">
        <v>329</v>
      </c>
      <c r="H53" s="50" t="s">
        <v>37</v>
      </c>
      <c r="I53" s="57">
        <v>147.0</v>
      </c>
      <c r="J53" s="58"/>
      <c r="K53" s="158"/>
      <c r="L53" s="149"/>
      <c r="M53" s="159"/>
      <c r="N53" s="73"/>
      <c r="O53" s="152"/>
      <c r="P53" s="155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51</v>
      </c>
      <c r="B54" s="51"/>
      <c r="C54" s="131" t="s">
        <v>330</v>
      </c>
      <c r="D54" s="53" t="s">
        <v>89</v>
      </c>
      <c r="E54" s="54" t="s">
        <v>331</v>
      </c>
      <c r="F54" s="261" t="s">
        <v>332</v>
      </c>
      <c r="G54" s="55" t="s">
        <v>333</v>
      </c>
      <c r="H54" s="50" t="s">
        <v>37</v>
      </c>
      <c r="I54" s="70"/>
      <c r="J54" s="88"/>
      <c r="K54" s="154">
        <v>294.0</v>
      </c>
      <c r="L54" s="160"/>
      <c r="M54" s="159"/>
      <c r="N54" s="62"/>
      <c r="O54" s="152"/>
      <c r="P54" s="155"/>
      <c r="Q54" s="128"/>
      <c r="R54" s="5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334</v>
      </c>
      <c r="D55" s="53" t="s">
        <v>42</v>
      </c>
      <c r="E55" s="54" t="s">
        <v>335</v>
      </c>
      <c r="F55" s="262" t="s">
        <v>336</v>
      </c>
      <c r="G55" s="55" t="s">
        <v>337</v>
      </c>
      <c r="H55" s="50" t="s">
        <v>46</v>
      </c>
      <c r="I55" s="147"/>
      <c r="J55" s="58"/>
      <c r="K55" s="154">
        <v>147.0</v>
      </c>
      <c r="L55" s="149"/>
      <c r="M55" s="159"/>
      <c r="N55" s="73"/>
      <c r="O55" s="152"/>
      <c r="P55" s="153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51</v>
      </c>
      <c r="B56" s="51"/>
      <c r="C56" s="131" t="s">
        <v>338</v>
      </c>
      <c r="D56" s="161" t="s">
        <v>339</v>
      </c>
      <c r="E56" s="162"/>
      <c r="F56" s="261" t="s">
        <v>340</v>
      </c>
      <c r="G56" s="55" t="s">
        <v>341</v>
      </c>
      <c r="H56" s="50" t="s">
        <v>87</v>
      </c>
      <c r="I56" s="70"/>
      <c r="J56" s="163"/>
      <c r="K56" s="154"/>
      <c r="L56" s="160"/>
      <c r="M56" s="159">
        <v>294.0</v>
      </c>
      <c r="N56" s="62"/>
      <c r="O56" s="156"/>
      <c r="P56" s="155"/>
      <c r="Q56" s="128"/>
      <c r="R56" s="164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131" t="s">
        <v>47</v>
      </c>
      <c r="D57" s="161" t="s">
        <v>42</v>
      </c>
      <c r="E57" s="54"/>
      <c r="F57" s="289" t="s">
        <v>342</v>
      </c>
      <c r="G57" s="55" t="s">
        <v>343</v>
      </c>
      <c r="H57" s="50" t="s">
        <v>87</v>
      </c>
      <c r="I57" s="70" t="s">
        <v>186</v>
      </c>
      <c r="J57" s="58"/>
      <c r="K57" s="154"/>
      <c r="L57" s="166"/>
      <c r="M57" s="159"/>
      <c r="N57" s="62"/>
      <c r="O57" s="156"/>
      <c r="P57" s="155"/>
      <c r="Q57" s="128"/>
      <c r="R57" s="53" t="s">
        <v>47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40</v>
      </c>
      <c r="B58" s="51"/>
      <c r="C58" s="131" t="s">
        <v>344</v>
      </c>
      <c r="D58" s="161" t="s">
        <v>42</v>
      </c>
      <c r="E58" s="54" t="s">
        <v>345</v>
      </c>
      <c r="F58" s="261" t="s">
        <v>346</v>
      </c>
      <c r="G58" s="55" t="s">
        <v>347</v>
      </c>
      <c r="H58" s="50" t="s">
        <v>46</v>
      </c>
      <c r="I58" s="167"/>
      <c r="J58" s="58">
        <v>244.0</v>
      </c>
      <c r="K58" s="154"/>
      <c r="L58" s="149"/>
      <c r="M58" s="159"/>
      <c r="N58" s="142"/>
      <c r="O58" s="156"/>
      <c r="P58" s="155"/>
      <c r="Q58" s="128"/>
      <c r="R58" s="164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40</v>
      </c>
      <c r="B59" s="51"/>
      <c r="C59" s="131" t="s">
        <v>348</v>
      </c>
      <c r="D59" s="161" t="s">
        <v>107</v>
      </c>
      <c r="E59" s="54"/>
      <c r="F59" s="261" t="s">
        <v>349</v>
      </c>
      <c r="G59" s="55" t="s">
        <v>350</v>
      </c>
      <c r="H59" s="50" t="s">
        <v>37</v>
      </c>
      <c r="I59" s="167">
        <v>147.0</v>
      </c>
      <c r="J59" s="58"/>
      <c r="K59" s="154"/>
      <c r="L59" s="160"/>
      <c r="M59" s="169"/>
      <c r="N59" s="142"/>
      <c r="O59" s="156"/>
      <c r="P59" s="155"/>
      <c r="Q59" s="128"/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 ht="15.0" customHeight="1">
      <c r="A60" s="50" t="s">
        <v>40</v>
      </c>
      <c r="B60" s="51"/>
      <c r="C60" s="131" t="s">
        <v>351</v>
      </c>
      <c r="D60" s="161" t="s">
        <v>107</v>
      </c>
      <c r="E60" s="54" t="s">
        <v>352</v>
      </c>
      <c r="F60" s="261" t="s">
        <v>353</v>
      </c>
      <c r="G60" s="55" t="s">
        <v>354</v>
      </c>
      <c r="H60" s="50" t="s">
        <v>37</v>
      </c>
      <c r="I60" s="167"/>
      <c r="J60" s="58"/>
      <c r="K60" s="170"/>
      <c r="L60" s="160"/>
      <c r="M60" s="159"/>
      <c r="N60" s="62">
        <v>127.0</v>
      </c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51"/>
      <c r="C61" s="131" t="s">
        <v>355</v>
      </c>
      <c r="D61" s="161" t="s">
        <v>107</v>
      </c>
      <c r="E61" s="54"/>
      <c r="F61" s="261" t="s">
        <v>356</v>
      </c>
      <c r="G61" s="55" t="s">
        <v>357</v>
      </c>
      <c r="H61" s="50" t="s">
        <v>37</v>
      </c>
      <c r="I61" s="167"/>
      <c r="J61" s="58"/>
      <c r="K61" s="154">
        <v>147.0</v>
      </c>
      <c r="L61" s="166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40</v>
      </c>
      <c r="B62" s="77"/>
      <c r="C62" s="131" t="s">
        <v>358</v>
      </c>
      <c r="D62" s="161" t="s">
        <v>107</v>
      </c>
      <c r="E62" s="54" t="s">
        <v>359</v>
      </c>
      <c r="F62" s="261" t="s">
        <v>360</v>
      </c>
      <c r="G62" s="55" t="s">
        <v>361</v>
      </c>
      <c r="H62" s="50" t="s">
        <v>37</v>
      </c>
      <c r="I62" s="167"/>
      <c r="J62" s="58">
        <v>294.0</v>
      </c>
      <c r="K62" s="154"/>
      <c r="L62" s="160"/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362</v>
      </c>
      <c r="D63" s="161" t="s">
        <v>138</v>
      </c>
      <c r="E63" s="54" t="s">
        <v>363</v>
      </c>
      <c r="F63" s="261" t="s">
        <v>364</v>
      </c>
      <c r="G63" s="55" t="s">
        <v>365</v>
      </c>
      <c r="H63" s="50" t="s">
        <v>37</v>
      </c>
      <c r="I63" s="167">
        <v>197.0</v>
      </c>
      <c r="J63" s="88"/>
      <c r="K63" s="154"/>
      <c r="L63" s="171"/>
      <c r="M63" s="169"/>
      <c r="N63" s="73"/>
      <c r="O63" s="152"/>
      <c r="P63" s="155"/>
      <c r="Q63" s="127"/>
      <c r="R63" s="53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366</v>
      </c>
      <c r="D64" s="161" t="s">
        <v>339</v>
      </c>
      <c r="E64" s="54" t="s">
        <v>367</v>
      </c>
      <c r="F64" s="261" t="s">
        <v>368</v>
      </c>
      <c r="G64" s="55" t="s">
        <v>369</v>
      </c>
      <c r="H64" s="50" t="s">
        <v>87</v>
      </c>
      <c r="I64" s="167">
        <v>197.0</v>
      </c>
      <c r="J64" s="58"/>
      <c r="K64" s="154"/>
      <c r="L64" s="171"/>
      <c r="M64" s="159"/>
      <c r="N64" s="73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40</v>
      </c>
      <c r="B65" s="51"/>
      <c r="C65" s="51"/>
      <c r="D65" s="161" t="s">
        <v>27</v>
      </c>
      <c r="E65" s="54" t="s">
        <v>370</v>
      </c>
      <c r="F65" s="280" t="s">
        <v>371</v>
      </c>
      <c r="G65" s="55" t="s">
        <v>372</v>
      </c>
      <c r="H65" s="50" t="s">
        <v>87</v>
      </c>
      <c r="I65" s="167"/>
      <c r="J65" s="58">
        <v>127.0</v>
      </c>
      <c r="K65" s="158"/>
      <c r="L65" s="171"/>
      <c r="M65" s="169"/>
      <c r="N65" s="62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40</v>
      </c>
      <c r="B66" s="51"/>
      <c r="C66" s="51"/>
      <c r="D66" s="161" t="s">
        <v>138</v>
      </c>
      <c r="E66" s="54" t="s">
        <v>373</v>
      </c>
      <c r="F66" s="265" t="s">
        <v>374</v>
      </c>
      <c r="G66" s="55" t="s">
        <v>375</v>
      </c>
      <c r="H66" s="50" t="s">
        <v>37</v>
      </c>
      <c r="I66" s="167"/>
      <c r="J66" s="58">
        <v>294.0</v>
      </c>
      <c r="K66" s="158"/>
      <c r="L66" s="171"/>
      <c r="M66" s="169"/>
      <c r="N66" s="73"/>
      <c r="O66" s="152"/>
      <c r="P66" s="155"/>
      <c r="Q66" s="128"/>
      <c r="R66" s="5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88"/>
      <c r="K67" s="154"/>
      <c r="L67" s="160"/>
      <c r="M67" s="169"/>
      <c r="N67" s="62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8"/>
      <c r="J68" s="88"/>
      <c r="K68" s="158"/>
      <c r="L68" s="166"/>
      <c r="M68" s="159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24"/>
      <c r="E69" s="54"/>
      <c r="F69" s="54"/>
      <c r="G69" s="55"/>
      <c r="H69" s="56"/>
      <c r="I69" s="167"/>
      <c r="J69" s="88"/>
      <c r="K69" s="158"/>
      <c r="L69" s="149"/>
      <c r="M69" s="173"/>
      <c r="N69" s="73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88"/>
      <c r="K70" s="154"/>
      <c r="L70" s="160"/>
      <c r="M70" s="169"/>
      <c r="N70" s="62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8"/>
      <c r="K71" s="158"/>
      <c r="L71" s="160"/>
      <c r="M71" s="169"/>
      <c r="N71" s="73"/>
      <c r="O71" s="152"/>
      <c r="P71" s="155"/>
      <c r="Q71" s="128"/>
      <c r="R71" s="53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8"/>
      <c r="K72" s="178"/>
      <c r="L72" s="160"/>
      <c r="M72" s="169"/>
      <c r="N72" s="73"/>
      <c r="O72" s="152"/>
      <c r="P72" s="155"/>
      <c r="Q72" s="128"/>
      <c r="R72" s="164"/>
      <c r="S72" s="9"/>
      <c r="T72" s="9"/>
      <c r="U72" s="9"/>
      <c r="V72" s="9"/>
      <c r="W72" s="9"/>
      <c r="X72" s="9"/>
      <c r="Y72" s="9"/>
      <c r="Z72" s="9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8"/>
      <c r="L73" s="160"/>
      <c r="M73" s="169"/>
      <c r="N73" s="73"/>
      <c r="O73" s="152"/>
      <c r="P73" s="155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3"/>
      <c r="O74" s="185"/>
      <c r="P74" s="186"/>
      <c r="Q74" s="128"/>
      <c r="R74" s="53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8"/>
      <c r="K75" s="182"/>
      <c r="L75" s="183"/>
      <c r="M75" s="188"/>
      <c r="N75" s="142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86"/>
      <c r="D76" s="174"/>
      <c r="E76" s="176"/>
      <c r="F76" s="54"/>
      <c r="G76" s="54"/>
      <c r="H76" s="56"/>
      <c r="I76" s="181"/>
      <c r="J76" s="88"/>
      <c r="K76" s="189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172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69"/>
      <c r="S79" s="9"/>
      <c r="T79" s="9"/>
      <c r="U79" s="9"/>
      <c r="V79" s="9"/>
      <c r="W79" s="9"/>
      <c r="X79" s="9"/>
      <c r="Y79" s="9"/>
      <c r="Z79" s="9"/>
    </row>
    <row r="80">
      <c r="A80" s="50"/>
      <c r="B80" s="179"/>
      <c r="C80" s="51"/>
      <c r="D80" s="24"/>
      <c r="E80" s="190"/>
      <c r="F80" s="54"/>
      <c r="G80" s="54"/>
      <c r="H80" s="56"/>
      <c r="I80" s="187"/>
      <c r="J80" s="88"/>
      <c r="K80" s="182"/>
      <c r="L80" s="183"/>
      <c r="M80" s="188"/>
      <c r="N80" s="73"/>
      <c r="O80" s="185"/>
      <c r="P80" s="186"/>
      <c r="Q80" s="128"/>
      <c r="R80" s="17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2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81"/>
      <c r="J83" s="88"/>
      <c r="K83" s="182"/>
      <c r="L83" s="183"/>
      <c r="M83" s="188"/>
      <c r="N83" s="73"/>
      <c r="O83" s="185"/>
      <c r="P83" s="186"/>
      <c r="Q83" s="128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81"/>
      <c r="J84" s="88"/>
      <c r="K84" s="182"/>
      <c r="L84" s="183"/>
      <c r="M84" s="188"/>
      <c r="N84" s="73"/>
      <c r="O84" s="185"/>
      <c r="P84" s="186"/>
      <c r="Q84" s="128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81"/>
      <c r="J85" s="88"/>
      <c r="K85" s="182"/>
      <c r="L85" s="183"/>
      <c r="M85" s="188"/>
      <c r="N85" s="73"/>
      <c r="O85" s="185"/>
      <c r="P85" s="186"/>
      <c r="Q85" s="128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181"/>
      <c r="J86" s="88"/>
      <c r="K86" s="182"/>
      <c r="L86" s="183"/>
      <c r="M86" s="188"/>
      <c r="N86" s="73"/>
      <c r="O86" s="185"/>
      <c r="P86" s="186"/>
      <c r="Q86" s="128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24"/>
      <c r="E87" s="191"/>
      <c r="F87" s="176"/>
      <c r="G87" s="176"/>
      <c r="H87" s="56"/>
      <c r="I87" s="268"/>
      <c r="J87" s="88"/>
      <c r="K87" s="269"/>
      <c r="L87" s="270"/>
      <c r="M87" s="271"/>
      <c r="N87" s="272"/>
      <c r="O87" s="273"/>
      <c r="P87" s="274"/>
      <c r="Q87" s="275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11"/>
      <c r="D88" s="212"/>
      <c r="E88" s="4"/>
      <c r="F88" s="213"/>
      <c r="G88" s="214"/>
      <c r="H88" s="5"/>
      <c r="I88" s="215"/>
      <c r="O88" s="216"/>
      <c r="P88" s="216"/>
      <c r="Q88" s="217"/>
      <c r="R88" s="218">
        <f>SUM(R7:R87)</f>
        <v>6636.5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9"/>
      <c r="D89" s="220"/>
      <c r="E89" s="4"/>
      <c r="F89" s="221"/>
      <c r="G89" s="222"/>
      <c r="H89" s="3"/>
      <c r="I89" s="223" t="s">
        <v>26</v>
      </c>
      <c r="J89" s="224"/>
      <c r="O89" s="216"/>
      <c r="P89" s="216"/>
      <c r="Q89" s="217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25"/>
      <c r="C90" s="19"/>
      <c r="D90" s="226"/>
      <c r="E90" s="227"/>
      <c r="F90" s="213"/>
      <c r="G90" s="4"/>
      <c r="H90" s="3"/>
      <c r="I90" s="180">
        <f>SUM(I7:I87)</f>
        <v>2963.5</v>
      </c>
      <c r="J90" s="228" t="s">
        <v>27</v>
      </c>
      <c r="K90" s="229"/>
      <c r="O90" s="230"/>
      <c r="P90" s="230"/>
      <c r="Q90" s="217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9"/>
      <c r="D91" s="3"/>
      <c r="E91" s="4"/>
      <c r="F91" s="213"/>
      <c r="G91" s="4"/>
      <c r="H91" s="3"/>
      <c r="I91" s="180">
        <f>SUM(I90*2%)</f>
        <v>59.27</v>
      </c>
      <c r="J91" s="231">
        <f>SUM(J7:J87)</f>
        <v>2034.5</v>
      </c>
      <c r="K91" s="232" t="s">
        <v>22</v>
      </c>
      <c r="O91" s="233" t="s">
        <v>11</v>
      </c>
      <c r="P91" s="230"/>
      <c r="Q91" s="217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9"/>
      <c r="D92" s="3"/>
      <c r="E92" s="4"/>
      <c r="F92" s="4"/>
      <c r="G92" s="4"/>
      <c r="H92" s="3"/>
      <c r="I92" s="234"/>
      <c r="J92" s="86">
        <f>SUM(J91*2%)</f>
        <v>40.69</v>
      </c>
      <c r="K92" s="235" t="s">
        <v>28</v>
      </c>
      <c r="L92" s="236"/>
      <c r="O92" s="216"/>
      <c r="P92" s="216"/>
      <c r="Q92" s="217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9"/>
      <c r="D93" s="3"/>
      <c r="E93" s="4"/>
      <c r="F93" s="4"/>
      <c r="G93" s="4"/>
      <c r="H93" s="3"/>
      <c r="I93" s="9"/>
      <c r="J93" s="234"/>
      <c r="K93" s="231">
        <f>SUM(K7:K87)</f>
        <v>2897</v>
      </c>
      <c r="L93" s="236"/>
      <c r="O93" s="237"/>
      <c r="P93" s="237"/>
      <c r="Q93" s="217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9"/>
      <c r="D94" s="3"/>
      <c r="E94" s="238" t="s">
        <v>29</v>
      </c>
      <c r="F94" s="276">
        <f>SUM(I10,L12,K29,J65,J66)</f>
        <v>1415</v>
      </c>
      <c r="G94" s="4"/>
      <c r="H94" s="3"/>
      <c r="I94" s="9"/>
      <c r="J94" s="9"/>
      <c r="K94" s="86">
        <f>SUM(K93*2%)</f>
        <v>57.94</v>
      </c>
      <c r="L94" s="240" t="s">
        <v>30</v>
      </c>
      <c r="M94" s="215"/>
      <c r="O94" s="237"/>
      <c r="P94" s="237"/>
      <c r="Q94" s="217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9"/>
      <c r="D95" s="3"/>
      <c r="E95" s="241" t="s">
        <v>31</v>
      </c>
      <c r="F95" s="242">
        <f>SUM(I90,J91,K93,L95,M96,N97,O100,P101,Q102)</f>
        <v>14635</v>
      </c>
      <c r="G95" s="4"/>
      <c r="H95" s="3"/>
      <c r="I95" s="9"/>
      <c r="J95" s="9"/>
      <c r="K95" s="20"/>
      <c r="L95" s="180">
        <f>SUM(L7:L87)</f>
        <v>1850</v>
      </c>
      <c r="M95" s="243" t="s">
        <v>32</v>
      </c>
      <c r="N95" s="244"/>
      <c r="O95" s="237"/>
      <c r="P95" s="237"/>
      <c r="Q95" s="217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9"/>
      <c r="D96" s="3"/>
      <c r="E96" s="4"/>
      <c r="F96" s="4"/>
      <c r="G96" s="4"/>
      <c r="H96" s="3"/>
      <c r="I96" s="9"/>
      <c r="J96" s="9"/>
      <c r="K96" s="3"/>
      <c r="L96" s="180">
        <f>SUM(L95*2%)</f>
        <v>37</v>
      </c>
      <c r="M96" s="180">
        <f>SUM(M7:M87)</f>
        <v>3294</v>
      </c>
      <c r="N96" s="245" t="s">
        <v>33</v>
      </c>
      <c r="O96" s="237"/>
      <c r="P96" s="237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9"/>
      <c r="D97" s="3"/>
      <c r="E97" s="4"/>
      <c r="F97" s="4"/>
      <c r="G97" s="4"/>
      <c r="H97" s="3"/>
      <c r="I97" s="9"/>
      <c r="J97" s="9"/>
      <c r="K97" s="3"/>
      <c r="L97" s="3"/>
      <c r="M97" s="180">
        <f>SUM(M96*2%)</f>
        <v>65.88</v>
      </c>
      <c r="N97" s="180">
        <f>SUM(N7:N87)</f>
        <v>1596</v>
      </c>
      <c r="O97" s="237"/>
      <c r="P97" s="237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246" t="s">
        <v>34</v>
      </c>
      <c r="F98" s="247">
        <f>SUM(I7,I10,J23,I24,I27,L31,L33,J34,M49,M56,I64,J65)</f>
        <v>5155</v>
      </c>
      <c r="G98" s="290">
        <f>SUM(I10,J65)</f>
        <v>421</v>
      </c>
      <c r="H98" s="3"/>
      <c r="I98" s="9"/>
      <c r="J98" s="9"/>
      <c r="K98" s="3"/>
      <c r="L98" s="3"/>
      <c r="M98" s="9"/>
      <c r="N98" s="180">
        <f>SUM(N97*1%)</f>
        <v>15.96</v>
      </c>
      <c r="O98" s="237"/>
      <c r="P98" s="237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249" t="s">
        <v>35</v>
      </c>
      <c r="F99" s="277">
        <f>SUM(N8,J14,I15,K16,L18,L19,N28,I32,K35,N40,N41,K42,L43,L46,I47,K48,K55,J58)</f>
        <v>3604</v>
      </c>
      <c r="G99" s="261">
        <v>0.0</v>
      </c>
      <c r="H99" s="3"/>
      <c r="I99" s="9"/>
      <c r="J99" s="9"/>
      <c r="K99" s="3"/>
      <c r="L99" s="3"/>
      <c r="M99" s="9"/>
      <c r="N99" s="20"/>
      <c r="O99" s="251" t="s">
        <v>36</v>
      </c>
      <c r="P99" s="237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252" t="s">
        <v>37</v>
      </c>
      <c r="F100" s="277">
        <f>SUM(N9,L12,K13,I17,N20,L21,L22,K29,J30,J36,I37,N38,N39,I44,I45,K50,K52,I53,K54,I59,N60,K61,J62,I63,J66)</f>
        <v>5876</v>
      </c>
      <c r="G100" s="291">
        <f>SUM(K29,J66)</f>
        <v>794</v>
      </c>
      <c r="H100" s="3"/>
      <c r="I100" s="9"/>
      <c r="J100" s="9"/>
      <c r="K100" s="3"/>
      <c r="L100" s="3"/>
      <c r="M100" s="9"/>
      <c r="N100" s="20"/>
      <c r="O100" s="180">
        <f>SUM(O7:O87)</f>
        <v>0</v>
      </c>
      <c r="P100" s="253" t="s">
        <v>38</v>
      </c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5"/>
      <c r="C101" s="19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0">
        <f>SUM(O100*2%)</f>
        <v>0</v>
      </c>
      <c r="P101" s="180">
        <f>SUM(P7:P87)</f>
        <v>0</v>
      </c>
      <c r="Q101" s="252" t="s">
        <v>37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5"/>
      <c r="C102" s="19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0">
        <f>SUM(P101*2%)</f>
        <v>0</v>
      </c>
      <c r="Q102" s="254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5"/>
      <c r="C103" s="19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0">
        <f>SUM(Q102*2%)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5"/>
      <c r="C104" s="19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55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5"/>
      <c r="C105" s="19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56"/>
      <c r="Q105" s="255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5"/>
      <c r="C106" s="19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56"/>
      <c r="Q106" s="255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5"/>
      <c r="C107" s="19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55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55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55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55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57"/>
      <c r="C221" s="257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57"/>
      <c r="C222" s="257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57"/>
      <c r="C223" s="257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57"/>
      <c r="C224" s="257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57"/>
      <c r="C225" s="257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57"/>
      <c r="C226" s="257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57"/>
      <c r="C227" s="257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8"/>
      <c r="L996" s="258"/>
      <c r="N996" s="258"/>
    </row>
  </sheetData>
  <mergeCells count="12">
    <mergeCell ref="K90:N90"/>
    <mergeCell ref="K91:N91"/>
    <mergeCell ref="L92:N92"/>
    <mergeCell ref="L93:N93"/>
    <mergeCell ref="M94:N94"/>
    <mergeCell ref="A2:G2"/>
    <mergeCell ref="A3:E3"/>
    <mergeCell ref="I3:O3"/>
    <mergeCell ref="S6:T6"/>
    <mergeCell ref="S15:T15"/>
    <mergeCell ref="I88:N88"/>
    <mergeCell ref="J89:N89"/>
  </mergeCells>
  <dataValidations>
    <dataValidation type="list" allowBlank="1" showErrorMessage="1" sqref="D7:D87 D204:D995">
      <formula1>"Vinicius,Gustavo,Kaua,Wesley,Caio,Julia,Thiago,Daniel,Jonatha,Jhonatas,Otavio,Produtor,David,Caio Ferreira,Kaicky,Pamelah,Leandro"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75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4"/>
      <c r="T4" s="9"/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376</v>
      </c>
      <c r="D7" s="53" t="s">
        <v>27</v>
      </c>
      <c r="E7" s="54"/>
      <c r="F7" s="261" t="s">
        <v>377</v>
      </c>
      <c r="G7" s="55" t="s">
        <v>378</v>
      </c>
      <c r="H7" s="50" t="s">
        <v>87</v>
      </c>
      <c r="I7" s="57">
        <v>127.0</v>
      </c>
      <c r="J7" s="58"/>
      <c r="K7" s="59"/>
      <c r="L7" s="60"/>
      <c r="M7" s="61"/>
      <c r="N7" s="62"/>
      <c r="O7" s="63"/>
      <c r="P7" s="64"/>
      <c r="Q7" s="65"/>
      <c r="R7" s="53">
        <v>50.0</v>
      </c>
      <c r="S7" s="66" t="s">
        <v>23</v>
      </c>
      <c r="T7" s="67">
        <f>SUM(I7:I105)</f>
        <v>4768</v>
      </c>
      <c r="U7" s="9"/>
      <c r="V7" s="9"/>
      <c r="W7" s="9"/>
      <c r="X7" s="9"/>
      <c r="Y7" s="9"/>
      <c r="Z7" s="9"/>
    </row>
    <row r="8">
      <c r="A8" s="50" t="s">
        <v>51</v>
      </c>
      <c r="B8" s="51"/>
      <c r="C8" s="68" t="s">
        <v>379</v>
      </c>
      <c r="D8" s="53" t="s">
        <v>112</v>
      </c>
      <c r="E8" s="69"/>
      <c r="F8" s="261" t="s">
        <v>380</v>
      </c>
      <c r="G8" s="55" t="s">
        <v>381</v>
      </c>
      <c r="H8" s="50" t="s">
        <v>46</v>
      </c>
      <c r="I8" s="70"/>
      <c r="J8" s="58"/>
      <c r="K8" s="71"/>
      <c r="L8" s="72"/>
      <c r="M8" s="61">
        <v>127.0</v>
      </c>
      <c r="N8" s="73"/>
      <c r="O8" s="74"/>
      <c r="P8" s="75"/>
      <c r="Q8" s="76"/>
      <c r="R8" s="53">
        <v>50.0</v>
      </c>
      <c r="S8" s="40" t="s">
        <v>13</v>
      </c>
      <c r="T8" s="67">
        <f>SUM(J7:J105)</f>
        <v>3675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382</v>
      </c>
      <c r="D9" s="53" t="s">
        <v>190</v>
      </c>
      <c r="E9" s="69" t="s">
        <v>383</v>
      </c>
      <c r="F9" s="261" t="s">
        <v>384</v>
      </c>
      <c r="G9" s="55" t="s">
        <v>385</v>
      </c>
      <c r="H9" s="50" t="s">
        <v>37</v>
      </c>
      <c r="I9" s="70"/>
      <c r="J9" s="78">
        <v>120.0</v>
      </c>
      <c r="K9" s="71"/>
      <c r="L9" s="79"/>
      <c r="M9" s="61"/>
      <c r="N9" s="73"/>
      <c r="O9" s="74"/>
      <c r="P9" s="75"/>
      <c r="Q9" s="65"/>
      <c r="R9" s="53">
        <v>50.0</v>
      </c>
      <c r="S9" s="80" t="s">
        <v>14</v>
      </c>
      <c r="T9" s="81">
        <f>SUM(K7:K105)</f>
        <v>3459.9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386</v>
      </c>
      <c r="D10" s="53" t="s">
        <v>190</v>
      </c>
      <c r="E10" s="69" t="s">
        <v>387</v>
      </c>
      <c r="F10" s="261" t="s">
        <v>388</v>
      </c>
      <c r="G10" s="55" t="s">
        <v>389</v>
      </c>
      <c r="H10" s="50" t="s">
        <v>37</v>
      </c>
      <c r="I10" s="70"/>
      <c r="J10" s="58"/>
      <c r="K10" s="71">
        <v>147.0</v>
      </c>
      <c r="L10" s="79"/>
      <c r="M10" s="61"/>
      <c r="N10" s="83"/>
      <c r="O10" s="84"/>
      <c r="P10" s="75"/>
      <c r="Q10" s="65"/>
      <c r="R10" s="53">
        <v>50.0</v>
      </c>
      <c r="S10" s="85" t="s">
        <v>24</v>
      </c>
      <c r="T10" s="81">
        <f>SUM(L7:L105)</f>
        <v>4099</v>
      </c>
      <c r="U10" s="9"/>
      <c r="V10" s="9"/>
      <c r="W10" s="9"/>
      <c r="X10" s="9"/>
      <c r="Y10" s="9"/>
      <c r="Z10" s="9"/>
    </row>
    <row r="11">
      <c r="A11" s="50" t="s">
        <v>40</v>
      </c>
      <c r="B11" s="51"/>
      <c r="C11" s="82" t="s">
        <v>390</v>
      </c>
      <c r="D11" s="53" t="s">
        <v>190</v>
      </c>
      <c r="E11" s="69" t="s">
        <v>391</v>
      </c>
      <c r="F11" s="261" t="s">
        <v>392</v>
      </c>
      <c r="G11" s="55" t="s">
        <v>393</v>
      </c>
      <c r="H11" s="50" t="s">
        <v>37</v>
      </c>
      <c r="I11" s="57"/>
      <c r="J11" s="58">
        <v>147.0</v>
      </c>
      <c r="K11" s="71"/>
      <c r="L11" s="89"/>
      <c r="M11" s="90"/>
      <c r="N11" s="62"/>
      <c r="O11" s="84"/>
      <c r="P11" s="91"/>
      <c r="Q11" s="92"/>
      <c r="R11" s="263">
        <v>147.0</v>
      </c>
      <c r="S11" s="43" t="s">
        <v>16</v>
      </c>
      <c r="T11" s="81">
        <f>SUM(M7:M105)</f>
        <v>3088</v>
      </c>
      <c r="U11" s="9"/>
      <c r="V11" s="9"/>
      <c r="W11" s="9"/>
      <c r="X11" s="9"/>
      <c r="Y11" s="9"/>
      <c r="Z11" s="9"/>
    </row>
    <row r="12">
      <c r="A12" s="50" t="s">
        <v>51</v>
      </c>
      <c r="B12" s="93"/>
      <c r="C12" s="82" t="s">
        <v>394</v>
      </c>
      <c r="D12" s="53" t="s">
        <v>190</v>
      </c>
      <c r="E12" s="69" t="s">
        <v>395</v>
      </c>
      <c r="F12" s="261" t="s">
        <v>396</v>
      </c>
      <c r="G12" s="55" t="s">
        <v>397</v>
      </c>
      <c r="H12" s="50" t="s">
        <v>37</v>
      </c>
      <c r="I12" s="57"/>
      <c r="J12" s="94"/>
      <c r="K12" s="71"/>
      <c r="L12" s="95">
        <v>294.0</v>
      </c>
      <c r="M12" s="61"/>
      <c r="N12" s="62"/>
      <c r="O12" s="96"/>
      <c r="P12" s="97"/>
      <c r="Q12" s="98"/>
      <c r="R12" s="53">
        <v>50.0</v>
      </c>
      <c r="S12" s="99" t="s">
        <v>17</v>
      </c>
      <c r="T12" s="67">
        <f>SUM(N7:N105)</f>
        <v>4679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68" t="s">
        <v>398</v>
      </c>
      <c r="D13" s="53" t="s">
        <v>42</v>
      </c>
      <c r="E13" s="69"/>
      <c r="F13" s="262" t="s">
        <v>399</v>
      </c>
      <c r="G13" s="55" t="s">
        <v>400</v>
      </c>
      <c r="H13" s="50" t="s">
        <v>46</v>
      </c>
      <c r="I13" s="70"/>
      <c r="J13" s="58"/>
      <c r="K13" s="59"/>
      <c r="L13" s="89">
        <v>130.0</v>
      </c>
      <c r="M13" s="61"/>
      <c r="N13" s="83"/>
      <c r="O13" s="74"/>
      <c r="P13" s="91"/>
      <c r="Q13" s="98"/>
      <c r="R13" s="292">
        <v>130.0</v>
      </c>
      <c r="S13" s="102"/>
      <c r="T13" s="103"/>
      <c r="U13" s="9"/>
      <c r="V13" s="9"/>
      <c r="W13" s="9"/>
      <c r="X13" s="9"/>
      <c r="Y13" s="9"/>
      <c r="Z13" s="9"/>
    </row>
    <row r="14">
      <c r="A14" s="50"/>
      <c r="B14" s="51"/>
      <c r="C14" s="82" t="s">
        <v>47</v>
      </c>
      <c r="D14" s="53" t="s">
        <v>83</v>
      </c>
      <c r="E14" s="69" t="s">
        <v>401</v>
      </c>
      <c r="F14" s="261" t="s">
        <v>402</v>
      </c>
      <c r="G14" s="55" t="s">
        <v>403</v>
      </c>
      <c r="H14" s="50" t="s">
        <v>87</v>
      </c>
      <c r="I14" s="70" t="s">
        <v>186</v>
      </c>
      <c r="J14" s="58"/>
      <c r="K14" s="71"/>
      <c r="L14" s="89"/>
      <c r="M14" s="61"/>
      <c r="N14" s="83"/>
      <c r="O14" s="84"/>
      <c r="P14" s="104"/>
      <c r="Q14" s="98"/>
      <c r="R14" s="53" t="s">
        <v>47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404</v>
      </c>
      <c r="D15" s="53" t="s">
        <v>42</v>
      </c>
      <c r="E15" s="69"/>
      <c r="F15" s="261" t="s">
        <v>405</v>
      </c>
      <c r="G15" s="55" t="s">
        <v>406</v>
      </c>
      <c r="H15" s="50" t="s">
        <v>46</v>
      </c>
      <c r="I15" s="70"/>
      <c r="J15" s="58"/>
      <c r="K15" s="71"/>
      <c r="L15" s="89"/>
      <c r="M15" s="61">
        <v>294.0</v>
      </c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407</v>
      </c>
      <c r="D16" s="53" t="s">
        <v>42</v>
      </c>
      <c r="E16" s="107" t="s">
        <v>408</v>
      </c>
      <c r="F16" s="261" t="s">
        <v>409</v>
      </c>
      <c r="G16" s="55" t="s">
        <v>410</v>
      </c>
      <c r="H16" s="50" t="s">
        <v>46</v>
      </c>
      <c r="I16" s="70">
        <v>147.0</v>
      </c>
      <c r="J16" s="58"/>
      <c r="K16" s="71"/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SUM(O7:O105)</f>
        <v>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2" t="s">
        <v>411</v>
      </c>
      <c r="D17" s="53" t="s">
        <v>42</v>
      </c>
      <c r="E17" s="110" t="s">
        <v>243</v>
      </c>
      <c r="F17" s="261" t="s">
        <v>412</v>
      </c>
      <c r="G17" s="55" t="s">
        <v>413</v>
      </c>
      <c r="H17" s="50" t="s">
        <v>46</v>
      </c>
      <c r="I17" s="70"/>
      <c r="J17" s="88"/>
      <c r="K17" s="71">
        <v>147.0</v>
      </c>
      <c r="L17" s="79"/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SUM(P7:P105)</f>
        <v>0</v>
      </c>
      <c r="U17" s="9"/>
      <c r="V17" s="9"/>
      <c r="W17" s="9"/>
      <c r="X17" s="9"/>
      <c r="Y17" s="9"/>
      <c r="Z17" s="9"/>
    </row>
    <row r="18">
      <c r="A18" s="50" t="s">
        <v>51</v>
      </c>
      <c r="B18" s="77"/>
      <c r="C18" s="82" t="s">
        <v>414</v>
      </c>
      <c r="D18" s="53" t="s">
        <v>42</v>
      </c>
      <c r="E18" s="69" t="s">
        <v>243</v>
      </c>
      <c r="F18" s="261" t="s">
        <v>415</v>
      </c>
      <c r="G18" s="55" t="s">
        <v>413</v>
      </c>
      <c r="H18" s="50" t="s">
        <v>46</v>
      </c>
      <c r="I18" s="70"/>
      <c r="J18" s="78"/>
      <c r="K18" s="71">
        <v>147.0</v>
      </c>
      <c r="L18" s="89"/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SUM(Q7:Q105)</f>
        <v>700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416</v>
      </c>
      <c r="D19" s="53" t="s">
        <v>42</v>
      </c>
      <c r="E19" s="69"/>
      <c r="F19" s="261" t="s">
        <v>417</v>
      </c>
      <c r="G19" s="55" t="s">
        <v>418</v>
      </c>
      <c r="H19" s="50" t="s">
        <v>46</v>
      </c>
      <c r="I19" s="70">
        <v>127.0</v>
      </c>
      <c r="J19" s="114"/>
      <c r="K19" s="71"/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51</v>
      </c>
      <c r="B20" s="51"/>
      <c r="C20" s="82" t="s">
        <v>47</v>
      </c>
      <c r="D20" s="53" t="s">
        <v>138</v>
      </c>
      <c r="E20" s="69"/>
      <c r="F20" s="261" t="s">
        <v>419</v>
      </c>
      <c r="G20" s="55" t="s">
        <v>420</v>
      </c>
      <c r="H20" s="50" t="s">
        <v>37</v>
      </c>
      <c r="I20" s="70"/>
      <c r="J20" s="58"/>
      <c r="K20" s="116"/>
      <c r="L20" s="89" t="s">
        <v>47</v>
      </c>
      <c r="M20" s="61"/>
      <c r="N20" s="73"/>
      <c r="O20" s="74"/>
      <c r="P20" s="91"/>
      <c r="Q20" s="98"/>
      <c r="R20" s="53">
        <v>0.0</v>
      </c>
      <c r="S20" s="9"/>
      <c r="T20" s="9"/>
      <c r="U20" s="9"/>
      <c r="V20" s="9"/>
      <c r="W20" s="9"/>
      <c r="X20" s="9"/>
      <c r="Y20" s="9"/>
      <c r="Z20" s="9"/>
    </row>
    <row r="21" ht="15.0" customHeight="1">
      <c r="A21" s="50" t="s">
        <v>40</v>
      </c>
      <c r="B21" s="51"/>
      <c r="C21" s="82" t="s">
        <v>421</v>
      </c>
      <c r="D21" s="53" t="s">
        <v>53</v>
      </c>
      <c r="E21" s="110" t="s">
        <v>422</v>
      </c>
      <c r="F21" s="261" t="s">
        <v>423</v>
      </c>
      <c r="G21" s="55" t="s">
        <v>424</v>
      </c>
      <c r="H21" s="50" t="s">
        <v>46</v>
      </c>
      <c r="I21" s="70"/>
      <c r="J21" s="58"/>
      <c r="K21" s="116"/>
      <c r="L21" s="89"/>
      <c r="M21" s="61"/>
      <c r="N21" s="62">
        <v>294.0</v>
      </c>
      <c r="O21" s="84"/>
      <c r="P21" s="91"/>
      <c r="Q21" s="98"/>
      <c r="R21" s="53">
        <v>50.0</v>
      </c>
      <c r="S21" s="293" t="s">
        <v>3</v>
      </c>
      <c r="T21" s="9"/>
      <c r="U21" s="9"/>
      <c r="V21" s="9"/>
      <c r="W21" s="9"/>
      <c r="X21" s="9"/>
      <c r="Y21" s="9"/>
      <c r="Z21" s="9"/>
    </row>
    <row r="22" ht="16.5" customHeight="1">
      <c r="A22" s="50" t="s">
        <v>40</v>
      </c>
      <c r="B22" s="51"/>
      <c r="C22" s="82" t="s">
        <v>425</v>
      </c>
      <c r="D22" s="53" t="s">
        <v>138</v>
      </c>
      <c r="E22" s="69" t="s">
        <v>426</v>
      </c>
      <c r="F22" s="261" t="s">
        <v>427</v>
      </c>
      <c r="G22" s="55" t="s">
        <v>428</v>
      </c>
      <c r="H22" s="50" t="s">
        <v>37</v>
      </c>
      <c r="I22" s="70"/>
      <c r="J22" s="58">
        <v>294.0</v>
      </c>
      <c r="K22" s="71"/>
      <c r="L22" s="119"/>
      <c r="M22" s="61"/>
      <c r="N22" s="62"/>
      <c r="O22" s="84"/>
      <c r="P22" s="91"/>
      <c r="Q22" s="98"/>
      <c r="R22" s="53">
        <v>50.0</v>
      </c>
      <c r="S22" s="118">
        <f>SUM(F113)</f>
        <v>24468.9</v>
      </c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47</v>
      </c>
      <c r="D23" s="53" t="s">
        <v>42</v>
      </c>
      <c r="E23" s="69"/>
      <c r="F23" s="261" t="s">
        <v>429</v>
      </c>
      <c r="G23" s="55" t="s">
        <v>430</v>
      </c>
      <c r="H23" s="50" t="s">
        <v>46</v>
      </c>
      <c r="I23" s="70"/>
      <c r="J23" s="58"/>
      <c r="K23" s="71" t="s">
        <v>50</v>
      </c>
      <c r="L23" s="119"/>
      <c r="M23" s="61"/>
      <c r="N23" s="62"/>
      <c r="O23" s="84"/>
      <c r="P23" s="91"/>
      <c r="Q23" s="98"/>
      <c r="R23" s="53" t="s">
        <v>47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2" t="s">
        <v>47</v>
      </c>
      <c r="D24" s="53" t="s">
        <v>42</v>
      </c>
      <c r="E24" s="69"/>
      <c r="F24" s="261" t="s">
        <v>431</v>
      </c>
      <c r="G24" s="55" t="s">
        <v>430</v>
      </c>
      <c r="H24" s="50" t="s">
        <v>46</v>
      </c>
      <c r="I24" s="70"/>
      <c r="J24" s="58"/>
      <c r="K24" s="71" t="s">
        <v>50</v>
      </c>
      <c r="L24" s="79"/>
      <c r="M24" s="61"/>
      <c r="N24" s="62"/>
      <c r="O24" s="120"/>
      <c r="P24" s="91"/>
      <c r="Q24" s="92"/>
      <c r="R24" s="53" t="s">
        <v>47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82" t="s">
        <v>432</v>
      </c>
      <c r="D25" s="53" t="s">
        <v>138</v>
      </c>
      <c r="E25" s="69"/>
      <c r="F25" s="261" t="s">
        <v>433</v>
      </c>
      <c r="G25" s="55" t="s">
        <v>434</v>
      </c>
      <c r="H25" s="50" t="s">
        <v>37</v>
      </c>
      <c r="I25" s="70"/>
      <c r="J25" s="58"/>
      <c r="K25" s="71"/>
      <c r="L25" s="89"/>
      <c r="M25" s="121">
        <v>147.0</v>
      </c>
      <c r="N25" s="62"/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435</v>
      </c>
      <c r="D26" s="53"/>
      <c r="E26" s="69"/>
      <c r="F26" s="261" t="s">
        <v>436</v>
      </c>
      <c r="G26" s="55" t="s">
        <v>437</v>
      </c>
      <c r="H26" s="50" t="s">
        <v>37</v>
      </c>
      <c r="I26" s="123"/>
      <c r="J26" s="58"/>
      <c r="K26" s="71"/>
      <c r="L26" s="79"/>
      <c r="M26" s="61"/>
      <c r="N26" s="62"/>
      <c r="O26" s="84"/>
      <c r="P26" s="104"/>
      <c r="Q26" s="92">
        <v>100.0</v>
      </c>
      <c r="R26" s="263">
        <v>100.0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51"/>
      <c r="C27" s="131" t="s">
        <v>438</v>
      </c>
      <c r="D27" s="53" t="s">
        <v>258</v>
      </c>
      <c r="E27" s="69" t="s">
        <v>439</v>
      </c>
      <c r="F27" s="261" t="s">
        <v>440</v>
      </c>
      <c r="G27" s="55" t="s">
        <v>441</v>
      </c>
      <c r="H27" s="50" t="s">
        <v>87</v>
      </c>
      <c r="I27" s="70">
        <v>127.0</v>
      </c>
      <c r="J27" s="78"/>
      <c r="K27" s="59"/>
      <c r="L27" s="79"/>
      <c r="M27" s="124"/>
      <c r="N27" s="62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442</v>
      </c>
      <c r="D28" s="53" t="s">
        <v>258</v>
      </c>
      <c r="E28" s="69" t="s">
        <v>443</v>
      </c>
      <c r="F28" s="261" t="s">
        <v>444</v>
      </c>
      <c r="G28" s="55" t="s">
        <v>445</v>
      </c>
      <c r="H28" s="50" t="s">
        <v>87</v>
      </c>
      <c r="I28" s="57"/>
      <c r="J28" s="58">
        <v>244.0</v>
      </c>
      <c r="K28" s="125"/>
      <c r="L28" s="79"/>
      <c r="M28" s="124"/>
      <c r="N28" s="73"/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446</v>
      </c>
      <c r="D29" s="53" t="s">
        <v>258</v>
      </c>
      <c r="E29" s="69" t="s">
        <v>447</v>
      </c>
      <c r="F29" s="261" t="s">
        <v>448</v>
      </c>
      <c r="G29" s="55" t="s">
        <v>449</v>
      </c>
      <c r="H29" s="50" t="s">
        <v>87</v>
      </c>
      <c r="I29" s="70">
        <v>147.0</v>
      </c>
      <c r="J29" s="58"/>
      <c r="K29" s="116"/>
      <c r="L29" s="89"/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450</v>
      </c>
      <c r="D30" s="53" t="s">
        <v>258</v>
      </c>
      <c r="E30" s="69" t="s">
        <v>451</v>
      </c>
      <c r="F30" s="261" t="s">
        <v>452</v>
      </c>
      <c r="G30" s="55" t="s">
        <v>453</v>
      </c>
      <c r="H30" s="50" t="s">
        <v>87</v>
      </c>
      <c r="I30" s="126"/>
      <c r="J30" s="58">
        <v>294.0</v>
      </c>
      <c r="K30" s="71"/>
      <c r="L30" s="119"/>
      <c r="M30" s="61"/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77"/>
      <c r="C31" s="68" t="s">
        <v>47</v>
      </c>
      <c r="D31" s="53" t="s">
        <v>258</v>
      </c>
      <c r="E31" s="69"/>
      <c r="F31" s="261" t="s">
        <v>454</v>
      </c>
      <c r="G31" s="55" t="s">
        <v>455</v>
      </c>
      <c r="H31" s="50" t="s">
        <v>87</v>
      </c>
      <c r="I31" s="70" t="s">
        <v>186</v>
      </c>
      <c r="J31" s="58"/>
      <c r="K31" s="71"/>
      <c r="L31" s="89"/>
      <c r="M31" s="121"/>
      <c r="N31" s="62"/>
      <c r="O31" s="84"/>
      <c r="P31" s="91"/>
      <c r="Q31" s="128"/>
      <c r="R31" s="53" t="s">
        <v>47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51</v>
      </c>
      <c r="B32" s="51"/>
      <c r="C32" s="68" t="s">
        <v>456</v>
      </c>
      <c r="D32" s="53" t="s">
        <v>67</v>
      </c>
      <c r="E32" s="69"/>
      <c r="F32" s="261" t="s">
        <v>457</v>
      </c>
      <c r="G32" s="55" t="s">
        <v>458</v>
      </c>
      <c r="H32" s="50" t="s">
        <v>46</v>
      </c>
      <c r="I32" s="70"/>
      <c r="J32" s="78"/>
      <c r="K32" s="71"/>
      <c r="L32" s="89"/>
      <c r="M32" s="61">
        <v>147.0</v>
      </c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51</v>
      </c>
      <c r="B33" s="131"/>
      <c r="C33" s="68" t="s">
        <v>459</v>
      </c>
      <c r="D33" s="53" t="s">
        <v>97</v>
      </c>
      <c r="E33" s="69"/>
      <c r="F33" s="261" t="s">
        <v>460</v>
      </c>
      <c r="G33" s="55" t="s">
        <v>461</v>
      </c>
      <c r="H33" s="50" t="s">
        <v>37</v>
      </c>
      <c r="I33" s="70"/>
      <c r="J33" s="58"/>
      <c r="K33" s="71"/>
      <c r="L33" s="89">
        <v>441.0</v>
      </c>
      <c r="M33" s="61"/>
      <c r="N33" s="83"/>
      <c r="O33" s="129"/>
      <c r="P33" s="130"/>
      <c r="Q33" s="128"/>
      <c r="R33" s="53">
        <v>100.0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51</v>
      </c>
      <c r="B34" s="51"/>
      <c r="C34" s="68" t="s">
        <v>462</v>
      </c>
      <c r="D34" s="53" t="s">
        <v>67</v>
      </c>
      <c r="E34" s="132" t="s">
        <v>463</v>
      </c>
      <c r="F34" s="266" t="s">
        <v>464</v>
      </c>
      <c r="G34" s="55" t="s">
        <v>465</v>
      </c>
      <c r="H34" s="50" t="s">
        <v>46</v>
      </c>
      <c r="I34" s="70"/>
      <c r="J34" s="58"/>
      <c r="K34" s="116">
        <v>147.0</v>
      </c>
      <c r="L34" s="89"/>
      <c r="M34" s="61"/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 t="s">
        <v>466</v>
      </c>
      <c r="D35" s="53" t="s">
        <v>67</v>
      </c>
      <c r="E35" s="69" t="s">
        <v>467</v>
      </c>
      <c r="F35" s="261" t="s">
        <v>468</v>
      </c>
      <c r="G35" s="55" t="s">
        <v>469</v>
      </c>
      <c r="H35" s="50" t="s">
        <v>46</v>
      </c>
      <c r="I35" s="70"/>
      <c r="J35" s="58"/>
      <c r="K35" s="134"/>
      <c r="L35" s="89">
        <v>294.0</v>
      </c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40</v>
      </c>
      <c r="B36" s="51"/>
      <c r="C36" s="136"/>
      <c r="D36" s="53" t="s">
        <v>67</v>
      </c>
      <c r="E36" s="107" t="s">
        <v>470</v>
      </c>
      <c r="F36" s="264" t="s">
        <v>471</v>
      </c>
      <c r="G36" s="55" t="s">
        <v>472</v>
      </c>
      <c r="H36" s="50" t="s">
        <v>46</v>
      </c>
      <c r="I36" s="70"/>
      <c r="J36" s="58">
        <v>294.0</v>
      </c>
      <c r="K36" s="116"/>
      <c r="L36" s="89"/>
      <c r="M36" s="61"/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51"/>
      <c r="C37" s="150" t="s">
        <v>473</v>
      </c>
      <c r="D37" s="53" t="s">
        <v>67</v>
      </c>
      <c r="E37" s="69"/>
      <c r="F37" s="261" t="s">
        <v>474</v>
      </c>
      <c r="G37" s="54" t="s">
        <v>475</v>
      </c>
      <c r="H37" s="50" t="s">
        <v>46</v>
      </c>
      <c r="I37" s="70"/>
      <c r="J37" s="58"/>
      <c r="K37" s="59"/>
      <c r="L37" s="89">
        <v>147.0</v>
      </c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50" t="s">
        <v>476</v>
      </c>
      <c r="D38" s="53" t="s">
        <v>67</v>
      </c>
      <c r="E38" s="69" t="s">
        <v>477</v>
      </c>
      <c r="F38" s="261" t="s">
        <v>478</v>
      </c>
      <c r="G38" s="54" t="s">
        <v>479</v>
      </c>
      <c r="H38" s="50" t="s">
        <v>46</v>
      </c>
      <c r="I38" s="57">
        <v>127.0</v>
      </c>
      <c r="J38" s="58"/>
      <c r="K38" s="71"/>
      <c r="L38" s="89"/>
      <c r="M38" s="61"/>
      <c r="N38" s="62"/>
      <c r="O38" s="129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68" t="s">
        <v>480</v>
      </c>
      <c r="D39" s="53" t="s">
        <v>67</v>
      </c>
      <c r="E39" s="69"/>
      <c r="F39" s="262" t="s">
        <v>481</v>
      </c>
      <c r="G39" s="54" t="s">
        <v>482</v>
      </c>
      <c r="H39" s="50" t="s">
        <v>46</v>
      </c>
      <c r="I39" s="57"/>
      <c r="J39" s="58"/>
      <c r="K39" s="71">
        <v>127.0</v>
      </c>
      <c r="L39" s="89"/>
      <c r="M39" s="61"/>
      <c r="N39" s="62"/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77"/>
      <c r="C40" s="68" t="s">
        <v>483</v>
      </c>
      <c r="D40" s="53" t="s">
        <v>83</v>
      </c>
      <c r="E40" s="69" t="s">
        <v>484</v>
      </c>
      <c r="F40" s="282" t="s">
        <v>485</v>
      </c>
      <c r="G40" s="55" t="s">
        <v>486</v>
      </c>
      <c r="H40" s="50" t="s">
        <v>87</v>
      </c>
      <c r="I40" s="70">
        <v>294.0</v>
      </c>
      <c r="J40" s="58"/>
      <c r="K40" s="71"/>
      <c r="L40" s="79"/>
      <c r="M40" s="61"/>
      <c r="N40" s="73"/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487</v>
      </c>
      <c r="D41" s="53" t="s">
        <v>83</v>
      </c>
      <c r="E41" s="69" t="s">
        <v>488</v>
      </c>
      <c r="F41" s="261" t="s">
        <v>489</v>
      </c>
      <c r="G41" s="55" t="s">
        <v>490</v>
      </c>
      <c r="H41" s="50" t="s">
        <v>87</v>
      </c>
      <c r="I41" s="70"/>
      <c r="J41" s="58"/>
      <c r="K41" s="71">
        <v>119.9</v>
      </c>
      <c r="L41" s="89"/>
      <c r="M41" s="61"/>
      <c r="N41" s="14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491</v>
      </c>
      <c r="D42" s="53" t="s">
        <v>83</v>
      </c>
      <c r="E42" s="69" t="s">
        <v>492</v>
      </c>
      <c r="F42" s="261" t="s">
        <v>493</v>
      </c>
      <c r="G42" s="53" t="s">
        <v>494</v>
      </c>
      <c r="H42" s="50" t="s">
        <v>87</v>
      </c>
      <c r="I42" s="126"/>
      <c r="J42" s="58">
        <v>197.0</v>
      </c>
      <c r="K42" s="71"/>
      <c r="L42" s="89"/>
      <c r="M42" s="61"/>
      <c r="N42" s="62"/>
      <c r="O42" s="129"/>
      <c r="P42" s="130"/>
      <c r="Q42" s="127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40</v>
      </c>
      <c r="B43" s="51"/>
      <c r="C43" s="82" t="s">
        <v>495</v>
      </c>
      <c r="D43" s="53" t="s">
        <v>83</v>
      </c>
      <c r="E43" s="69" t="s">
        <v>496</v>
      </c>
      <c r="F43" s="261" t="s">
        <v>497</v>
      </c>
      <c r="G43" s="55" t="s">
        <v>498</v>
      </c>
      <c r="H43" s="50" t="s">
        <v>87</v>
      </c>
      <c r="I43" s="70"/>
      <c r="J43" s="58">
        <v>294.0</v>
      </c>
      <c r="K43" s="59"/>
      <c r="L43" s="143"/>
      <c r="M43" s="12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51</v>
      </c>
      <c r="B44" s="51"/>
      <c r="C44" s="68" t="s">
        <v>499</v>
      </c>
      <c r="D44" s="53" t="s">
        <v>149</v>
      </c>
      <c r="E44" s="69"/>
      <c r="F44" s="261" t="s">
        <v>500</v>
      </c>
      <c r="G44" s="55" t="s">
        <v>501</v>
      </c>
      <c r="H44" s="50" t="s">
        <v>87</v>
      </c>
      <c r="I44" s="70"/>
      <c r="J44" s="88"/>
      <c r="K44" s="71"/>
      <c r="L44" s="144"/>
      <c r="M44" s="61">
        <v>1000.0</v>
      </c>
      <c r="N44" s="62"/>
      <c r="O44" s="129"/>
      <c r="P44" s="130"/>
      <c r="Q44" s="128"/>
      <c r="R44" s="53">
        <v>200.0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283" t="s">
        <v>502</v>
      </c>
      <c r="D45" s="53" t="s">
        <v>27</v>
      </c>
      <c r="E45" s="69" t="s">
        <v>503</v>
      </c>
      <c r="F45" s="284" t="s">
        <v>504</v>
      </c>
      <c r="G45" s="141" t="s">
        <v>505</v>
      </c>
      <c r="H45" s="50" t="s">
        <v>87</v>
      </c>
      <c r="I45" s="57">
        <v>127.0</v>
      </c>
      <c r="J45" s="58"/>
      <c r="K45" s="71"/>
      <c r="L45" s="143"/>
      <c r="M45" s="61"/>
      <c r="N45" s="62"/>
      <c r="O45" s="129"/>
      <c r="P45" s="137"/>
      <c r="Q45" s="128"/>
      <c r="R45" s="263">
        <v>127.0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77"/>
      <c r="C46" s="82" t="s">
        <v>506</v>
      </c>
      <c r="D46" s="53" t="s">
        <v>83</v>
      </c>
      <c r="E46" s="69" t="s">
        <v>507</v>
      </c>
      <c r="F46" s="261" t="s">
        <v>508</v>
      </c>
      <c r="G46" s="55" t="s">
        <v>509</v>
      </c>
      <c r="H46" s="50" t="s">
        <v>87</v>
      </c>
      <c r="I46" s="70">
        <v>294.0</v>
      </c>
      <c r="J46" s="58"/>
      <c r="K46" s="71"/>
      <c r="L46" s="148"/>
      <c r="M46" s="61"/>
      <c r="N46" s="62"/>
      <c r="O46" s="129"/>
      <c r="P46" s="137"/>
      <c r="Q46" s="98"/>
      <c r="R46" s="263">
        <v>294.0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82" t="s">
        <v>510</v>
      </c>
      <c r="D47" s="53" t="s">
        <v>27</v>
      </c>
      <c r="E47" s="69"/>
      <c r="F47" s="261" t="s">
        <v>511</v>
      </c>
      <c r="G47" s="55" t="s">
        <v>512</v>
      </c>
      <c r="H47" s="50" t="s">
        <v>87</v>
      </c>
      <c r="I47" s="57">
        <v>244.0</v>
      </c>
      <c r="J47" s="58"/>
      <c r="K47" s="71"/>
      <c r="L47" s="149"/>
      <c r="M47" s="124"/>
      <c r="N47" s="62"/>
      <c r="O47" s="140"/>
      <c r="P47" s="130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51"/>
      <c r="C48" s="150" t="s">
        <v>47</v>
      </c>
      <c r="D48" s="53" t="s">
        <v>53</v>
      </c>
      <c r="E48" s="69" t="s">
        <v>513</v>
      </c>
      <c r="F48" s="261" t="s">
        <v>514</v>
      </c>
      <c r="G48" s="55" t="s">
        <v>515</v>
      </c>
      <c r="H48" s="50" t="s">
        <v>37</v>
      </c>
      <c r="I48" s="70"/>
      <c r="J48" s="88"/>
      <c r="K48" s="71"/>
      <c r="L48" s="149"/>
      <c r="M48" s="61" t="s">
        <v>50</v>
      </c>
      <c r="N48" s="62"/>
      <c r="O48" s="129"/>
      <c r="P48" s="130"/>
      <c r="Q48" s="92"/>
      <c r="R48" s="53" t="s">
        <v>47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51"/>
      <c r="C49" s="68" t="s">
        <v>516</v>
      </c>
      <c r="D49" s="53" t="s">
        <v>27</v>
      </c>
      <c r="E49" s="69" t="s">
        <v>517</v>
      </c>
      <c r="F49" s="294" t="s">
        <v>518</v>
      </c>
      <c r="G49" s="55" t="s">
        <v>519</v>
      </c>
      <c r="H49" s="50" t="s">
        <v>87</v>
      </c>
      <c r="I49" s="70"/>
      <c r="J49" s="58">
        <v>147.0</v>
      </c>
      <c r="K49" s="134"/>
      <c r="L49" s="149"/>
      <c r="M49" s="61"/>
      <c r="N49" s="73"/>
      <c r="O49" s="152"/>
      <c r="P49" s="153"/>
      <c r="Q49" s="98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77"/>
      <c r="C50" s="68" t="s">
        <v>520</v>
      </c>
      <c r="D50" s="53" t="s">
        <v>27</v>
      </c>
      <c r="E50" s="107" t="s">
        <v>521</v>
      </c>
      <c r="F50" s="261" t="s">
        <v>522</v>
      </c>
      <c r="G50" s="54" t="s">
        <v>523</v>
      </c>
      <c r="H50" s="50" t="s">
        <v>87</v>
      </c>
      <c r="I50" s="70"/>
      <c r="J50" s="58"/>
      <c r="K50" s="154">
        <v>294.0</v>
      </c>
      <c r="L50" s="149"/>
      <c r="M50" s="61"/>
      <c r="N50" s="62"/>
      <c r="O50" s="152"/>
      <c r="P50" s="155"/>
      <c r="Q50" s="127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40</v>
      </c>
      <c r="B51" s="51"/>
      <c r="C51" s="68" t="s">
        <v>524</v>
      </c>
      <c r="D51" s="53" t="s">
        <v>27</v>
      </c>
      <c r="E51" s="69" t="s">
        <v>525</v>
      </c>
      <c r="F51" s="261" t="s">
        <v>526</v>
      </c>
      <c r="G51" s="54" t="s">
        <v>527</v>
      </c>
      <c r="H51" s="50" t="s">
        <v>87</v>
      </c>
      <c r="I51" s="70">
        <v>147.0</v>
      </c>
      <c r="J51" s="58"/>
      <c r="K51" s="154"/>
      <c r="L51" s="149"/>
      <c r="M51" s="61"/>
      <c r="N51" s="8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51</v>
      </c>
      <c r="B52" s="51"/>
      <c r="C52" s="150" t="s">
        <v>528</v>
      </c>
      <c r="D52" s="53" t="s">
        <v>27</v>
      </c>
      <c r="E52" s="54" t="s">
        <v>529</v>
      </c>
      <c r="F52" s="261" t="s">
        <v>530</v>
      </c>
      <c r="G52" s="100" t="s">
        <v>531</v>
      </c>
      <c r="H52" s="50" t="s">
        <v>87</v>
      </c>
      <c r="I52" s="57"/>
      <c r="J52" s="58"/>
      <c r="K52" s="154">
        <v>147.0</v>
      </c>
      <c r="L52" s="149"/>
      <c r="M52" s="61"/>
      <c r="N52" s="73"/>
      <c r="O52" s="156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157"/>
      <c r="D53" s="53" t="s">
        <v>27</v>
      </c>
      <c r="E53" s="69" t="s">
        <v>532</v>
      </c>
      <c r="F53" s="280" t="s">
        <v>533</v>
      </c>
      <c r="G53" s="55" t="s">
        <v>534</v>
      </c>
      <c r="H53" s="50" t="s">
        <v>87</v>
      </c>
      <c r="I53" s="57"/>
      <c r="J53" s="58"/>
      <c r="K53" s="158"/>
      <c r="L53" s="149">
        <v>147.0</v>
      </c>
      <c r="M53" s="159"/>
      <c r="N53" s="73"/>
      <c r="O53" s="152"/>
      <c r="P53" s="155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51</v>
      </c>
      <c r="B54" s="51"/>
      <c r="C54" s="77"/>
      <c r="D54" s="53" t="s">
        <v>112</v>
      </c>
      <c r="E54" s="54"/>
      <c r="F54" s="265" t="s">
        <v>535</v>
      </c>
      <c r="G54" s="55" t="s">
        <v>536</v>
      </c>
      <c r="H54" s="50" t="s">
        <v>46</v>
      </c>
      <c r="I54" s="70"/>
      <c r="J54" s="88"/>
      <c r="K54" s="154"/>
      <c r="L54" s="160"/>
      <c r="M54" s="159">
        <v>294.0</v>
      </c>
      <c r="N54" s="62"/>
      <c r="O54" s="152"/>
      <c r="P54" s="155"/>
      <c r="Q54" s="128"/>
      <c r="R54" s="5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537</v>
      </c>
      <c r="D55" s="53" t="s">
        <v>27</v>
      </c>
      <c r="E55" s="54" t="s">
        <v>538</v>
      </c>
      <c r="F55" s="262" t="s">
        <v>539</v>
      </c>
      <c r="G55" s="55" t="s">
        <v>540</v>
      </c>
      <c r="H55" s="50" t="s">
        <v>87</v>
      </c>
      <c r="I55" s="147"/>
      <c r="J55" s="58"/>
      <c r="K55" s="154"/>
      <c r="L55" s="149">
        <v>294.0</v>
      </c>
      <c r="M55" s="159"/>
      <c r="N55" s="73"/>
      <c r="O55" s="152"/>
      <c r="P55" s="153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40</v>
      </c>
      <c r="B56" s="51"/>
      <c r="C56" s="131" t="s">
        <v>541</v>
      </c>
      <c r="D56" s="161"/>
      <c r="E56" s="162"/>
      <c r="F56" s="279" t="s">
        <v>542</v>
      </c>
      <c r="G56" s="55" t="s">
        <v>543</v>
      </c>
      <c r="H56" s="50" t="s">
        <v>37</v>
      </c>
      <c r="I56" s="70"/>
      <c r="J56" s="163"/>
      <c r="K56" s="154"/>
      <c r="L56" s="160"/>
      <c r="M56" s="159"/>
      <c r="N56" s="62"/>
      <c r="O56" s="156"/>
      <c r="P56" s="155"/>
      <c r="Q56" s="127">
        <v>600.0</v>
      </c>
      <c r="R56" s="295">
        <v>600.0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51</v>
      </c>
      <c r="B57" s="51"/>
      <c r="C57" s="131" t="s">
        <v>326</v>
      </c>
      <c r="D57" s="161" t="s">
        <v>112</v>
      </c>
      <c r="E57" s="54"/>
      <c r="F57" s="289" t="s">
        <v>544</v>
      </c>
      <c r="G57" s="55" t="s">
        <v>545</v>
      </c>
      <c r="H57" s="50" t="s">
        <v>46</v>
      </c>
      <c r="I57" s="70"/>
      <c r="J57" s="58"/>
      <c r="K57" s="154"/>
      <c r="L57" s="166"/>
      <c r="M57" s="159">
        <v>294.0</v>
      </c>
      <c r="N57" s="62"/>
      <c r="O57" s="156"/>
      <c r="P57" s="155"/>
      <c r="Q57" s="128"/>
      <c r="R57" s="53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40</v>
      </c>
      <c r="B58" s="51"/>
      <c r="C58" s="131" t="s">
        <v>546</v>
      </c>
      <c r="D58" s="161" t="s">
        <v>190</v>
      </c>
      <c r="E58" s="54" t="s">
        <v>547</v>
      </c>
      <c r="F58" s="261" t="s">
        <v>548</v>
      </c>
      <c r="G58" s="55" t="s">
        <v>549</v>
      </c>
      <c r="H58" s="50" t="s">
        <v>37</v>
      </c>
      <c r="I58" s="167"/>
      <c r="J58" s="58"/>
      <c r="K58" s="154"/>
      <c r="L58" s="149"/>
      <c r="M58" s="159"/>
      <c r="N58" s="83">
        <v>294.0</v>
      </c>
      <c r="O58" s="156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40</v>
      </c>
      <c r="B59" s="51"/>
      <c r="C59" s="131" t="s">
        <v>550</v>
      </c>
      <c r="D59" s="161" t="s">
        <v>53</v>
      </c>
      <c r="E59" s="54"/>
      <c r="F59" s="261" t="s">
        <v>551</v>
      </c>
      <c r="G59" s="55" t="s">
        <v>552</v>
      </c>
      <c r="H59" s="50" t="s">
        <v>46</v>
      </c>
      <c r="I59" s="167">
        <v>294.0</v>
      </c>
      <c r="J59" s="58"/>
      <c r="K59" s="154"/>
      <c r="L59" s="160"/>
      <c r="M59" s="169"/>
      <c r="N59" s="142"/>
      <c r="O59" s="156"/>
      <c r="P59" s="155"/>
      <c r="Q59" s="128"/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40</v>
      </c>
      <c r="B60" s="51"/>
      <c r="C60" s="131" t="s">
        <v>553</v>
      </c>
      <c r="D60" s="161" t="s">
        <v>27</v>
      </c>
      <c r="E60" s="54" t="s">
        <v>554</v>
      </c>
      <c r="F60" s="261" t="s">
        <v>555</v>
      </c>
      <c r="G60" s="55" t="s">
        <v>556</v>
      </c>
      <c r="H60" s="50" t="s">
        <v>87</v>
      </c>
      <c r="I60" s="167"/>
      <c r="J60" s="58">
        <v>127.0</v>
      </c>
      <c r="K60" s="170"/>
      <c r="L60" s="160"/>
      <c r="M60" s="159"/>
      <c r="N60" s="62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40</v>
      </c>
      <c r="B61" s="51"/>
      <c r="C61" s="131" t="s">
        <v>557</v>
      </c>
      <c r="D61" s="161" t="s">
        <v>27</v>
      </c>
      <c r="E61" s="54" t="s">
        <v>558</v>
      </c>
      <c r="F61" s="261" t="s">
        <v>559</v>
      </c>
      <c r="G61" s="55" t="s">
        <v>560</v>
      </c>
      <c r="H61" s="50" t="s">
        <v>87</v>
      </c>
      <c r="I61" s="167"/>
      <c r="J61" s="58">
        <v>244.0</v>
      </c>
      <c r="K61" s="154"/>
      <c r="L61" s="166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51</v>
      </c>
      <c r="B62" s="77"/>
      <c r="C62" s="131" t="s">
        <v>561</v>
      </c>
      <c r="D62" s="161" t="s">
        <v>190</v>
      </c>
      <c r="E62" s="54"/>
      <c r="F62" s="261" t="s">
        <v>562</v>
      </c>
      <c r="G62" s="55" t="s">
        <v>563</v>
      </c>
      <c r="H62" s="50" t="s">
        <v>37</v>
      </c>
      <c r="I62" s="167"/>
      <c r="J62" s="58"/>
      <c r="K62" s="154"/>
      <c r="L62" s="160"/>
      <c r="M62" s="159">
        <v>294.0</v>
      </c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131" t="s">
        <v>47</v>
      </c>
      <c r="D63" s="161" t="s">
        <v>190</v>
      </c>
      <c r="E63" s="54"/>
      <c r="F63" s="261" t="s">
        <v>564</v>
      </c>
      <c r="G63" s="55" t="s">
        <v>543</v>
      </c>
      <c r="H63" s="50" t="s">
        <v>37</v>
      </c>
      <c r="I63" s="167"/>
      <c r="J63" s="88"/>
      <c r="K63" s="154"/>
      <c r="L63" s="171"/>
      <c r="M63" s="169"/>
      <c r="N63" s="73"/>
      <c r="O63" s="152"/>
      <c r="P63" s="155"/>
      <c r="Q63" s="127" t="s">
        <v>565</v>
      </c>
      <c r="R63" s="53" t="s">
        <v>47</v>
      </c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131" t="s">
        <v>47</v>
      </c>
      <c r="D64" s="161" t="s">
        <v>190</v>
      </c>
      <c r="E64" s="54"/>
      <c r="F64" s="261" t="s">
        <v>566</v>
      </c>
      <c r="G64" s="55" t="s">
        <v>543</v>
      </c>
      <c r="H64" s="50" t="s">
        <v>37</v>
      </c>
      <c r="I64" s="167"/>
      <c r="J64" s="58"/>
      <c r="K64" s="154"/>
      <c r="L64" s="171"/>
      <c r="M64" s="159"/>
      <c r="N64" s="73"/>
      <c r="O64" s="152"/>
      <c r="P64" s="155"/>
      <c r="Q64" s="127" t="s">
        <v>565</v>
      </c>
      <c r="R64" s="53" t="s">
        <v>47</v>
      </c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131" t="s">
        <v>47</v>
      </c>
      <c r="D65" s="161" t="s">
        <v>190</v>
      </c>
      <c r="E65" s="54"/>
      <c r="F65" s="261" t="s">
        <v>567</v>
      </c>
      <c r="G65" s="55" t="s">
        <v>543</v>
      </c>
      <c r="H65" s="50" t="s">
        <v>37</v>
      </c>
      <c r="I65" s="167"/>
      <c r="J65" s="58"/>
      <c r="K65" s="158"/>
      <c r="L65" s="171"/>
      <c r="M65" s="169"/>
      <c r="N65" s="62"/>
      <c r="O65" s="152"/>
      <c r="P65" s="155"/>
      <c r="Q65" s="127" t="s">
        <v>565</v>
      </c>
      <c r="R65" s="53" t="s">
        <v>47</v>
      </c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131" t="s">
        <v>47</v>
      </c>
      <c r="D66" s="24"/>
      <c r="E66" s="54"/>
      <c r="F66" s="261" t="s">
        <v>568</v>
      </c>
      <c r="G66" s="55" t="s">
        <v>543</v>
      </c>
      <c r="H66" s="50" t="s">
        <v>37</v>
      </c>
      <c r="I66" s="167"/>
      <c r="J66" s="88"/>
      <c r="K66" s="158"/>
      <c r="L66" s="171"/>
      <c r="M66" s="169"/>
      <c r="N66" s="73"/>
      <c r="O66" s="152"/>
      <c r="P66" s="155"/>
      <c r="Q66" s="127" t="s">
        <v>565</v>
      </c>
      <c r="R66" s="53" t="s">
        <v>47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51</v>
      </c>
      <c r="B67" s="51"/>
      <c r="C67" s="131" t="s">
        <v>569</v>
      </c>
      <c r="D67" s="161" t="s">
        <v>53</v>
      </c>
      <c r="E67" s="54" t="s">
        <v>570</v>
      </c>
      <c r="F67" s="261" t="s">
        <v>571</v>
      </c>
      <c r="G67" s="55" t="s">
        <v>572</v>
      </c>
      <c r="H67" s="50" t="s">
        <v>46</v>
      </c>
      <c r="I67" s="168"/>
      <c r="J67" s="88"/>
      <c r="K67" s="154">
        <v>1890.0</v>
      </c>
      <c r="L67" s="160"/>
      <c r="M67" s="169"/>
      <c r="N67" s="62"/>
      <c r="O67" s="152"/>
      <c r="P67" s="155"/>
      <c r="Q67" s="128"/>
      <c r="R67" s="263">
        <v>1890.0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51</v>
      </c>
      <c r="B68" s="51"/>
      <c r="C68" s="131" t="s">
        <v>573</v>
      </c>
      <c r="D68" s="161" t="s">
        <v>53</v>
      </c>
      <c r="E68" s="54"/>
      <c r="F68" s="261" t="s">
        <v>574</v>
      </c>
      <c r="G68" s="55" t="s">
        <v>575</v>
      </c>
      <c r="H68" s="50" t="s">
        <v>46</v>
      </c>
      <c r="I68" s="168"/>
      <c r="J68" s="88"/>
      <c r="K68" s="158"/>
      <c r="L68" s="166">
        <v>147.0</v>
      </c>
      <c r="M68" s="159"/>
      <c r="N68" s="73"/>
      <c r="O68" s="152"/>
      <c r="P68" s="155"/>
      <c r="Q68" s="128"/>
      <c r="R68" s="53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51</v>
      </c>
      <c r="B69" s="51"/>
      <c r="C69" s="131" t="s">
        <v>344</v>
      </c>
      <c r="D69" s="161" t="s">
        <v>53</v>
      </c>
      <c r="E69" s="54"/>
      <c r="F69" s="261" t="s">
        <v>576</v>
      </c>
      <c r="G69" s="55" t="s">
        <v>577</v>
      </c>
      <c r="H69" s="50" t="s">
        <v>46</v>
      </c>
      <c r="I69" s="167"/>
      <c r="J69" s="88"/>
      <c r="K69" s="158"/>
      <c r="L69" s="149"/>
      <c r="M69" s="173">
        <v>197.0</v>
      </c>
      <c r="N69" s="73"/>
      <c r="O69" s="152"/>
      <c r="P69" s="155"/>
      <c r="Q69" s="128"/>
      <c r="R69" s="53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51</v>
      </c>
      <c r="B70" s="51"/>
      <c r="C70" s="131" t="s">
        <v>578</v>
      </c>
      <c r="D70" s="296" t="s">
        <v>53</v>
      </c>
      <c r="E70" s="54"/>
      <c r="F70" s="261" t="s">
        <v>579</v>
      </c>
      <c r="G70" s="55" t="s">
        <v>580</v>
      </c>
      <c r="H70" s="50" t="s">
        <v>46</v>
      </c>
      <c r="I70" s="175"/>
      <c r="J70" s="88"/>
      <c r="K70" s="154"/>
      <c r="L70" s="160"/>
      <c r="M70" s="159">
        <v>147.0</v>
      </c>
      <c r="N70" s="62"/>
      <c r="O70" s="152"/>
      <c r="P70" s="155"/>
      <c r="Q70" s="128"/>
      <c r="R70" s="53">
        <v>50.0</v>
      </c>
      <c r="S70" s="9"/>
      <c r="T70" s="9"/>
      <c r="U70" s="9"/>
      <c r="V70" s="9"/>
      <c r="W70" s="9"/>
      <c r="X70" s="9"/>
      <c r="Y70" s="9"/>
      <c r="Z70" s="9"/>
    </row>
    <row r="71" ht="14.25" customHeight="1">
      <c r="A71" s="50" t="s">
        <v>40</v>
      </c>
      <c r="B71" s="51"/>
      <c r="C71" s="131" t="s">
        <v>581</v>
      </c>
      <c r="D71" s="174"/>
      <c r="E71" s="54" t="s">
        <v>582</v>
      </c>
      <c r="F71" s="261" t="s">
        <v>583</v>
      </c>
      <c r="G71" s="55" t="s">
        <v>584</v>
      </c>
      <c r="H71" s="50" t="s">
        <v>87</v>
      </c>
      <c r="I71" s="177"/>
      <c r="J71" s="88"/>
      <c r="K71" s="158"/>
      <c r="L71" s="160"/>
      <c r="M71" s="169"/>
      <c r="N71" s="62">
        <v>3200.0</v>
      </c>
      <c r="O71" s="152"/>
      <c r="P71" s="155"/>
      <c r="Q71" s="128"/>
      <c r="R71" s="53">
        <v>1600.0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40</v>
      </c>
      <c r="B72" s="51"/>
      <c r="C72" s="131" t="s">
        <v>585</v>
      </c>
      <c r="D72" s="296" t="s">
        <v>53</v>
      </c>
      <c r="E72" s="54"/>
      <c r="F72" s="261" t="s">
        <v>586</v>
      </c>
      <c r="G72" s="55" t="s">
        <v>587</v>
      </c>
      <c r="H72" s="50" t="s">
        <v>46</v>
      </c>
      <c r="I72" s="167">
        <v>147.0</v>
      </c>
      <c r="J72" s="88"/>
      <c r="K72" s="178"/>
      <c r="L72" s="160"/>
      <c r="M72" s="169"/>
      <c r="N72" s="73"/>
      <c r="O72" s="152"/>
      <c r="P72" s="155"/>
      <c r="Q72" s="128"/>
      <c r="R72" s="164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40</v>
      </c>
      <c r="B73" s="51"/>
      <c r="C73" s="131" t="s">
        <v>588</v>
      </c>
      <c r="D73" s="296" t="s">
        <v>149</v>
      </c>
      <c r="E73" s="54" t="s">
        <v>589</v>
      </c>
      <c r="F73" s="261" t="s">
        <v>590</v>
      </c>
      <c r="G73" s="55" t="s">
        <v>591</v>
      </c>
      <c r="H73" s="50" t="s">
        <v>87</v>
      </c>
      <c r="I73" s="177">
        <v>180.0</v>
      </c>
      <c r="J73" s="58"/>
      <c r="K73" s="158"/>
      <c r="L73" s="160"/>
      <c r="M73" s="169"/>
      <c r="N73" s="73"/>
      <c r="O73" s="152"/>
      <c r="P73" s="155"/>
      <c r="Q73" s="128"/>
      <c r="R73" s="53">
        <v>100.0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40</v>
      </c>
      <c r="B74" s="179"/>
      <c r="C74" s="297" t="s">
        <v>592</v>
      </c>
      <c r="D74" s="296" t="s">
        <v>138</v>
      </c>
      <c r="E74" s="54" t="s">
        <v>589</v>
      </c>
      <c r="F74" s="261" t="s">
        <v>593</v>
      </c>
      <c r="G74" s="55" t="s">
        <v>591</v>
      </c>
      <c r="H74" s="50" t="s">
        <v>37</v>
      </c>
      <c r="I74" s="187">
        <v>220.0</v>
      </c>
      <c r="J74" s="58"/>
      <c r="K74" s="182"/>
      <c r="L74" s="183"/>
      <c r="M74" s="184"/>
      <c r="N74" s="73"/>
      <c r="O74" s="185"/>
      <c r="P74" s="186"/>
      <c r="Q74" s="128"/>
      <c r="R74" s="53"/>
      <c r="S74" s="9"/>
      <c r="T74" s="9"/>
      <c r="U74" s="9"/>
      <c r="V74" s="9"/>
      <c r="W74" s="9"/>
      <c r="X74" s="9"/>
      <c r="Y74" s="9"/>
      <c r="Z74" s="9"/>
    </row>
    <row r="75">
      <c r="A75" s="50" t="s">
        <v>51</v>
      </c>
      <c r="B75" s="179"/>
      <c r="C75" s="131" t="s">
        <v>594</v>
      </c>
      <c r="D75" s="296" t="s">
        <v>53</v>
      </c>
      <c r="E75" s="54"/>
      <c r="F75" s="261" t="s">
        <v>595</v>
      </c>
      <c r="G75" s="55" t="s">
        <v>596</v>
      </c>
      <c r="H75" s="50" t="s">
        <v>46</v>
      </c>
      <c r="I75" s="187"/>
      <c r="J75" s="88"/>
      <c r="K75" s="189">
        <v>147.0</v>
      </c>
      <c r="L75" s="183"/>
      <c r="M75" s="188"/>
      <c r="N75" s="142"/>
      <c r="O75" s="185"/>
      <c r="P75" s="186"/>
      <c r="Q75" s="128"/>
      <c r="R75" s="164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51</v>
      </c>
      <c r="B76" s="179"/>
      <c r="C76" s="82" t="s">
        <v>597</v>
      </c>
      <c r="D76" s="296" t="s">
        <v>53</v>
      </c>
      <c r="E76" s="176"/>
      <c r="F76" s="261" t="s">
        <v>598</v>
      </c>
      <c r="G76" s="54" t="s">
        <v>599</v>
      </c>
      <c r="H76" s="50" t="s">
        <v>46</v>
      </c>
      <c r="I76" s="181"/>
      <c r="J76" s="88"/>
      <c r="K76" s="189"/>
      <c r="L76" s="298">
        <v>294.0</v>
      </c>
      <c r="M76" s="188"/>
      <c r="N76" s="73"/>
      <c r="O76" s="185"/>
      <c r="P76" s="186"/>
      <c r="Q76" s="128"/>
      <c r="R76" s="164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40</v>
      </c>
      <c r="B77" s="179"/>
      <c r="C77" s="131" t="s">
        <v>600</v>
      </c>
      <c r="D77" s="296" t="s">
        <v>58</v>
      </c>
      <c r="E77" s="54" t="s">
        <v>601</v>
      </c>
      <c r="F77" s="261" t="s">
        <v>602</v>
      </c>
      <c r="G77" s="54" t="s">
        <v>603</v>
      </c>
      <c r="H77" s="50" t="s">
        <v>46</v>
      </c>
      <c r="I77" s="181"/>
      <c r="J77" s="58">
        <v>147.0</v>
      </c>
      <c r="K77" s="182"/>
      <c r="L77" s="183"/>
      <c r="M77" s="188"/>
      <c r="N77" s="73"/>
      <c r="O77" s="185"/>
      <c r="P77" s="186"/>
      <c r="Q77" s="128"/>
      <c r="R77" s="295">
        <v>147.0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51</v>
      </c>
      <c r="B78" s="179"/>
      <c r="C78" s="131" t="s">
        <v>604</v>
      </c>
      <c r="D78" s="296" t="s">
        <v>58</v>
      </c>
      <c r="E78" s="54" t="s">
        <v>605</v>
      </c>
      <c r="F78" s="261" t="s">
        <v>606</v>
      </c>
      <c r="G78" s="54" t="s">
        <v>607</v>
      </c>
      <c r="H78" s="50" t="s">
        <v>46</v>
      </c>
      <c r="I78" s="187"/>
      <c r="J78" s="88"/>
      <c r="K78" s="182"/>
      <c r="L78" s="298">
        <v>294.0</v>
      </c>
      <c r="M78" s="188"/>
      <c r="N78" s="73"/>
      <c r="O78" s="185"/>
      <c r="P78" s="186"/>
      <c r="Q78" s="128"/>
      <c r="R78" s="164">
        <v>50.0</v>
      </c>
      <c r="S78" s="9"/>
      <c r="T78" s="9"/>
      <c r="U78" s="9"/>
      <c r="V78" s="9"/>
      <c r="W78" s="9"/>
      <c r="X78" s="9"/>
      <c r="Y78" s="9"/>
      <c r="Z78" s="9"/>
    </row>
    <row r="79" ht="14.25" customHeight="1">
      <c r="A79" s="50" t="s">
        <v>40</v>
      </c>
      <c r="B79" s="179"/>
      <c r="C79" s="131" t="s">
        <v>608</v>
      </c>
      <c r="D79" s="161" t="s">
        <v>58</v>
      </c>
      <c r="E79" s="190" t="s">
        <v>609</v>
      </c>
      <c r="F79" s="261" t="s">
        <v>610</v>
      </c>
      <c r="G79" s="54" t="s">
        <v>611</v>
      </c>
      <c r="H79" s="50" t="s">
        <v>46</v>
      </c>
      <c r="I79" s="187"/>
      <c r="J79" s="88"/>
      <c r="K79" s="182"/>
      <c r="L79" s="183"/>
      <c r="M79" s="188"/>
      <c r="N79" s="62">
        <v>147.0</v>
      </c>
      <c r="O79" s="185"/>
      <c r="P79" s="186"/>
      <c r="Q79" s="128"/>
      <c r="R79" s="164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40</v>
      </c>
      <c r="B80" s="179"/>
      <c r="C80" s="131" t="s">
        <v>612</v>
      </c>
      <c r="D80" s="161" t="s">
        <v>97</v>
      </c>
      <c r="E80" s="190" t="s">
        <v>613</v>
      </c>
      <c r="F80" s="261" t="s">
        <v>614</v>
      </c>
      <c r="G80" s="54" t="s">
        <v>615</v>
      </c>
      <c r="H80" s="50" t="s">
        <v>37</v>
      </c>
      <c r="I80" s="187">
        <v>147.0</v>
      </c>
      <c r="J80" s="88"/>
      <c r="K80" s="182"/>
      <c r="L80" s="183"/>
      <c r="M80" s="188"/>
      <c r="N80" s="73"/>
      <c r="O80" s="185"/>
      <c r="P80" s="186"/>
      <c r="Q80" s="128"/>
      <c r="R80" s="164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40</v>
      </c>
      <c r="B81" s="179"/>
      <c r="C81" s="131" t="s">
        <v>616</v>
      </c>
      <c r="D81" s="161" t="s">
        <v>58</v>
      </c>
      <c r="E81" s="190" t="s">
        <v>617</v>
      </c>
      <c r="F81" s="261" t="s">
        <v>618</v>
      </c>
      <c r="G81" s="54" t="s">
        <v>619</v>
      </c>
      <c r="H81" s="50" t="s">
        <v>46</v>
      </c>
      <c r="I81" s="181"/>
      <c r="J81" s="58">
        <v>244.0</v>
      </c>
      <c r="K81" s="182"/>
      <c r="L81" s="183"/>
      <c r="M81" s="188"/>
      <c r="N81" s="73"/>
      <c r="O81" s="185"/>
      <c r="P81" s="186"/>
      <c r="Q81" s="128"/>
      <c r="R81" s="164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51</v>
      </c>
      <c r="B82" s="179"/>
      <c r="C82" s="131" t="s">
        <v>620</v>
      </c>
      <c r="D82" s="161" t="s">
        <v>138</v>
      </c>
      <c r="E82" s="191"/>
      <c r="F82" s="261" t="s">
        <v>621</v>
      </c>
      <c r="G82" s="54" t="s">
        <v>622</v>
      </c>
      <c r="H82" s="50" t="s">
        <v>37</v>
      </c>
      <c r="I82" s="181"/>
      <c r="J82" s="88"/>
      <c r="K82" s="182"/>
      <c r="L82" s="183"/>
      <c r="M82" s="299">
        <v>147.0</v>
      </c>
      <c r="N82" s="73"/>
      <c r="O82" s="185"/>
      <c r="P82" s="186"/>
      <c r="Q82" s="128"/>
      <c r="R82" s="69">
        <v>50.0</v>
      </c>
      <c r="S82" s="9"/>
      <c r="T82" s="9"/>
      <c r="U82" s="9"/>
      <c r="V82" s="9"/>
      <c r="W82" s="9"/>
      <c r="X82" s="9"/>
      <c r="Y82" s="9"/>
      <c r="Z82" s="9"/>
    </row>
    <row r="83">
      <c r="A83" s="50" t="s">
        <v>40</v>
      </c>
      <c r="B83" s="179"/>
      <c r="C83" s="131" t="s">
        <v>623</v>
      </c>
      <c r="D83" s="161" t="s">
        <v>107</v>
      </c>
      <c r="E83" s="191"/>
      <c r="F83" s="300" t="s">
        <v>624</v>
      </c>
      <c r="G83" s="54" t="s">
        <v>625</v>
      </c>
      <c r="H83" s="50" t="s">
        <v>37</v>
      </c>
      <c r="I83" s="194"/>
      <c r="J83" s="88"/>
      <c r="K83" s="182"/>
      <c r="L83" s="298">
        <v>735.0</v>
      </c>
      <c r="M83" s="188"/>
      <c r="N83" s="73"/>
      <c r="O83" s="185"/>
      <c r="P83" s="186"/>
      <c r="Q83" s="128"/>
      <c r="R83" s="301">
        <v>735.0</v>
      </c>
      <c r="S83" s="9"/>
      <c r="T83" s="9"/>
      <c r="U83" s="9"/>
      <c r="V83" s="9"/>
      <c r="W83" s="9"/>
      <c r="X83" s="9"/>
      <c r="Y83" s="9"/>
      <c r="Z83" s="9"/>
    </row>
    <row r="84">
      <c r="A84" s="50" t="s">
        <v>51</v>
      </c>
      <c r="B84" s="179"/>
      <c r="C84" s="131" t="s">
        <v>626</v>
      </c>
      <c r="D84" s="161" t="s">
        <v>97</v>
      </c>
      <c r="E84" s="190" t="s">
        <v>627</v>
      </c>
      <c r="F84" s="261" t="s">
        <v>628</v>
      </c>
      <c r="G84" s="54" t="s">
        <v>629</v>
      </c>
      <c r="H84" s="50" t="s">
        <v>87</v>
      </c>
      <c r="I84" s="194"/>
      <c r="J84" s="88"/>
      <c r="K84" s="182"/>
      <c r="L84" s="298">
        <v>147.0</v>
      </c>
      <c r="M84" s="188"/>
      <c r="N84" s="73"/>
      <c r="O84" s="185"/>
      <c r="P84" s="186"/>
      <c r="Q84" s="128"/>
      <c r="R84" s="164">
        <v>50.0</v>
      </c>
      <c r="S84" s="9"/>
      <c r="T84" s="9"/>
      <c r="U84" s="9"/>
      <c r="V84" s="9"/>
      <c r="W84" s="9"/>
      <c r="X84" s="9"/>
      <c r="Y84" s="9"/>
      <c r="Z84" s="9"/>
    </row>
    <row r="85">
      <c r="A85" s="50" t="s">
        <v>51</v>
      </c>
      <c r="B85" s="179"/>
      <c r="C85" s="131" t="s">
        <v>630</v>
      </c>
      <c r="D85" s="161" t="s">
        <v>97</v>
      </c>
      <c r="E85" s="190" t="s">
        <v>631</v>
      </c>
      <c r="F85" s="261" t="s">
        <v>632</v>
      </c>
      <c r="G85" s="54" t="s">
        <v>633</v>
      </c>
      <c r="H85" s="50" t="s">
        <v>37</v>
      </c>
      <c r="I85" s="194"/>
      <c r="J85" s="88"/>
      <c r="K85" s="182"/>
      <c r="L85" s="298">
        <v>147.0</v>
      </c>
      <c r="M85" s="188"/>
      <c r="N85" s="73"/>
      <c r="O85" s="185"/>
      <c r="P85" s="186"/>
      <c r="Q85" s="128"/>
      <c r="R85" s="164">
        <v>50.0</v>
      </c>
      <c r="S85" s="9"/>
      <c r="T85" s="9"/>
      <c r="U85" s="9"/>
      <c r="V85" s="9"/>
      <c r="W85" s="9"/>
      <c r="X85" s="9"/>
      <c r="Y85" s="9"/>
      <c r="Z85" s="9"/>
    </row>
    <row r="86">
      <c r="A86" s="50" t="s">
        <v>40</v>
      </c>
      <c r="B86" s="179"/>
      <c r="C86" s="131" t="s">
        <v>634</v>
      </c>
      <c r="D86" s="161" t="s">
        <v>149</v>
      </c>
      <c r="E86" s="190" t="s">
        <v>635</v>
      </c>
      <c r="F86" s="261" t="s">
        <v>636</v>
      </c>
      <c r="G86" s="54" t="s">
        <v>637</v>
      </c>
      <c r="H86" s="50" t="s">
        <v>87</v>
      </c>
      <c r="I86" s="194"/>
      <c r="J86" s="88"/>
      <c r="K86" s="182"/>
      <c r="L86" s="183"/>
      <c r="M86" s="188"/>
      <c r="N86" s="62">
        <v>597.0</v>
      </c>
      <c r="O86" s="185"/>
      <c r="P86" s="186"/>
      <c r="Q86" s="128"/>
      <c r="R86" s="69">
        <v>298.5</v>
      </c>
      <c r="S86" s="9"/>
      <c r="T86" s="9"/>
      <c r="U86" s="9"/>
      <c r="V86" s="9"/>
      <c r="W86" s="9"/>
      <c r="X86" s="9"/>
      <c r="Y86" s="9"/>
      <c r="Z86" s="9"/>
    </row>
    <row r="87">
      <c r="A87" s="50" t="s">
        <v>51</v>
      </c>
      <c r="B87" s="179"/>
      <c r="C87" s="131" t="s">
        <v>638</v>
      </c>
      <c r="D87" s="161" t="s">
        <v>138</v>
      </c>
      <c r="E87" s="190" t="s">
        <v>639</v>
      </c>
      <c r="F87" s="261" t="s">
        <v>639</v>
      </c>
      <c r="G87" s="54" t="s">
        <v>640</v>
      </c>
      <c r="H87" s="50" t="s">
        <v>37</v>
      </c>
      <c r="I87" s="203"/>
      <c r="J87" s="88"/>
      <c r="K87" s="269"/>
      <c r="L87" s="302">
        <v>294.0</v>
      </c>
      <c r="M87" s="271"/>
      <c r="N87" s="272"/>
      <c r="O87" s="273"/>
      <c r="P87" s="274"/>
      <c r="Q87" s="275"/>
      <c r="R87" s="164">
        <v>50.0</v>
      </c>
      <c r="S87" s="9"/>
      <c r="T87" s="9"/>
      <c r="U87" s="9"/>
      <c r="V87" s="9"/>
      <c r="W87" s="9"/>
      <c r="X87" s="9"/>
      <c r="Y87" s="9"/>
      <c r="Z87" s="9"/>
    </row>
    <row r="88">
      <c r="A88" s="50" t="s">
        <v>40</v>
      </c>
      <c r="B88" s="179"/>
      <c r="C88" s="303" t="s">
        <v>641</v>
      </c>
      <c r="D88" s="296" t="s">
        <v>258</v>
      </c>
      <c r="E88" s="54" t="s">
        <v>642</v>
      </c>
      <c r="F88" s="261" t="s">
        <v>643</v>
      </c>
      <c r="G88" s="54" t="s">
        <v>644</v>
      </c>
      <c r="H88" s="50" t="s">
        <v>87</v>
      </c>
      <c r="I88" s="187">
        <v>294.0</v>
      </c>
      <c r="J88" s="304"/>
      <c r="K88" s="305"/>
      <c r="L88" s="298"/>
      <c r="M88" s="306"/>
      <c r="N88" s="307"/>
      <c r="O88" s="308"/>
      <c r="P88" s="274"/>
      <c r="Q88" s="275"/>
      <c r="R88" s="164">
        <v>50.0</v>
      </c>
      <c r="S88" s="9"/>
      <c r="T88" s="9"/>
      <c r="U88" s="9"/>
      <c r="V88" s="9"/>
      <c r="W88" s="9"/>
      <c r="X88" s="9"/>
      <c r="Y88" s="9"/>
      <c r="Z88" s="9"/>
    </row>
    <row r="89">
      <c r="A89" s="50" t="s">
        <v>40</v>
      </c>
      <c r="B89" s="179"/>
      <c r="C89" s="131" t="s">
        <v>645</v>
      </c>
      <c r="D89" s="296" t="s">
        <v>258</v>
      </c>
      <c r="E89" s="54" t="s">
        <v>646</v>
      </c>
      <c r="F89" s="261" t="s">
        <v>647</v>
      </c>
      <c r="G89" s="54" t="s">
        <v>648</v>
      </c>
      <c r="H89" s="50" t="s">
        <v>87</v>
      </c>
      <c r="I89" s="194"/>
      <c r="J89" s="309">
        <v>147.0</v>
      </c>
      <c r="K89" s="305"/>
      <c r="L89" s="298"/>
      <c r="M89" s="306"/>
      <c r="N89" s="307"/>
      <c r="O89" s="308"/>
      <c r="P89" s="274"/>
      <c r="Q89" s="275"/>
      <c r="R89" s="164">
        <v>50.0</v>
      </c>
      <c r="S89" s="9"/>
      <c r="T89" s="9"/>
      <c r="U89" s="9"/>
      <c r="V89" s="9"/>
      <c r="W89" s="9"/>
      <c r="X89" s="9"/>
      <c r="Y89" s="9"/>
      <c r="Z89" s="9"/>
    </row>
    <row r="90">
      <c r="A90" s="50" t="s">
        <v>40</v>
      </c>
      <c r="B90" s="179"/>
      <c r="C90" s="131" t="s">
        <v>649</v>
      </c>
      <c r="D90" s="296" t="s">
        <v>97</v>
      </c>
      <c r="E90" s="54" t="s">
        <v>33</v>
      </c>
      <c r="F90" s="261" t="s">
        <v>650</v>
      </c>
      <c r="G90" s="54" t="s">
        <v>651</v>
      </c>
      <c r="H90" s="50" t="s">
        <v>87</v>
      </c>
      <c r="I90" s="194"/>
      <c r="J90" s="309">
        <v>244.0</v>
      </c>
      <c r="K90" s="305"/>
      <c r="L90" s="298"/>
      <c r="M90" s="306"/>
      <c r="N90" s="307"/>
      <c r="O90" s="308"/>
      <c r="P90" s="274"/>
      <c r="Q90" s="275"/>
      <c r="R90" s="164">
        <v>50.0</v>
      </c>
      <c r="S90" s="9"/>
      <c r="T90" s="9"/>
      <c r="U90" s="9"/>
      <c r="V90" s="9"/>
      <c r="W90" s="9"/>
      <c r="X90" s="9"/>
      <c r="Y90" s="9"/>
      <c r="Z90" s="9"/>
    </row>
    <row r="91">
      <c r="A91" s="50" t="s">
        <v>51</v>
      </c>
      <c r="B91" s="179"/>
      <c r="C91" s="131" t="s">
        <v>652</v>
      </c>
      <c r="D91" s="296" t="s">
        <v>97</v>
      </c>
      <c r="E91" s="54"/>
      <c r="F91" s="261" t="s">
        <v>653</v>
      </c>
      <c r="G91" s="54" t="s">
        <v>654</v>
      </c>
      <c r="H91" s="50" t="s">
        <v>37</v>
      </c>
      <c r="I91" s="194"/>
      <c r="J91" s="304"/>
      <c r="K91" s="305"/>
      <c r="L91" s="298">
        <v>294.0</v>
      </c>
      <c r="M91" s="306"/>
      <c r="N91" s="307"/>
      <c r="O91" s="308"/>
      <c r="P91" s="274"/>
      <c r="Q91" s="275"/>
      <c r="R91" s="164">
        <v>50.0</v>
      </c>
      <c r="S91" s="9"/>
      <c r="T91" s="9"/>
      <c r="U91" s="9"/>
      <c r="V91" s="9"/>
      <c r="W91" s="9"/>
      <c r="X91" s="9"/>
      <c r="Y91" s="9"/>
      <c r="Z91" s="9"/>
    </row>
    <row r="92">
      <c r="A92" s="50" t="s">
        <v>40</v>
      </c>
      <c r="B92" s="179"/>
      <c r="C92" s="131" t="s">
        <v>655</v>
      </c>
      <c r="D92" s="296" t="s">
        <v>190</v>
      </c>
      <c r="E92" s="54" t="s">
        <v>656</v>
      </c>
      <c r="F92" s="261" t="s">
        <v>657</v>
      </c>
      <c r="G92" s="54" t="s">
        <v>658</v>
      </c>
      <c r="H92" s="50" t="s">
        <v>37</v>
      </c>
      <c r="I92" s="187">
        <v>294.0</v>
      </c>
      <c r="J92" s="304"/>
      <c r="K92" s="305"/>
      <c r="L92" s="298"/>
      <c r="M92" s="306"/>
      <c r="N92" s="307"/>
      <c r="O92" s="308"/>
      <c r="P92" s="274"/>
      <c r="Q92" s="275"/>
      <c r="R92" s="164">
        <v>50.0</v>
      </c>
      <c r="S92" s="9"/>
      <c r="T92" s="9"/>
      <c r="U92" s="9"/>
      <c r="V92" s="9"/>
      <c r="W92" s="9"/>
      <c r="X92" s="9"/>
      <c r="Y92" s="9"/>
      <c r="Z92" s="9"/>
    </row>
    <row r="93">
      <c r="A93" s="50" t="s">
        <v>40</v>
      </c>
      <c r="B93" s="179"/>
      <c r="C93" s="131" t="s">
        <v>659</v>
      </c>
      <c r="D93" s="296" t="s">
        <v>190</v>
      </c>
      <c r="E93" s="54" t="s">
        <v>660</v>
      </c>
      <c r="F93" s="261" t="s">
        <v>661</v>
      </c>
      <c r="G93" s="54" t="s">
        <v>662</v>
      </c>
      <c r="H93" s="50" t="s">
        <v>37</v>
      </c>
      <c r="I93" s="187">
        <v>147.0</v>
      </c>
      <c r="J93" s="304"/>
      <c r="K93" s="305"/>
      <c r="L93" s="298"/>
      <c r="M93" s="306"/>
      <c r="N93" s="307"/>
      <c r="O93" s="308"/>
      <c r="P93" s="274"/>
      <c r="Q93" s="275"/>
      <c r="R93" s="164">
        <v>50.0</v>
      </c>
      <c r="S93" s="9"/>
      <c r="T93" s="9"/>
      <c r="U93" s="9"/>
      <c r="V93" s="9"/>
      <c r="W93" s="9"/>
      <c r="X93" s="9"/>
      <c r="Y93" s="9"/>
      <c r="Z93" s="9"/>
    </row>
    <row r="94">
      <c r="A94" s="50" t="s">
        <v>40</v>
      </c>
      <c r="B94" s="179"/>
      <c r="C94" s="131" t="s">
        <v>663</v>
      </c>
      <c r="D94" s="296" t="s">
        <v>27</v>
      </c>
      <c r="E94" s="54" t="s">
        <v>664</v>
      </c>
      <c r="F94" s="261" t="s">
        <v>665</v>
      </c>
      <c r="G94" s="54" t="s">
        <v>666</v>
      </c>
      <c r="H94" s="50" t="s">
        <v>87</v>
      </c>
      <c r="I94" s="194"/>
      <c r="J94" s="309">
        <v>294.0</v>
      </c>
      <c r="K94" s="305"/>
      <c r="L94" s="298"/>
      <c r="M94" s="306"/>
      <c r="N94" s="307"/>
      <c r="O94" s="308"/>
      <c r="P94" s="274"/>
      <c r="Q94" s="275"/>
      <c r="R94" s="164">
        <v>50.0</v>
      </c>
      <c r="S94" s="9"/>
      <c r="T94" s="9"/>
      <c r="U94" s="9"/>
      <c r="V94" s="9"/>
      <c r="W94" s="9"/>
      <c r="X94" s="9"/>
      <c r="Y94" s="9"/>
      <c r="Z94" s="9"/>
    </row>
    <row r="95">
      <c r="A95" s="50" t="s">
        <v>40</v>
      </c>
      <c r="B95" s="179"/>
      <c r="C95" s="131" t="s">
        <v>667</v>
      </c>
      <c r="D95" s="296" t="s">
        <v>67</v>
      </c>
      <c r="E95" s="54"/>
      <c r="F95" s="261" t="s">
        <v>668</v>
      </c>
      <c r="G95" s="54" t="s">
        <v>669</v>
      </c>
      <c r="H95" s="50" t="s">
        <v>87</v>
      </c>
      <c r="I95" s="187">
        <v>441.0</v>
      </c>
      <c r="J95" s="304"/>
      <c r="K95" s="305"/>
      <c r="L95" s="298"/>
      <c r="M95" s="306"/>
      <c r="N95" s="307"/>
      <c r="O95" s="308"/>
      <c r="P95" s="274"/>
      <c r="Q95" s="275"/>
      <c r="R95" s="69">
        <v>320.5</v>
      </c>
      <c r="S95" s="9"/>
      <c r="T95" s="9"/>
      <c r="U95" s="9"/>
      <c r="V95" s="9"/>
      <c r="W95" s="9"/>
      <c r="X95" s="9"/>
      <c r="Y95" s="9"/>
      <c r="Z95" s="9"/>
    </row>
    <row r="96" ht="14.25" customHeight="1">
      <c r="A96" s="50" t="s">
        <v>40</v>
      </c>
      <c r="B96" s="179"/>
      <c r="C96" s="131" t="s">
        <v>670</v>
      </c>
      <c r="D96" s="296" t="s">
        <v>67</v>
      </c>
      <c r="E96" s="54" t="s">
        <v>671</v>
      </c>
      <c r="F96" s="261" t="s">
        <v>672</v>
      </c>
      <c r="G96" s="54" t="s">
        <v>673</v>
      </c>
      <c r="H96" s="50" t="s">
        <v>46</v>
      </c>
      <c r="I96" s="194"/>
      <c r="J96" s="209"/>
      <c r="K96" s="196"/>
      <c r="L96" s="298"/>
      <c r="M96" s="198"/>
      <c r="N96" s="310">
        <v>147.0</v>
      </c>
      <c r="O96" s="200"/>
      <c r="P96" s="201"/>
      <c r="Q96" s="202"/>
      <c r="R96" s="164">
        <v>50.0</v>
      </c>
      <c r="S96" s="9"/>
      <c r="T96" s="9"/>
      <c r="U96" s="9"/>
      <c r="V96" s="9"/>
      <c r="W96" s="9"/>
      <c r="X96" s="9"/>
      <c r="Y96" s="9"/>
      <c r="Z96" s="9"/>
    </row>
    <row r="97">
      <c r="A97" s="50" t="s">
        <v>51</v>
      </c>
      <c r="B97" s="179"/>
      <c r="C97" s="131" t="s">
        <v>348</v>
      </c>
      <c r="D97" s="296" t="s">
        <v>107</v>
      </c>
      <c r="E97" s="54"/>
      <c r="F97" s="261" t="s">
        <v>674</v>
      </c>
      <c r="G97" s="54" t="s">
        <v>675</v>
      </c>
      <c r="H97" s="50" t="s">
        <v>37</v>
      </c>
      <c r="I97" s="194"/>
      <c r="J97" s="209"/>
      <c r="K97" s="189">
        <v>147.0</v>
      </c>
      <c r="L97" s="298"/>
      <c r="M97" s="198"/>
      <c r="N97" s="210"/>
      <c r="O97" s="200"/>
      <c r="P97" s="201"/>
      <c r="Q97" s="202"/>
      <c r="R97" s="164">
        <v>50.0</v>
      </c>
      <c r="S97" s="9"/>
      <c r="T97" s="9"/>
      <c r="U97" s="9"/>
      <c r="V97" s="9"/>
      <c r="W97" s="9"/>
      <c r="X97" s="9"/>
      <c r="Y97" s="9"/>
      <c r="Z97" s="9"/>
    </row>
    <row r="98">
      <c r="A98" s="50" t="s">
        <v>40</v>
      </c>
      <c r="B98" s="179"/>
      <c r="C98" s="131" t="s">
        <v>676</v>
      </c>
      <c r="D98" s="174"/>
      <c r="E98" s="54" t="s">
        <v>677</v>
      </c>
      <c r="F98" s="279" t="s">
        <v>678</v>
      </c>
      <c r="G98" s="54" t="s">
        <v>679</v>
      </c>
      <c r="H98" s="50" t="s">
        <v>87</v>
      </c>
      <c r="I98" s="187">
        <v>696.0</v>
      </c>
      <c r="J98" s="209"/>
      <c r="K98" s="196"/>
      <c r="L98" s="298"/>
      <c r="M98" s="198"/>
      <c r="N98" s="210"/>
      <c r="O98" s="200"/>
      <c r="P98" s="201"/>
      <c r="Q98" s="202"/>
      <c r="R98" s="311">
        <v>696.0</v>
      </c>
      <c r="S98" s="9"/>
      <c r="T98" s="9"/>
      <c r="U98" s="9"/>
      <c r="V98" s="9"/>
      <c r="W98" s="9"/>
      <c r="X98" s="9"/>
      <c r="Y98" s="9"/>
      <c r="Z98" s="9"/>
    </row>
    <row r="99">
      <c r="A99" s="50" t="s">
        <v>40</v>
      </c>
      <c r="B99" s="179"/>
      <c r="C99" s="131" t="s">
        <v>680</v>
      </c>
      <c r="D99" s="296" t="s">
        <v>97</v>
      </c>
      <c r="E99" s="54" t="s">
        <v>681</v>
      </c>
      <c r="F99" s="261" t="s">
        <v>682</v>
      </c>
      <c r="G99" s="54" t="s">
        <v>683</v>
      </c>
      <c r="H99" s="50" t="s">
        <v>37</v>
      </c>
      <c r="I99" s="194"/>
      <c r="J99" s="309">
        <v>197.0</v>
      </c>
      <c r="K99" s="196"/>
      <c r="L99" s="298"/>
      <c r="M99" s="198"/>
      <c r="N99" s="210"/>
      <c r="O99" s="200"/>
      <c r="P99" s="201"/>
      <c r="Q99" s="202"/>
      <c r="R99" s="164">
        <v>50.0</v>
      </c>
      <c r="S99" s="9"/>
      <c r="T99" s="9"/>
      <c r="U99" s="9"/>
      <c r="V99" s="9"/>
      <c r="W99" s="9"/>
      <c r="X99" s="9"/>
      <c r="Y99" s="9"/>
      <c r="Z99" s="9"/>
    </row>
    <row r="100">
      <c r="A100" s="50"/>
      <c r="B100" s="179"/>
      <c r="C100" s="51"/>
      <c r="D100" s="174"/>
      <c r="E100" s="54"/>
      <c r="F100" s="54"/>
      <c r="G100" s="54"/>
      <c r="H100" s="56"/>
      <c r="I100" s="194"/>
      <c r="J100" s="309"/>
      <c r="K100" s="196"/>
      <c r="L100" s="298"/>
      <c r="M100" s="198"/>
      <c r="N100" s="210"/>
      <c r="O100" s="200"/>
      <c r="P100" s="201"/>
      <c r="Q100" s="202"/>
      <c r="R100" s="69"/>
      <c r="S100" s="9"/>
      <c r="T100" s="9"/>
      <c r="U100" s="9"/>
      <c r="V100" s="9"/>
      <c r="W100" s="9"/>
      <c r="X100" s="9"/>
      <c r="Y100" s="9"/>
      <c r="Z100" s="9"/>
    </row>
    <row r="101">
      <c r="A101" s="50"/>
      <c r="B101" s="179"/>
      <c r="C101" s="51"/>
      <c r="D101" s="174"/>
      <c r="E101" s="54"/>
      <c r="F101" s="54"/>
      <c r="G101" s="54"/>
      <c r="H101" s="56"/>
      <c r="I101" s="194"/>
      <c r="J101" s="309"/>
      <c r="K101" s="196"/>
      <c r="L101" s="298"/>
      <c r="M101" s="198"/>
      <c r="N101" s="210"/>
      <c r="O101" s="200"/>
      <c r="P101" s="201"/>
      <c r="Q101" s="202"/>
      <c r="R101" s="69"/>
      <c r="S101" s="9"/>
      <c r="T101" s="9"/>
      <c r="U101" s="9"/>
      <c r="V101" s="9"/>
      <c r="W101" s="9"/>
      <c r="X101" s="9"/>
      <c r="Y101" s="9"/>
      <c r="Z101" s="9"/>
    </row>
    <row r="102">
      <c r="A102" s="50"/>
      <c r="B102" s="179"/>
      <c r="C102" s="51"/>
      <c r="D102" s="174"/>
      <c r="E102" s="54"/>
      <c r="F102" s="54"/>
      <c r="G102" s="54"/>
      <c r="H102" s="56"/>
      <c r="I102" s="194"/>
      <c r="J102" s="309"/>
      <c r="K102" s="196"/>
      <c r="L102" s="298"/>
      <c r="M102" s="198"/>
      <c r="N102" s="210"/>
      <c r="O102" s="200"/>
      <c r="P102" s="201"/>
      <c r="Q102" s="202"/>
      <c r="R102" s="69"/>
      <c r="S102" s="9"/>
      <c r="T102" s="9"/>
      <c r="U102" s="9"/>
      <c r="V102" s="9"/>
      <c r="W102" s="9"/>
      <c r="X102" s="9"/>
      <c r="Y102" s="9"/>
      <c r="Z102" s="9"/>
    </row>
    <row r="103">
      <c r="A103" s="50"/>
      <c r="B103" s="179"/>
      <c r="C103" s="51"/>
      <c r="D103" s="174"/>
      <c r="E103" s="54"/>
      <c r="F103" s="54"/>
      <c r="G103" s="54"/>
      <c r="H103" s="56"/>
      <c r="I103" s="194"/>
      <c r="J103" s="309"/>
      <c r="K103" s="196"/>
      <c r="L103" s="298"/>
      <c r="M103" s="198"/>
      <c r="N103" s="210"/>
      <c r="O103" s="200"/>
      <c r="P103" s="201"/>
      <c r="Q103" s="202"/>
      <c r="R103" s="69"/>
      <c r="S103" s="9"/>
      <c r="T103" s="9"/>
      <c r="U103" s="9"/>
      <c r="V103" s="9"/>
      <c r="W103" s="9"/>
      <c r="X103" s="9"/>
      <c r="Y103" s="9"/>
      <c r="Z103" s="9"/>
    </row>
    <row r="104">
      <c r="A104" s="50"/>
      <c r="B104" s="179"/>
      <c r="C104" s="51"/>
      <c r="D104" s="174"/>
      <c r="E104" s="54"/>
      <c r="F104" s="54"/>
      <c r="G104" s="54"/>
      <c r="H104" s="56"/>
      <c r="I104" s="194"/>
      <c r="J104" s="309"/>
      <c r="K104" s="196"/>
      <c r="L104" s="298"/>
      <c r="M104" s="198"/>
      <c r="N104" s="210"/>
      <c r="O104" s="200"/>
      <c r="P104" s="201"/>
      <c r="Q104" s="202"/>
      <c r="R104" s="69"/>
      <c r="S104" s="9"/>
      <c r="T104" s="9"/>
      <c r="U104" s="9"/>
      <c r="V104" s="9"/>
      <c r="W104" s="9"/>
      <c r="X104" s="9"/>
      <c r="Y104" s="9"/>
      <c r="Z104" s="9"/>
    </row>
    <row r="105">
      <c r="A105" s="50"/>
      <c r="B105" s="179"/>
      <c r="C105" s="51"/>
      <c r="D105" s="174"/>
      <c r="E105" s="54"/>
      <c r="F105" s="54"/>
      <c r="G105" s="54"/>
      <c r="H105" s="56"/>
      <c r="I105" s="194"/>
      <c r="J105" s="309"/>
      <c r="K105" s="196"/>
      <c r="L105" s="298"/>
      <c r="M105" s="198"/>
      <c r="N105" s="210"/>
      <c r="O105" s="200"/>
      <c r="P105" s="201"/>
      <c r="Q105" s="202"/>
      <c r="R105" s="69"/>
      <c r="S105" s="9"/>
      <c r="T105" s="9"/>
      <c r="U105" s="9"/>
      <c r="V105" s="9"/>
      <c r="W105" s="9"/>
      <c r="X105" s="9"/>
      <c r="Y105" s="9"/>
      <c r="Z105" s="9"/>
    </row>
    <row r="106">
      <c r="A106" s="5"/>
      <c r="B106" s="2"/>
      <c r="C106" s="211"/>
      <c r="D106" s="212"/>
      <c r="E106" s="4"/>
      <c r="F106" s="213"/>
      <c r="G106" s="214"/>
      <c r="H106" s="5"/>
      <c r="I106" s="215"/>
      <c r="O106" s="216"/>
      <c r="P106" s="216"/>
      <c r="Q106" s="217"/>
      <c r="R106" s="218">
        <f>SUM(R7:R105)</f>
        <v>10785</v>
      </c>
      <c r="S106" s="9"/>
      <c r="T106" s="9"/>
      <c r="U106" s="9"/>
      <c r="V106" s="9"/>
      <c r="W106" s="9"/>
      <c r="X106" s="9"/>
      <c r="Y106" s="9"/>
      <c r="Z106" s="9"/>
    </row>
    <row r="107">
      <c r="A107" s="5"/>
      <c r="B107" s="2"/>
      <c r="C107" s="219"/>
      <c r="D107" s="220"/>
      <c r="E107" s="4"/>
      <c r="F107" s="221"/>
      <c r="G107" s="222"/>
      <c r="H107" s="3"/>
      <c r="I107" s="223" t="s">
        <v>26</v>
      </c>
      <c r="J107" s="224"/>
      <c r="O107" s="216"/>
      <c r="P107" s="216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"/>
      <c r="B108" s="225"/>
      <c r="C108" s="19"/>
      <c r="D108" s="226"/>
      <c r="E108" s="227"/>
      <c r="F108" s="213"/>
      <c r="G108" s="4"/>
      <c r="H108" s="3"/>
      <c r="I108" s="180">
        <f>SUM(I7:I105)</f>
        <v>4768</v>
      </c>
      <c r="J108" s="228" t="s">
        <v>27</v>
      </c>
      <c r="K108" s="229"/>
      <c r="O108" s="230"/>
      <c r="P108" s="230"/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2"/>
      <c r="C109" s="19"/>
      <c r="D109" s="3"/>
      <c r="E109" s="4"/>
      <c r="F109" s="213"/>
      <c r="G109" s="4"/>
      <c r="H109" s="3"/>
      <c r="I109" s="180">
        <f>SUM(I108*2%)</f>
        <v>95.36</v>
      </c>
      <c r="J109" s="231">
        <f>SUM(J7:J105)</f>
        <v>3675</v>
      </c>
      <c r="K109" s="232" t="s">
        <v>22</v>
      </c>
      <c r="O109" s="233" t="s">
        <v>11</v>
      </c>
      <c r="P109" s="230"/>
      <c r="Q109" s="21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2"/>
      <c r="C110" s="19"/>
      <c r="D110" s="3"/>
      <c r="E110" s="4"/>
      <c r="F110" s="4"/>
      <c r="G110" s="4"/>
      <c r="H110" s="3"/>
      <c r="I110" s="234"/>
      <c r="J110" s="86">
        <f>SUM(J109*2%)</f>
        <v>73.5</v>
      </c>
      <c r="K110" s="235" t="s">
        <v>28</v>
      </c>
      <c r="L110" s="236"/>
      <c r="O110" s="216"/>
      <c r="P110" s="216"/>
      <c r="Q110" s="21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2"/>
      <c r="C111" s="19"/>
      <c r="D111" s="3"/>
      <c r="E111" s="4"/>
      <c r="F111" s="4"/>
      <c r="G111" s="4"/>
      <c r="H111" s="3"/>
      <c r="I111" s="9"/>
      <c r="J111" s="234"/>
      <c r="K111" s="231">
        <f>SUM(K7:K105)</f>
        <v>3459.9</v>
      </c>
      <c r="L111" s="236"/>
      <c r="O111" s="237"/>
      <c r="P111" s="237"/>
      <c r="Q111" s="21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2"/>
      <c r="C112" s="19"/>
      <c r="D112" s="3"/>
      <c r="E112" s="238" t="s">
        <v>29</v>
      </c>
      <c r="F112" s="312">
        <f>SUM(J36,L53,M54)</f>
        <v>735</v>
      </c>
      <c r="G112" s="4"/>
      <c r="H112" s="3"/>
      <c r="I112" s="9"/>
      <c r="J112" s="9"/>
      <c r="K112" s="86">
        <f>SUM(K111*2%)</f>
        <v>69.198</v>
      </c>
      <c r="L112" s="240" t="s">
        <v>30</v>
      </c>
      <c r="M112" s="215"/>
      <c r="O112" s="237"/>
      <c r="P112" s="237"/>
      <c r="Q112" s="21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2"/>
      <c r="C113" s="19"/>
      <c r="D113" s="3"/>
      <c r="E113" s="241" t="s">
        <v>31</v>
      </c>
      <c r="F113" s="242">
        <f>SUM(I108,J109,K111,L113,M114,N115,O118,P119,Q120)</f>
        <v>24468.9</v>
      </c>
      <c r="G113" s="4"/>
      <c r="H113" s="3"/>
      <c r="I113" s="9"/>
      <c r="J113" s="9"/>
      <c r="K113" s="20"/>
      <c r="L113" s="180">
        <f>SUM(L7:L105)</f>
        <v>4099</v>
      </c>
      <c r="M113" s="243" t="s">
        <v>32</v>
      </c>
      <c r="N113" s="244"/>
      <c r="O113" s="237"/>
      <c r="P113" s="237"/>
      <c r="Q113" s="21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2"/>
      <c r="C114" s="19"/>
      <c r="D114" s="3"/>
      <c r="E114" s="4"/>
      <c r="F114" s="4"/>
      <c r="G114" s="4"/>
      <c r="H114" s="3"/>
      <c r="I114" s="9"/>
      <c r="J114" s="9"/>
      <c r="K114" s="3"/>
      <c r="L114" s="180">
        <f>SUM(L113*2%)</f>
        <v>81.98</v>
      </c>
      <c r="M114" s="180">
        <f>SUM(M7:M105)</f>
        <v>3088</v>
      </c>
      <c r="N114" s="245" t="s">
        <v>33</v>
      </c>
      <c r="O114" s="237"/>
      <c r="P114" s="237"/>
      <c r="Q114" s="21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2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180">
        <f>SUM(M114*2%)</f>
        <v>61.76</v>
      </c>
      <c r="N115" s="180">
        <f>SUM(N7:N105)</f>
        <v>4679</v>
      </c>
      <c r="O115" s="237"/>
      <c r="P115" s="237"/>
      <c r="Q115" s="21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2"/>
      <c r="C116" s="19"/>
      <c r="D116" s="3"/>
      <c r="E116" s="246" t="s">
        <v>34</v>
      </c>
      <c r="F116" s="247">
        <f>SUM(I7,I27,J28,I29,J30,I40,K41,J42,J43,M44,I45,I46,I47,J49,K50,I51,K52,L53,L55,J60,J61,N71,I73,L84,N86,I88,J89,J90,J94,I95,I98)</f>
        <v>11295.9</v>
      </c>
      <c r="G116" s="290">
        <f>SUM(L53)</f>
        <v>147</v>
      </c>
      <c r="H116" s="3"/>
      <c r="I116" s="9"/>
      <c r="J116" s="9"/>
      <c r="K116" s="3"/>
      <c r="L116" s="3"/>
      <c r="M116" s="9"/>
      <c r="N116" s="180">
        <f>SUM(N115*2%)</f>
        <v>93.58</v>
      </c>
      <c r="O116" s="237"/>
      <c r="P116" s="237"/>
      <c r="Q116" s="21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2"/>
      <c r="C117" s="19"/>
      <c r="D117" s="3"/>
      <c r="E117" s="249" t="s">
        <v>35</v>
      </c>
      <c r="F117" s="313">
        <f>SUM(M8,L13,M15,I16,K17,K18,I19,N21,M32,K34,L35,J36,L37,I38,K39,M54,M57,I59,K67,L68,M69,M70,I72,K75,L76,J77,L78,N79,J81,N96)</f>
        <v>7526</v>
      </c>
      <c r="G117" s="291">
        <f>SUM(J36,M54)</f>
        <v>588</v>
      </c>
      <c r="H117" s="3"/>
      <c r="I117" s="9"/>
      <c r="J117" s="9"/>
      <c r="K117" s="3"/>
      <c r="L117" s="3"/>
      <c r="M117" s="9"/>
      <c r="N117" s="20"/>
      <c r="O117" s="251" t="s">
        <v>36</v>
      </c>
      <c r="P117" s="237"/>
      <c r="Q117" s="21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2"/>
      <c r="C118" s="19"/>
      <c r="D118" s="3"/>
      <c r="E118" s="252" t="s">
        <v>37</v>
      </c>
      <c r="F118" s="313">
        <f>SUM(J9,K10,J11,L12,J22,M25,Q26,L33,Q56,N58,M62,I74,I80,M82,L83,L85,L87,L91,I92,I93,K97,J99)</f>
        <v>5647</v>
      </c>
      <c r="G118" s="314"/>
      <c r="H118" s="3"/>
      <c r="I118" s="9"/>
      <c r="J118" s="9"/>
      <c r="K118" s="3"/>
      <c r="L118" s="3"/>
      <c r="M118" s="9"/>
      <c r="N118" s="20"/>
      <c r="O118" s="180">
        <f>SUM(O7:O105)</f>
        <v>0</v>
      </c>
      <c r="P118" s="253" t="s">
        <v>38</v>
      </c>
      <c r="Q118" s="21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180">
        <f>SUM(O118*2%)</f>
        <v>0</v>
      </c>
      <c r="P119" s="180">
        <f>SUM(P7:P105)</f>
        <v>0</v>
      </c>
      <c r="Q119" s="252" t="s">
        <v>37</v>
      </c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180">
        <f>SUM(P119*2%)</f>
        <v>0</v>
      </c>
      <c r="Q120" s="254">
        <f>SUM(Q7:Q105)</f>
        <v>700</v>
      </c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180">
        <f>SUM(Q120*2%)</f>
        <v>14</v>
      </c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256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256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5"/>
      <c r="C229" s="1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5"/>
      <c r="C230" s="1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5"/>
      <c r="C231" s="1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5"/>
      <c r="C232" s="1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5"/>
      <c r="C233" s="1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135"/>
      <c r="C234" s="1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135"/>
      <c r="C235" s="1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135"/>
      <c r="C236" s="1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135"/>
      <c r="C237" s="1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135"/>
      <c r="C238" s="1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57"/>
      <c r="C1004" s="257"/>
      <c r="D1004" s="3"/>
      <c r="E1004" s="4"/>
      <c r="F1004" s="4"/>
      <c r="G1004" s="4"/>
      <c r="H1004" s="3"/>
      <c r="I1004" s="9"/>
      <c r="J1004" s="9"/>
      <c r="K1004" s="3"/>
      <c r="L1004" s="3"/>
      <c r="M1004" s="9"/>
      <c r="N1004" s="3"/>
      <c r="O1004" s="9"/>
      <c r="P1004" s="9"/>
      <c r="Q1004" s="255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57"/>
      <c r="C1005" s="257"/>
      <c r="D1005" s="3"/>
      <c r="E1005" s="4"/>
      <c r="F1005" s="4"/>
      <c r="G1005" s="4"/>
      <c r="H1005" s="3"/>
      <c r="I1005" s="9"/>
      <c r="J1005" s="9"/>
      <c r="K1005" s="3"/>
      <c r="L1005" s="3"/>
      <c r="M1005" s="9"/>
      <c r="N1005" s="3"/>
      <c r="O1005" s="9"/>
      <c r="P1005" s="9"/>
      <c r="Q1005" s="255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57"/>
      <c r="C1006" s="257"/>
      <c r="D1006" s="3"/>
      <c r="E1006" s="4"/>
      <c r="F1006" s="4"/>
      <c r="G1006" s="4"/>
      <c r="H1006" s="3"/>
      <c r="I1006" s="9"/>
      <c r="J1006" s="9"/>
      <c r="K1006" s="3"/>
      <c r="L1006" s="3"/>
      <c r="M1006" s="9"/>
      <c r="N1006" s="3"/>
      <c r="O1006" s="9"/>
      <c r="P1006" s="9"/>
      <c r="Q1006" s="255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57"/>
      <c r="C1007" s="257"/>
      <c r="D1007" s="3"/>
      <c r="E1007" s="4"/>
      <c r="F1007" s="4"/>
      <c r="G1007" s="4"/>
      <c r="H1007" s="3"/>
      <c r="I1007" s="9"/>
      <c r="J1007" s="9"/>
      <c r="K1007" s="3"/>
      <c r="L1007" s="3"/>
      <c r="M1007" s="9"/>
      <c r="N1007" s="3"/>
      <c r="O1007" s="9"/>
      <c r="P1007" s="9"/>
      <c r="Q1007" s="255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57"/>
      <c r="C1008" s="257"/>
      <c r="D1008" s="3"/>
      <c r="E1008" s="4"/>
      <c r="F1008" s="4"/>
      <c r="G1008" s="4"/>
      <c r="H1008" s="3"/>
      <c r="I1008" s="9"/>
      <c r="J1008" s="9"/>
      <c r="K1008" s="3"/>
      <c r="L1008" s="3"/>
      <c r="M1008" s="9"/>
      <c r="N1008" s="3"/>
      <c r="O1008" s="9"/>
      <c r="P1008" s="9"/>
      <c r="Q1008" s="255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"/>
      <c r="B1009" s="257"/>
      <c r="C1009" s="257"/>
      <c r="D1009" s="3"/>
      <c r="E1009" s="4"/>
      <c r="F1009" s="4"/>
      <c r="G1009" s="4"/>
      <c r="H1009" s="3"/>
      <c r="I1009" s="9"/>
      <c r="J1009" s="9"/>
      <c r="K1009" s="3"/>
      <c r="L1009" s="3"/>
      <c r="M1009" s="9"/>
      <c r="N1009" s="3"/>
      <c r="O1009" s="9"/>
      <c r="P1009" s="9"/>
      <c r="Q1009" s="255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"/>
      <c r="B1010" s="257"/>
      <c r="C1010" s="257"/>
      <c r="D1010" s="3"/>
      <c r="E1010" s="4"/>
      <c r="F1010" s="4"/>
      <c r="G1010" s="4"/>
      <c r="H1010" s="3"/>
      <c r="I1010" s="9"/>
      <c r="J1010" s="9"/>
      <c r="K1010" s="3"/>
      <c r="L1010" s="3"/>
      <c r="M1010" s="9"/>
      <c r="N1010" s="3"/>
      <c r="O1010" s="9"/>
      <c r="P1010" s="9"/>
      <c r="Q1010" s="255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3"/>
      <c r="B1011" s="257"/>
      <c r="C1011" s="257"/>
      <c r="D1011" s="3"/>
      <c r="E1011" s="4"/>
      <c r="F1011" s="4"/>
      <c r="G1011" s="4"/>
      <c r="H1011" s="3"/>
      <c r="I1011" s="9"/>
      <c r="J1011" s="9"/>
      <c r="K1011" s="3"/>
      <c r="L1011" s="3"/>
      <c r="M1011" s="9"/>
      <c r="N1011" s="3"/>
      <c r="O1011" s="9"/>
      <c r="P1011" s="9"/>
      <c r="Q1011" s="255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3"/>
      <c r="B1012" s="257"/>
      <c r="C1012" s="257"/>
      <c r="D1012" s="3"/>
      <c r="E1012" s="4"/>
      <c r="F1012" s="4"/>
      <c r="G1012" s="4"/>
      <c r="H1012" s="3"/>
      <c r="I1012" s="9"/>
      <c r="J1012" s="9"/>
      <c r="K1012" s="3"/>
      <c r="L1012" s="3"/>
      <c r="M1012" s="9"/>
      <c r="N1012" s="3"/>
      <c r="O1012" s="9"/>
      <c r="P1012" s="9"/>
      <c r="Q1012" s="255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3"/>
      <c r="B1013" s="257"/>
      <c r="C1013" s="257"/>
      <c r="D1013" s="3"/>
      <c r="E1013" s="4"/>
      <c r="F1013" s="4"/>
      <c r="G1013" s="4"/>
      <c r="H1013" s="3"/>
      <c r="I1013" s="9"/>
      <c r="J1013" s="9"/>
      <c r="K1013" s="3"/>
      <c r="L1013" s="3"/>
      <c r="M1013" s="9"/>
      <c r="N1013" s="3"/>
      <c r="O1013" s="9"/>
      <c r="P1013" s="9"/>
      <c r="Q1013" s="255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K1014" s="258"/>
      <c r="L1014" s="258"/>
      <c r="N1014" s="258"/>
    </row>
  </sheetData>
  <mergeCells count="12">
    <mergeCell ref="K108:N108"/>
    <mergeCell ref="K109:N109"/>
    <mergeCell ref="L110:N110"/>
    <mergeCell ref="L111:N111"/>
    <mergeCell ref="M112:N112"/>
    <mergeCell ref="A2:G2"/>
    <mergeCell ref="A3:E3"/>
    <mergeCell ref="I3:O3"/>
    <mergeCell ref="S6:T6"/>
    <mergeCell ref="S15:T15"/>
    <mergeCell ref="I106:N106"/>
    <mergeCell ref="J107:N107"/>
  </mergeCells>
  <dataValidations>
    <dataValidation type="list" allowBlank="1" showErrorMessage="1" sqref="A7:A105">
      <formula1>"Nobre,Publicidade"</formula1>
    </dataValidation>
    <dataValidation type="list" allowBlank="1" showErrorMessage="1" sqref="D7:D105 D222:D1013">
      <formula1>"Vinicius,Gustavo,Kaua,Wesley,Caio,Julia,Thiago,Daniel,Jonatha,Jhonatas,Otavio,Produtor,David,Caio Ferreira,Kaicky,Pamelah "</formula1>
    </dataValidation>
    <dataValidation type="list" allowBlank="1" showErrorMessage="1" sqref="H7:H105">
      <formula1>"Mel,Drieli,Fernanda"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4" max="4" width="15.63"/>
    <col customWidth="1" min="5" max="5" width="16.13"/>
    <col customWidth="1" min="6" max="6" width="37.0"/>
    <col customWidth="1" min="8" max="8" width="13.0"/>
    <col customWidth="1" min="19" max="19" width="15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4"/>
      <c r="T4" s="9"/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684</v>
      </c>
      <c r="D7" s="53" t="s">
        <v>42</v>
      </c>
      <c r="E7" s="54" t="s">
        <v>685</v>
      </c>
      <c r="F7" s="261" t="s">
        <v>686</v>
      </c>
      <c r="G7" s="55" t="s">
        <v>687</v>
      </c>
      <c r="H7" s="50" t="s">
        <v>46</v>
      </c>
      <c r="I7" s="57">
        <v>147.0</v>
      </c>
      <c r="J7" s="58"/>
      <c r="K7" s="59"/>
      <c r="L7" s="60"/>
      <c r="M7" s="61"/>
      <c r="N7" s="62"/>
      <c r="O7" s="63"/>
      <c r="P7" s="64"/>
      <c r="Q7" s="65"/>
      <c r="R7" s="53">
        <v>50.0</v>
      </c>
      <c r="S7" s="66" t="s">
        <v>23</v>
      </c>
      <c r="T7" s="67">
        <f>SUM(I7:I111)</f>
        <v>8000</v>
      </c>
      <c r="U7" s="9"/>
      <c r="V7" s="9"/>
      <c r="W7" s="9"/>
      <c r="X7" s="9"/>
      <c r="Y7" s="9"/>
      <c r="Z7" s="9"/>
    </row>
    <row r="8">
      <c r="A8" s="50" t="s">
        <v>40</v>
      </c>
      <c r="B8" s="51"/>
      <c r="C8" s="68" t="s">
        <v>688</v>
      </c>
      <c r="D8" s="53"/>
      <c r="E8" s="69"/>
      <c r="F8" s="261" t="s">
        <v>689</v>
      </c>
      <c r="G8" s="55" t="s">
        <v>690</v>
      </c>
      <c r="H8" s="50" t="s">
        <v>87</v>
      </c>
      <c r="I8" s="70"/>
      <c r="J8" s="58"/>
      <c r="K8" s="71"/>
      <c r="L8" s="72"/>
      <c r="M8" s="61"/>
      <c r="N8" s="73"/>
      <c r="O8" s="74">
        <v>80.0</v>
      </c>
      <c r="P8" s="75"/>
      <c r="Q8" s="76"/>
      <c r="R8" s="263">
        <v>80.0</v>
      </c>
      <c r="S8" s="40" t="s">
        <v>13</v>
      </c>
      <c r="T8" s="67">
        <f>SUM(J7:J111)</f>
        <v>2372</v>
      </c>
      <c r="U8" s="9"/>
      <c r="V8" s="9"/>
      <c r="W8" s="9"/>
      <c r="X8" s="9"/>
      <c r="Y8" s="9"/>
      <c r="Z8" s="9"/>
    </row>
    <row r="9">
      <c r="A9" s="50" t="s">
        <v>51</v>
      </c>
      <c r="B9" s="77"/>
      <c r="C9" s="68" t="s">
        <v>691</v>
      </c>
      <c r="D9" s="53" t="s">
        <v>190</v>
      </c>
      <c r="E9" s="69" t="s">
        <v>692</v>
      </c>
      <c r="F9" s="261" t="s">
        <v>693</v>
      </c>
      <c r="G9" s="55" t="s">
        <v>694</v>
      </c>
      <c r="H9" s="50" t="s">
        <v>46</v>
      </c>
      <c r="I9" s="70"/>
      <c r="J9" s="78"/>
      <c r="K9" s="71"/>
      <c r="L9" s="79"/>
      <c r="M9" s="61"/>
      <c r="N9" s="62"/>
      <c r="O9" s="74"/>
      <c r="P9" s="104">
        <v>127.0</v>
      </c>
      <c r="Q9" s="65"/>
      <c r="R9" s="53">
        <v>50.0</v>
      </c>
      <c r="S9" s="80" t="s">
        <v>14</v>
      </c>
      <c r="T9" s="81">
        <f>SUM(K7:K111)</f>
        <v>2262</v>
      </c>
      <c r="U9" s="9"/>
      <c r="V9" s="9"/>
      <c r="W9" s="9"/>
      <c r="X9" s="9"/>
      <c r="Y9" s="9"/>
      <c r="Z9" s="9"/>
    </row>
    <row r="10" ht="15.75" customHeight="1">
      <c r="A10" s="50" t="s">
        <v>40</v>
      </c>
      <c r="B10" s="51"/>
      <c r="C10" s="82" t="s">
        <v>695</v>
      </c>
      <c r="D10" s="53" t="s">
        <v>42</v>
      </c>
      <c r="E10" s="69" t="s">
        <v>696</v>
      </c>
      <c r="F10" s="261" t="s">
        <v>697</v>
      </c>
      <c r="G10" s="55" t="s">
        <v>698</v>
      </c>
      <c r="H10" s="50" t="s">
        <v>46</v>
      </c>
      <c r="I10" s="70"/>
      <c r="J10" s="58"/>
      <c r="K10" s="71"/>
      <c r="L10" s="79"/>
      <c r="M10" s="61"/>
      <c r="N10" s="83">
        <v>127.0</v>
      </c>
      <c r="O10" s="84"/>
      <c r="P10" s="75"/>
      <c r="Q10" s="65"/>
      <c r="R10" s="53">
        <v>50.0</v>
      </c>
      <c r="S10" s="85" t="s">
        <v>24</v>
      </c>
      <c r="T10" s="81">
        <f>SUM(L7:L111)</f>
        <v>4349</v>
      </c>
      <c r="U10" s="9"/>
      <c r="V10" s="9"/>
      <c r="W10" s="9"/>
      <c r="X10" s="9"/>
      <c r="Y10" s="9"/>
      <c r="Z10" s="9"/>
    </row>
    <row r="11">
      <c r="A11" s="50" t="s">
        <v>40</v>
      </c>
      <c r="B11" s="51"/>
      <c r="C11" s="82" t="s">
        <v>47</v>
      </c>
      <c r="D11" s="87"/>
      <c r="E11" s="69" t="s">
        <v>699</v>
      </c>
      <c r="F11" s="264" t="s">
        <v>700</v>
      </c>
      <c r="G11" s="55" t="s">
        <v>701</v>
      </c>
      <c r="H11" s="50"/>
      <c r="I11" s="57"/>
      <c r="J11" s="88"/>
      <c r="K11" s="71"/>
      <c r="L11" s="89"/>
      <c r="M11" s="90"/>
      <c r="N11" s="62"/>
      <c r="O11" s="84"/>
      <c r="P11" s="91"/>
      <c r="Q11" s="92"/>
      <c r="R11" s="53"/>
      <c r="S11" s="43" t="s">
        <v>16</v>
      </c>
      <c r="T11" s="81">
        <f>SUM(M7:M111)</f>
        <v>5408</v>
      </c>
      <c r="U11" s="9"/>
      <c r="V11" s="9"/>
      <c r="W11" s="9"/>
      <c r="X11" s="9"/>
      <c r="Y11" s="9"/>
      <c r="Z11" s="9"/>
    </row>
    <row r="12">
      <c r="A12" s="50" t="s">
        <v>51</v>
      </c>
      <c r="B12" s="93"/>
      <c r="C12" s="82" t="s">
        <v>702</v>
      </c>
      <c r="D12" s="87"/>
      <c r="E12" s="69" t="s">
        <v>703</v>
      </c>
      <c r="F12" s="279" t="s">
        <v>703</v>
      </c>
      <c r="G12" s="55" t="s">
        <v>704</v>
      </c>
      <c r="H12" s="50" t="s">
        <v>87</v>
      </c>
      <c r="I12" s="57"/>
      <c r="J12" s="94"/>
      <c r="K12" s="71"/>
      <c r="L12" s="95">
        <v>1500.0</v>
      </c>
      <c r="M12" s="61"/>
      <c r="N12" s="62"/>
      <c r="O12" s="96"/>
      <c r="P12" s="97"/>
      <c r="Q12" s="98"/>
      <c r="R12" s="263">
        <v>1500.0</v>
      </c>
      <c r="S12" s="99" t="s">
        <v>17</v>
      </c>
      <c r="T12" s="67">
        <f>SUM(N7:N111)</f>
        <v>2870</v>
      </c>
      <c r="U12" s="9"/>
      <c r="V12" s="9"/>
      <c r="W12" s="9"/>
      <c r="X12" s="9"/>
      <c r="Y12" s="9"/>
      <c r="Z12" s="9"/>
    </row>
    <row r="13" ht="16.5" customHeight="1">
      <c r="A13" s="50" t="s">
        <v>40</v>
      </c>
      <c r="B13" s="77"/>
      <c r="C13" s="68" t="s">
        <v>705</v>
      </c>
      <c r="D13" s="53" t="s">
        <v>138</v>
      </c>
      <c r="E13" s="69"/>
      <c r="F13" s="262" t="s">
        <v>706</v>
      </c>
      <c r="G13" s="55" t="s">
        <v>707</v>
      </c>
      <c r="H13" s="50" t="s">
        <v>37</v>
      </c>
      <c r="I13" s="70">
        <v>120.0</v>
      </c>
      <c r="J13" s="58"/>
      <c r="K13" s="59"/>
      <c r="L13" s="89"/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708</v>
      </c>
      <c r="D14" s="53" t="s">
        <v>138</v>
      </c>
      <c r="E14" s="69"/>
      <c r="F14" s="261" t="s">
        <v>709</v>
      </c>
      <c r="G14" s="55" t="s">
        <v>707</v>
      </c>
      <c r="H14" s="50" t="s">
        <v>37</v>
      </c>
      <c r="I14" s="70">
        <v>120.0</v>
      </c>
      <c r="J14" s="58"/>
      <c r="K14" s="71"/>
      <c r="L14" s="89"/>
      <c r="M14" s="61"/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710</v>
      </c>
      <c r="D15" s="53" t="s">
        <v>138</v>
      </c>
      <c r="E15" s="69"/>
      <c r="F15" s="261" t="s">
        <v>711</v>
      </c>
      <c r="G15" s="55" t="s">
        <v>712</v>
      </c>
      <c r="H15" s="50" t="s">
        <v>37</v>
      </c>
      <c r="I15" s="70"/>
      <c r="J15" s="58"/>
      <c r="K15" s="71">
        <v>147.0</v>
      </c>
      <c r="L15" s="89"/>
      <c r="M15" s="61"/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713</v>
      </c>
      <c r="D16" s="53" t="s">
        <v>27</v>
      </c>
      <c r="E16" s="107" t="s">
        <v>714</v>
      </c>
      <c r="F16" s="261" t="s">
        <v>715</v>
      </c>
      <c r="G16" s="55" t="s">
        <v>716</v>
      </c>
      <c r="H16" s="50" t="s">
        <v>87</v>
      </c>
      <c r="I16" s="70"/>
      <c r="J16" s="58">
        <v>147.0</v>
      </c>
      <c r="K16" s="71"/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SUM(O7:O111)</f>
        <v>180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717</v>
      </c>
      <c r="D17" s="53" t="s">
        <v>89</v>
      </c>
      <c r="E17" s="110" t="s">
        <v>718</v>
      </c>
      <c r="F17" s="261" t="s">
        <v>719</v>
      </c>
      <c r="G17" s="55" t="s">
        <v>720</v>
      </c>
      <c r="H17" s="50" t="s">
        <v>37</v>
      </c>
      <c r="I17" s="70">
        <v>1367.0</v>
      </c>
      <c r="J17" s="88"/>
      <c r="K17" s="71"/>
      <c r="L17" s="79"/>
      <c r="M17" s="61"/>
      <c r="N17" s="83"/>
      <c r="O17" s="84"/>
      <c r="P17" s="91"/>
      <c r="Q17" s="92"/>
      <c r="R17" s="263">
        <v>1367.0</v>
      </c>
      <c r="S17" s="111" t="s">
        <v>19</v>
      </c>
      <c r="T17" s="81">
        <f>SUM(P7:P111)</f>
        <v>344</v>
      </c>
      <c r="U17" s="9"/>
      <c r="V17" s="9"/>
      <c r="W17" s="9"/>
      <c r="X17" s="9"/>
      <c r="Y17" s="9"/>
      <c r="Z17" s="9"/>
    </row>
    <row r="18">
      <c r="A18" s="50" t="s">
        <v>51</v>
      </c>
      <c r="B18" s="77"/>
      <c r="C18" s="86"/>
      <c r="D18" s="53" t="s">
        <v>149</v>
      </c>
      <c r="E18" s="69"/>
      <c r="F18" s="265" t="s">
        <v>721</v>
      </c>
      <c r="G18" s="55" t="s">
        <v>722</v>
      </c>
      <c r="H18" s="50" t="s">
        <v>87</v>
      </c>
      <c r="I18" s="70"/>
      <c r="J18" s="78"/>
      <c r="K18" s="71"/>
      <c r="L18" s="89">
        <v>250.0</v>
      </c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SUM(Q7:Q111)</f>
        <v>491</v>
      </c>
      <c r="U18" s="9"/>
      <c r="V18" s="9"/>
      <c r="W18" s="9"/>
      <c r="X18" s="9"/>
      <c r="Y18" s="9"/>
      <c r="Z18" s="9"/>
    </row>
    <row r="19">
      <c r="A19" s="50" t="s">
        <v>51</v>
      </c>
      <c r="B19" s="51"/>
      <c r="C19" s="82" t="s">
        <v>723</v>
      </c>
      <c r="D19" s="53" t="s">
        <v>138</v>
      </c>
      <c r="E19" s="69" t="s">
        <v>724</v>
      </c>
      <c r="F19" s="261" t="s">
        <v>725</v>
      </c>
      <c r="G19" s="55" t="s">
        <v>726</v>
      </c>
      <c r="H19" s="50" t="s">
        <v>37</v>
      </c>
      <c r="I19" s="70"/>
      <c r="J19" s="114"/>
      <c r="K19" s="71"/>
      <c r="L19" s="89">
        <v>147.0</v>
      </c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2" t="s">
        <v>727</v>
      </c>
      <c r="D20" s="53" t="s">
        <v>89</v>
      </c>
      <c r="E20" s="69" t="s">
        <v>728</v>
      </c>
      <c r="F20" s="261" t="s">
        <v>729</v>
      </c>
      <c r="G20" s="55" t="s">
        <v>730</v>
      </c>
      <c r="H20" s="50" t="s">
        <v>37</v>
      </c>
      <c r="I20" s="70">
        <v>250.0</v>
      </c>
      <c r="J20" s="58"/>
      <c r="K20" s="116"/>
      <c r="L20" s="89"/>
      <c r="M20" s="61"/>
      <c r="N20" s="73"/>
      <c r="O20" s="74"/>
      <c r="P20" s="91"/>
      <c r="Q20" s="98"/>
      <c r="R20" s="53">
        <v>125.0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6"/>
      <c r="D21" s="53" t="s">
        <v>89</v>
      </c>
      <c r="E21" s="110"/>
      <c r="F21" s="265" t="s">
        <v>731</v>
      </c>
      <c r="G21" s="55" t="s">
        <v>732</v>
      </c>
      <c r="H21" s="50" t="s">
        <v>37</v>
      </c>
      <c r="I21" s="70"/>
      <c r="J21" s="58"/>
      <c r="K21" s="116"/>
      <c r="L21" s="89">
        <v>294.0</v>
      </c>
      <c r="M21" s="61"/>
      <c r="N21" s="62"/>
      <c r="O21" s="84"/>
      <c r="P21" s="91"/>
      <c r="Q21" s="98"/>
      <c r="R21" s="53">
        <v>50.0</v>
      </c>
      <c r="S21" s="118">
        <f>SUM(F119)</f>
        <v>26276</v>
      </c>
      <c r="T21" s="9"/>
      <c r="U21" s="9"/>
      <c r="V21" s="9"/>
      <c r="W21" s="9"/>
      <c r="X21" s="9"/>
      <c r="Y21" s="9"/>
      <c r="Z21" s="9"/>
    </row>
    <row r="22">
      <c r="A22" s="50" t="s">
        <v>51</v>
      </c>
      <c r="B22" s="51"/>
      <c r="C22" s="82" t="s">
        <v>733</v>
      </c>
      <c r="D22" s="53" t="s">
        <v>67</v>
      </c>
      <c r="E22" s="69" t="s">
        <v>734</v>
      </c>
      <c r="F22" s="261" t="s">
        <v>735</v>
      </c>
      <c r="G22" s="55" t="s">
        <v>736</v>
      </c>
      <c r="H22" s="50" t="s">
        <v>46</v>
      </c>
      <c r="I22" s="70"/>
      <c r="J22" s="58"/>
      <c r="K22" s="71"/>
      <c r="L22" s="119"/>
      <c r="M22" s="61"/>
      <c r="N22" s="62"/>
      <c r="O22" s="84"/>
      <c r="P22" s="104">
        <v>90.0</v>
      </c>
      <c r="Q22" s="98"/>
      <c r="R22" s="263">
        <v>90.0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737</v>
      </c>
      <c r="D23" s="53" t="s">
        <v>258</v>
      </c>
      <c r="E23" s="69" t="s">
        <v>738</v>
      </c>
      <c r="F23" s="261" t="s">
        <v>739</v>
      </c>
      <c r="G23" s="55" t="s">
        <v>740</v>
      </c>
      <c r="H23" s="50" t="s">
        <v>87</v>
      </c>
      <c r="I23" s="70"/>
      <c r="J23" s="58"/>
      <c r="K23" s="71"/>
      <c r="L23" s="119">
        <v>294.0</v>
      </c>
      <c r="M23" s="61"/>
      <c r="N23" s="62"/>
      <c r="O23" s="84"/>
      <c r="P23" s="91"/>
      <c r="Q23" s="98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741</v>
      </c>
      <c r="D24" s="53" t="s">
        <v>83</v>
      </c>
      <c r="E24" s="69" t="s">
        <v>742</v>
      </c>
      <c r="F24" s="261" t="s">
        <v>743</v>
      </c>
      <c r="G24" s="55" t="s">
        <v>744</v>
      </c>
      <c r="H24" s="50" t="s">
        <v>87</v>
      </c>
      <c r="I24" s="70"/>
      <c r="J24" s="58">
        <v>244.0</v>
      </c>
      <c r="K24" s="71"/>
      <c r="L24" s="79"/>
      <c r="M24" s="61"/>
      <c r="N24" s="62"/>
      <c r="O24" s="120"/>
      <c r="P24" s="91"/>
      <c r="Q24" s="92"/>
      <c r="R24" s="53">
        <v>122.0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82" t="s">
        <v>47</v>
      </c>
      <c r="D25" s="53" t="s">
        <v>258</v>
      </c>
      <c r="E25" s="69"/>
      <c r="F25" s="315" t="s">
        <v>745</v>
      </c>
      <c r="G25" s="55" t="s">
        <v>746</v>
      </c>
      <c r="H25" s="50" t="s">
        <v>87</v>
      </c>
      <c r="I25" s="70"/>
      <c r="J25" s="58"/>
      <c r="K25" s="71"/>
      <c r="L25" s="89"/>
      <c r="M25" s="121" t="s">
        <v>50</v>
      </c>
      <c r="N25" s="62"/>
      <c r="O25" s="74"/>
      <c r="P25" s="91"/>
      <c r="Q25" s="122"/>
      <c r="R25" s="53" t="s">
        <v>47</v>
      </c>
      <c r="S25" s="4"/>
      <c r="T25" s="9"/>
      <c r="U25" s="9"/>
      <c r="V25" s="9"/>
      <c r="W25" s="9"/>
      <c r="X25" s="9"/>
      <c r="Y25" s="9"/>
      <c r="Z25" s="9"/>
    </row>
    <row r="26">
      <c r="A26" s="50"/>
      <c r="B26" s="51"/>
      <c r="C26" s="131" t="s">
        <v>47</v>
      </c>
      <c r="D26" s="53" t="s">
        <v>138</v>
      </c>
      <c r="E26" s="69"/>
      <c r="F26" s="261" t="s">
        <v>747</v>
      </c>
      <c r="G26" s="55" t="s">
        <v>748</v>
      </c>
      <c r="H26" s="50" t="s">
        <v>37</v>
      </c>
      <c r="I26" s="123"/>
      <c r="J26" s="58"/>
      <c r="K26" s="71"/>
      <c r="L26" s="79"/>
      <c r="M26" s="61"/>
      <c r="N26" s="62"/>
      <c r="O26" s="84"/>
      <c r="P26" s="104"/>
      <c r="Q26" s="92" t="s">
        <v>565</v>
      </c>
      <c r="R26" s="53" t="s">
        <v>47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51</v>
      </c>
      <c r="B27" s="51"/>
      <c r="C27" s="131" t="s">
        <v>330</v>
      </c>
      <c r="D27" s="53" t="s">
        <v>258</v>
      </c>
      <c r="E27" s="69" t="s">
        <v>749</v>
      </c>
      <c r="F27" s="261" t="s">
        <v>750</v>
      </c>
      <c r="G27" s="55" t="s">
        <v>751</v>
      </c>
      <c r="H27" s="50" t="s">
        <v>87</v>
      </c>
      <c r="I27" s="70"/>
      <c r="J27" s="78"/>
      <c r="K27" s="59"/>
      <c r="L27" s="89">
        <v>294.0</v>
      </c>
      <c r="M27" s="124"/>
      <c r="N27" s="62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752</v>
      </c>
      <c r="D28" s="53" t="s">
        <v>190</v>
      </c>
      <c r="E28" s="69" t="s">
        <v>753</v>
      </c>
      <c r="F28" s="261" t="s">
        <v>754</v>
      </c>
      <c r="G28" s="55" t="s">
        <v>755</v>
      </c>
      <c r="H28" s="50" t="s">
        <v>37</v>
      </c>
      <c r="I28" s="57"/>
      <c r="J28" s="58">
        <v>294.0</v>
      </c>
      <c r="K28" s="125"/>
      <c r="L28" s="79"/>
      <c r="M28" s="124"/>
      <c r="N28" s="73"/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51</v>
      </c>
      <c r="B29" s="77"/>
      <c r="C29" s="82" t="s">
        <v>756</v>
      </c>
      <c r="D29" s="53" t="s">
        <v>190</v>
      </c>
      <c r="E29" s="69" t="s">
        <v>757</v>
      </c>
      <c r="F29" s="261" t="s">
        <v>758</v>
      </c>
      <c r="G29" s="55" t="s">
        <v>759</v>
      </c>
      <c r="H29" s="50" t="s">
        <v>37</v>
      </c>
      <c r="I29" s="126"/>
      <c r="J29" s="58"/>
      <c r="K29" s="116"/>
      <c r="L29" s="89">
        <v>294.0</v>
      </c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456</v>
      </c>
      <c r="D30" s="53"/>
      <c r="E30" s="69" t="s">
        <v>760</v>
      </c>
      <c r="F30" s="279" t="s">
        <v>761</v>
      </c>
      <c r="G30" s="55" t="s">
        <v>762</v>
      </c>
      <c r="H30" s="50"/>
      <c r="I30" s="126"/>
      <c r="J30" s="58"/>
      <c r="K30" s="71"/>
      <c r="L30" s="119"/>
      <c r="M30" s="61"/>
      <c r="N30" s="62">
        <v>1335.0</v>
      </c>
      <c r="O30" s="74"/>
      <c r="P30" s="91"/>
      <c r="Q30" s="128"/>
      <c r="R30" s="263">
        <v>1335.0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77"/>
      <c r="C31" s="68" t="s">
        <v>763</v>
      </c>
      <c r="D31" s="53" t="s">
        <v>27</v>
      </c>
      <c r="E31" s="69" t="s">
        <v>764</v>
      </c>
      <c r="F31" s="261" t="s">
        <v>765</v>
      </c>
      <c r="G31" s="55" t="s">
        <v>766</v>
      </c>
      <c r="H31" s="50" t="s">
        <v>87</v>
      </c>
      <c r="I31" s="70"/>
      <c r="J31" s="58"/>
      <c r="K31" s="71"/>
      <c r="L31" s="89"/>
      <c r="M31" s="121">
        <v>147.0</v>
      </c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51</v>
      </c>
      <c r="B32" s="51"/>
      <c r="C32" s="68" t="s">
        <v>47</v>
      </c>
      <c r="D32" s="53" t="s">
        <v>27</v>
      </c>
      <c r="E32" s="69" t="s">
        <v>767</v>
      </c>
      <c r="F32" s="261" t="s">
        <v>768</v>
      </c>
      <c r="G32" s="55" t="s">
        <v>769</v>
      </c>
      <c r="H32" s="50" t="s">
        <v>87</v>
      </c>
      <c r="I32" s="70"/>
      <c r="J32" s="78"/>
      <c r="K32" s="71" t="s">
        <v>50</v>
      </c>
      <c r="L32" s="89"/>
      <c r="M32" s="61"/>
      <c r="N32" s="62"/>
      <c r="O32" s="129"/>
      <c r="P32" s="130"/>
      <c r="Q32" s="128"/>
      <c r="R32" s="53" t="s">
        <v>47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 t="s">
        <v>770</v>
      </c>
      <c r="D33" s="53" t="s">
        <v>67</v>
      </c>
      <c r="E33" s="69" t="s">
        <v>771</v>
      </c>
      <c r="F33" s="261" t="s">
        <v>772</v>
      </c>
      <c r="G33" s="55" t="s">
        <v>773</v>
      </c>
      <c r="H33" s="50" t="s">
        <v>46</v>
      </c>
      <c r="I33" s="70">
        <v>147.0</v>
      </c>
      <c r="J33" s="58"/>
      <c r="K33" s="71"/>
      <c r="L33" s="79"/>
      <c r="M33" s="61"/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51"/>
      <c r="C34" s="68" t="s">
        <v>774</v>
      </c>
      <c r="D34" s="53" t="s">
        <v>67</v>
      </c>
      <c r="E34" s="132"/>
      <c r="F34" s="266" t="s">
        <v>775</v>
      </c>
      <c r="G34" s="55" t="s">
        <v>776</v>
      </c>
      <c r="H34" s="50" t="s">
        <v>46</v>
      </c>
      <c r="I34" s="70">
        <v>127.0</v>
      </c>
      <c r="J34" s="58"/>
      <c r="K34" s="134"/>
      <c r="L34" s="89"/>
      <c r="M34" s="61"/>
      <c r="N34" s="62"/>
      <c r="O34" s="129"/>
      <c r="P34" s="130"/>
      <c r="Q34" s="127"/>
      <c r="R34" s="263">
        <v>127.0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40</v>
      </c>
      <c r="B35" s="135"/>
      <c r="C35" s="82" t="s">
        <v>777</v>
      </c>
      <c r="D35" s="53" t="s">
        <v>67</v>
      </c>
      <c r="E35" s="69" t="s">
        <v>778</v>
      </c>
      <c r="F35" s="261" t="s">
        <v>779</v>
      </c>
      <c r="G35" s="55" t="s">
        <v>780</v>
      </c>
      <c r="H35" s="50" t="s">
        <v>87</v>
      </c>
      <c r="I35" s="70">
        <v>127.0</v>
      </c>
      <c r="J35" s="58"/>
      <c r="K35" s="134"/>
      <c r="L35" s="89"/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50" t="s">
        <v>781</v>
      </c>
      <c r="D36" s="53" t="s">
        <v>27</v>
      </c>
      <c r="E36" s="107" t="s">
        <v>782</v>
      </c>
      <c r="F36" s="261" t="s">
        <v>783</v>
      </c>
      <c r="G36" s="55" t="s">
        <v>784</v>
      </c>
      <c r="H36" s="50" t="s">
        <v>87</v>
      </c>
      <c r="I36" s="70"/>
      <c r="J36" s="58"/>
      <c r="K36" s="116">
        <v>200.0</v>
      </c>
      <c r="L36" s="89"/>
      <c r="M36" s="61"/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51"/>
      <c r="C37" s="150" t="s">
        <v>785</v>
      </c>
      <c r="D37" s="53" t="s">
        <v>112</v>
      </c>
      <c r="E37" s="69" t="s">
        <v>786</v>
      </c>
      <c r="F37" s="261" t="s">
        <v>787</v>
      </c>
      <c r="G37" s="54" t="s">
        <v>788</v>
      </c>
      <c r="H37" s="50" t="s">
        <v>37</v>
      </c>
      <c r="I37" s="70"/>
      <c r="J37" s="58"/>
      <c r="K37" s="71">
        <v>147.0</v>
      </c>
      <c r="L37" s="89"/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50" t="s">
        <v>789</v>
      </c>
      <c r="D38" s="53" t="s">
        <v>190</v>
      </c>
      <c r="E38" s="69"/>
      <c r="F38" s="261" t="s">
        <v>790</v>
      </c>
      <c r="G38" s="54" t="s">
        <v>791</v>
      </c>
      <c r="H38" s="50" t="s">
        <v>37</v>
      </c>
      <c r="I38" s="57"/>
      <c r="J38" s="58"/>
      <c r="K38" s="71"/>
      <c r="L38" s="89"/>
      <c r="M38" s="61"/>
      <c r="N38" s="62"/>
      <c r="O38" s="129"/>
      <c r="P38" s="130"/>
      <c r="Q38" s="127">
        <v>147.0</v>
      </c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68" t="s">
        <v>792</v>
      </c>
      <c r="D39" s="53" t="s">
        <v>83</v>
      </c>
      <c r="E39" s="69" t="s">
        <v>793</v>
      </c>
      <c r="F39" s="262" t="s">
        <v>794</v>
      </c>
      <c r="G39" s="54" t="s">
        <v>795</v>
      </c>
      <c r="H39" s="50" t="s">
        <v>87</v>
      </c>
      <c r="I39" s="57"/>
      <c r="J39" s="58"/>
      <c r="K39" s="71"/>
      <c r="L39" s="89">
        <v>294.0</v>
      </c>
      <c r="M39" s="61"/>
      <c r="N39" s="62"/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77"/>
      <c r="C40" s="68" t="s">
        <v>796</v>
      </c>
      <c r="D40" s="53" t="s">
        <v>112</v>
      </c>
      <c r="E40" s="69" t="s">
        <v>797</v>
      </c>
      <c r="F40" s="282" t="s">
        <v>798</v>
      </c>
      <c r="G40" s="55" t="s">
        <v>799</v>
      </c>
      <c r="H40" s="50" t="s">
        <v>46</v>
      </c>
      <c r="I40" s="70"/>
      <c r="J40" s="58">
        <v>120.0</v>
      </c>
      <c r="K40" s="71"/>
      <c r="L40" s="79"/>
      <c r="M40" s="61"/>
      <c r="N40" s="73"/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800</v>
      </c>
      <c r="D41" s="53" t="s">
        <v>67</v>
      </c>
      <c r="E41" s="69" t="s">
        <v>801</v>
      </c>
      <c r="F41" s="261" t="s">
        <v>802</v>
      </c>
      <c r="G41" s="55" t="s">
        <v>803</v>
      </c>
      <c r="H41" s="50" t="s">
        <v>46</v>
      </c>
      <c r="I41" s="70"/>
      <c r="J41" s="58"/>
      <c r="K41" s="71"/>
      <c r="L41" s="89">
        <v>147.0</v>
      </c>
      <c r="M41" s="61"/>
      <c r="N41" s="14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804</v>
      </c>
      <c r="D42" s="53"/>
      <c r="E42" s="69"/>
      <c r="F42" s="261" t="s">
        <v>805</v>
      </c>
      <c r="G42" s="53" t="s">
        <v>615</v>
      </c>
      <c r="H42" s="50" t="s">
        <v>37</v>
      </c>
      <c r="I42" s="126"/>
      <c r="J42" s="58"/>
      <c r="K42" s="71"/>
      <c r="L42" s="89"/>
      <c r="M42" s="61"/>
      <c r="N42" s="62"/>
      <c r="O42" s="129"/>
      <c r="P42" s="130"/>
      <c r="Q42" s="127">
        <v>50.0</v>
      </c>
      <c r="R42" s="263">
        <v>50.0</v>
      </c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 t="s">
        <v>40</v>
      </c>
      <c r="B43" s="51"/>
      <c r="C43" s="82" t="s">
        <v>806</v>
      </c>
      <c r="D43" s="53" t="s">
        <v>67</v>
      </c>
      <c r="E43" s="69" t="s">
        <v>807</v>
      </c>
      <c r="F43" s="261" t="s">
        <v>808</v>
      </c>
      <c r="G43" s="55" t="s">
        <v>809</v>
      </c>
      <c r="H43" s="50" t="s">
        <v>46</v>
      </c>
      <c r="I43" s="70"/>
      <c r="J43" s="58"/>
      <c r="K43" s="59"/>
      <c r="L43" s="143"/>
      <c r="M43" s="121"/>
      <c r="N43" s="62">
        <v>294.0</v>
      </c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51"/>
      <c r="C44" s="68" t="s">
        <v>810</v>
      </c>
      <c r="D44" s="53" t="s">
        <v>27</v>
      </c>
      <c r="E44" s="69" t="s">
        <v>811</v>
      </c>
      <c r="F44" s="261" t="s">
        <v>812</v>
      </c>
      <c r="G44" s="55" t="s">
        <v>813</v>
      </c>
      <c r="H44" s="50" t="s">
        <v>46</v>
      </c>
      <c r="I44" s="70"/>
      <c r="J44" s="88"/>
      <c r="K44" s="71"/>
      <c r="L44" s="144"/>
      <c r="M44" s="61"/>
      <c r="N44" s="62"/>
      <c r="O44" s="129"/>
      <c r="P44" s="137">
        <v>127.0</v>
      </c>
      <c r="Q44" s="12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283" t="s">
        <v>814</v>
      </c>
      <c r="D45" s="53" t="s">
        <v>67</v>
      </c>
      <c r="E45" s="69" t="s">
        <v>815</v>
      </c>
      <c r="F45" s="284" t="s">
        <v>816</v>
      </c>
      <c r="G45" s="141" t="s">
        <v>817</v>
      </c>
      <c r="H45" s="50" t="s">
        <v>46</v>
      </c>
      <c r="I45" s="147"/>
      <c r="J45" s="58"/>
      <c r="K45" s="71"/>
      <c r="L45" s="143"/>
      <c r="M45" s="61"/>
      <c r="N45" s="62">
        <v>147.0</v>
      </c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/>
      <c r="B46" s="77"/>
      <c r="C46" s="82" t="s">
        <v>47</v>
      </c>
      <c r="D46" s="53" t="s">
        <v>818</v>
      </c>
      <c r="E46" s="110"/>
      <c r="F46" s="261" t="s">
        <v>819</v>
      </c>
      <c r="G46" s="55" t="s">
        <v>820</v>
      </c>
      <c r="H46" s="50" t="s">
        <v>37</v>
      </c>
      <c r="I46" s="70"/>
      <c r="J46" s="58"/>
      <c r="K46" s="71"/>
      <c r="L46" s="148"/>
      <c r="M46" s="61"/>
      <c r="N46" s="62"/>
      <c r="O46" s="129"/>
      <c r="P46" s="137"/>
      <c r="Q46" s="92" t="s">
        <v>565</v>
      </c>
      <c r="R46" s="53" t="s">
        <v>47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82" t="s">
        <v>821</v>
      </c>
      <c r="D47" s="53" t="s">
        <v>822</v>
      </c>
      <c r="E47" s="110" t="s">
        <v>89</v>
      </c>
      <c r="F47" s="261" t="s">
        <v>823</v>
      </c>
      <c r="G47" s="55" t="s">
        <v>824</v>
      </c>
      <c r="H47" s="50" t="s">
        <v>37</v>
      </c>
      <c r="I47" s="57"/>
      <c r="J47" s="58"/>
      <c r="K47" s="71"/>
      <c r="L47" s="149"/>
      <c r="M47" s="124"/>
      <c r="N47" s="62">
        <v>147.0</v>
      </c>
      <c r="O47" s="140"/>
      <c r="P47" s="130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51"/>
      <c r="C48" s="150" t="s">
        <v>825</v>
      </c>
      <c r="D48" s="53" t="s">
        <v>27</v>
      </c>
      <c r="E48" s="69" t="s">
        <v>826</v>
      </c>
      <c r="F48" s="261" t="s">
        <v>827</v>
      </c>
      <c r="G48" s="55" t="s">
        <v>828</v>
      </c>
      <c r="H48" s="50" t="s">
        <v>87</v>
      </c>
      <c r="I48" s="70"/>
      <c r="J48" s="88"/>
      <c r="K48" s="71">
        <v>244.0</v>
      </c>
      <c r="L48" s="149"/>
      <c r="M48" s="61"/>
      <c r="N48" s="62"/>
      <c r="O48" s="129"/>
      <c r="P48" s="130"/>
      <c r="Q48" s="92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51"/>
      <c r="C49" s="68" t="s">
        <v>829</v>
      </c>
      <c r="D49" s="53" t="s">
        <v>27</v>
      </c>
      <c r="E49" s="69"/>
      <c r="F49" s="294" t="s">
        <v>830</v>
      </c>
      <c r="G49" s="55" t="s">
        <v>831</v>
      </c>
      <c r="H49" s="50" t="s">
        <v>87</v>
      </c>
      <c r="I49" s="70"/>
      <c r="J49" s="58"/>
      <c r="K49" s="116">
        <v>147.0</v>
      </c>
      <c r="L49" s="149"/>
      <c r="M49" s="61"/>
      <c r="N49" s="73"/>
      <c r="O49" s="152"/>
      <c r="P49" s="153"/>
      <c r="Q49" s="98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40</v>
      </c>
      <c r="B50" s="77"/>
      <c r="C50" s="68" t="s">
        <v>832</v>
      </c>
      <c r="D50" s="53" t="s">
        <v>190</v>
      </c>
      <c r="E50" s="107" t="s">
        <v>833</v>
      </c>
      <c r="F50" s="261" t="s">
        <v>834</v>
      </c>
      <c r="G50" s="54" t="s">
        <v>835</v>
      </c>
      <c r="H50" s="50" t="s">
        <v>37</v>
      </c>
      <c r="I50" s="70">
        <v>1890.0</v>
      </c>
      <c r="J50" s="58"/>
      <c r="K50" s="154"/>
      <c r="L50" s="149"/>
      <c r="M50" s="61"/>
      <c r="N50" s="62"/>
      <c r="O50" s="152"/>
      <c r="P50" s="155"/>
      <c r="Q50" s="127"/>
      <c r="R50" s="263">
        <v>1890.0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52"/>
      <c r="D51" s="53" t="s">
        <v>149</v>
      </c>
      <c r="E51" s="69"/>
      <c r="F51" s="265" t="s">
        <v>836</v>
      </c>
      <c r="G51" s="54" t="s">
        <v>837</v>
      </c>
      <c r="H51" s="50" t="s">
        <v>87</v>
      </c>
      <c r="I51" s="70"/>
      <c r="J51" s="58"/>
      <c r="K51" s="154"/>
      <c r="L51" s="149"/>
      <c r="M51" s="61">
        <v>1000.0</v>
      </c>
      <c r="N51" s="83"/>
      <c r="O51" s="152"/>
      <c r="P51" s="155"/>
      <c r="Q51" s="128"/>
      <c r="R51" s="53">
        <v>500.0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51</v>
      </c>
      <c r="B52" s="51"/>
      <c r="C52" s="150" t="s">
        <v>47</v>
      </c>
      <c r="D52" s="53" t="s">
        <v>822</v>
      </c>
      <c r="E52" s="54"/>
      <c r="F52" s="261" t="s">
        <v>838</v>
      </c>
      <c r="G52" s="100" t="s">
        <v>839</v>
      </c>
      <c r="H52" s="50" t="s">
        <v>37</v>
      </c>
      <c r="I52" s="57"/>
      <c r="J52" s="58"/>
      <c r="K52" s="154"/>
      <c r="L52" s="149"/>
      <c r="M52" s="61" t="s">
        <v>50</v>
      </c>
      <c r="N52" s="73"/>
      <c r="O52" s="156"/>
      <c r="P52" s="155"/>
      <c r="Q52" s="128"/>
      <c r="R52" s="53" t="s">
        <v>47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288" t="s">
        <v>47</v>
      </c>
      <c r="D53" s="53" t="s">
        <v>190</v>
      </c>
      <c r="E53" s="69"/>
      <c r="F53" s="261" t="s">
        <v>840</v>
      </c>
      <c r="G53" s="55" t="s">
        <v>839</v>
      </c>
      <c r="H53" s="50" t="s">
        <v>37</v>
      </c>
      <c r="I53" s="57"/>
      <c r="J53" s="58"/>
      <c r="K53" s="158"/>
      <c r="L53" s="149"/>
      <c r="M53" s="159" t="s">
        <v>50</v>
      </c>
      <c r="N53" s="73"/>
      <c r="O53" s="152"/>
      <c r="P53" s="155"/>
      <c r="Q53" s="128"/>
      <c r="R53" s="53" t="s">
        <v>47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131" t="s">
        <v>841</v>
      </c>
      <c r="D54" s="53" t="s">
        <v>53</v>
      </c>
      <c r="E54" s="54" t="s">
        <v>842</v>
      </c>
      <c r="F54" s="261" t="s">
        <v>843</v>
      </c>
      <c r="G54" s="55" t="s">
        <v>844</v>
      </c>
      <c r="H54" s="50" t="s">
        <v>46</v>
      </c>
      <c r="I54" s="70"/>
      <c r="J54" s="88"/>
      <c r="K54" s="154"/>
      <c r="L54" s="160"/>
      <c r="M54" s="159"/>
      <c r="N54" s="62">
        <v>127.0</v>
      </c>
      <c r="O54" s="152"/>
      <c r="P54" s="155"/>
      <c r="Q54" s="128"/>
      <c r="R54" s="5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845</v>
      </c>
      <c r="D55" s="53" t="s">
        <v>27</v>
      </c>
      <c r="E55" s="54" t="s">
        <v>846</v>
      </c>
      <c r="F55" s="262" t="s">
        <v>847</v>
      </c>
      <c r="G55" s="55" t="s">
        <v>848</v>
      </c>
      <c r="H55" s="50" t="s">
        <v>87</v>
      </c>
      <c r="I55" s="147"/>
      <c r="J55" s="58"/>
      <c r="K55" s="154">
        <v>244.0</v>
      </c>
      <c r="L55" s="149"/>
      <c r="M55" s="159"/>
      <c r="N55" s="73"/>
      <c r="O55" s="152"/>
      <c r="P55" s="153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40</v>
      </c>
      <c r="B56" s="51"/>
      <c r="C56" s="131" t="s">
        <v>47</v>
      </c>
      <c r="D56" s="161" t="s">
        <v>27</v>
      </c>
      <c r="E56" s="162"/>
      <c r="F56" s="261" t="s">
        <v>849</v>
      </c>
      <c r="G56" s="55" t="s">
        <v>850</v>
      </c>
      <c r="H56" s="50" t="s">
        <v>87</v>
      </c>
      <c r="I56" s="70" t="s">
        <v>186</v>
      </c>
      <c r="J56" s="163"/>
      <c r="K56" s="154"/>
      <c r="L56" s="160"/>
      <c r="M56" s="159"/>
      <c r="N56" s="62"/>
      <c r="O56" s="156"/>
      <c r="P56" s="155"/>
      <c r="Q56" s="128"/>
      <c r="R56" s="164" t="s">
        <v>47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40</v>
      </c>
      <c r="B57" s="51"/>
      <c r="C57" s="131" t="s">
        <v>851</v>
      </c>
      <c r="D57" s="161" t="s">
        <v>107</v>
      </c>
      <c r="E57" s="54" t="s">
        <v>852</v>
      </c>
      <c r="F57" s="289" t="s">
        <v>853</v>
      </c>
      <c r="G57" s="55" t="s">
        <v>854</v>
      </c>
      <c r="H57" s="50" t="s">
        <v>37</v>
      </c>
      <c r="I57" s="70">
        <v>244.0</v>
      </c>
      <c r="J57" s="58"/>
      <c r="K57" s="154"/>
      <c r="L57" s="166"/>
      <c r="M57" s="159"/>
      <c r="N57" s="62"/>
      <c r="O57" s="156"/>
      <c r="P57" s="155"/>
      <c r="Q57" s="128"/>
      <c r="R57" s="53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40</v>
      </c>
      <c r="B58" s="51"/>
      <c r="C58" s="131" t="s">
        <v>855</v>
      </c>
      <c r="D58" s="161" t="s">
        <v>53</v>
      </c>
      <c r="E58" s="54" t="s">
        <v>856</v>
      </c>
      <c r="F58" s="261" t="s">
        <v>857</v>
      </c>
      <c r="G58" s="55" t="s">
        <v>858</v>
      </c>
      <c r="H58" s="50" t="s">
        <v>46</v>
      </c>
      <c r="I58" s="167"/>
      <c r="J58" s="58">
        <v>147.0</v>
      </c>
      <c r="K58" s="154"/>
      <c r="L58" s="149"/>
      <c r="M58" s="159"/>
      <c r="N58" s="142"/>
      <c r="O58" s="156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40</v>
      </c>
      <c r="B59" s="51"/>
      <c r="C59" s="131" t="s">
        <v>859</v>
      </c>
      <c r="D59" s="161" t="s">
        <v>97</v>
      </c>
      <c r="E59" s="54" t="s">
        <v>860</v>
      </c>
      <c r="F59" s="261" t="s">
        <v>861</v>
      </c>
      <c r="G59" s="55" t="s">
        <v>862</v>
      </c>
      <c r="H59" s="50" t="s">
        <v>37</v>
      </c>
      <c r="I59" s="167">
        <v>200.0</v>
      </c>
      <c r="J59" s="58"/>
      <c r="K59" s="154"/>
      <c r="L59" s="160"/>
      <c r="M59" s="169"/>
      <c r="N59" s="142"/>
      <c r="O59" s="156"/>
      <c r="P59" s="155"/>
      <c r="Q59" s="128"/>
      <c r="R59" s="263">
        <v>200.0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51</v>
      </c>
      <c r="B60" s="51"/>
      <c r="C60" s="131" t="s">
        <v>351</v>
      </c>
      <c r="D60" s="161" t="s">
        <v>97</v>
      </c>
      <c r="E60" s="54"/>
      <c r="F60" s="261" t="s">
        <v>863</v>
      </c>
      <c r="G60" s="55" t="s">
        <v>864</v>
      </c>
      <c r="H60" s="50" t="s">
        <v>87</v>
      </c>
      <c r="I60" s="167"/>
      <c r="J60" s="58"/>
      <c r="K60" s="170"/>
      <c r="L60" s="160"/>
      <c r="M60" s="159">
        <v>147.0</v>
      </c>
      <c r="N60" s="62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51"/>
      <c r="C61" s="131" t="s">
        <v>865</v>
      </c>
      <c r="D61" s="161" t="s">
        <v>97</v>
      </c>
      <c r="E61" s="54"/>
      <c r="F61" s="261" t="s">
        <v>866</v>
      </c>
      <c r="G61" s="55" t="s">
        <v>867</v>
      </c>
      <c r="H61" s="50" t="s">
        <v>37</v>
      </c>
      <c r="I61" s="167"/>
      <c r="J61" s="58"/>
      <c r="K61" s="154"/>
      <c r="L61" s="166"/>
      <c r="M61" s="159">
        <v>294.0</v>
      </c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40</v>
      </c>
      <c r="B62" s="77"/>
      <c r="C62" s="131" t="s">
        <v>868</v>
      </c>
      <c r="D62" s="161" t="s">
        <v>97</v>
      </c>
      <c r="E62" s="54" t="s">
        <v>869</v>
      </c>
      <c r="F62" s="261" t="s">
        <v>870</v>
      </c>
      <c r="G62" s="55" t="s">
        <v>871</v>
      </c>
      <c r="H62" s="50" t="s">
        <v>37</v>
      </c>
      <c r="I62" s="167">
        <v>147.0</v>
      </c>
      <c r="J62" s="58"/>
      <c r="K62" s="154"/>
      <c r="L62" s="160"/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872</v>
      </c>
      <c r="D63" s="161" t="s">
        <v>258</v>
      </c>
      <c r="E63" s="54"/>
      <c r="F63" s="261" t="s">
        <v>873</v>
      </c>
      <c r="G63" s="55" t="s">
        <v>874</v>
      </c>
      <c r="H63" s="50" t="s">
        <v>37</v>
      </c>
      <c r="I63" s="167"/>
      <c r="J63" s="88"/>
      <c r="K63" s="154"/>
      <c r="L63" s="171"/>
      <c r="M63" s="169"/>
      <c r="N63" s="73"/>
      <c r="O63" s="152"/>
      <c r="P63" s="155"/>
      <c r="Q63" s="127">
        <v>294.0</v>
      </c>
      <c r="R63" s="53">
        <v>147.0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47</v>
      </c>
      <c r="D64" s="161" t="s">
        <v>89</v>
      </c>
      <c r="E64" s="54"/>
      <c r="F64" s="261" t="s">
        <v>875</v>
      </c>
      <c r="G64" s="55" t="s">
        <v>720</v>
      </c>
      <c r="H64" s="50" t="s">
        <v>37</v>
      </c>
      <c r="I64" s="167" t="s">
        <v>186</v>
      </c>
      <c r="J64" s="58"/>
      <c r="K64" s="154"/>
      <c r="L64" s="171"/>
      <c r="M64" s="159"/>
      <c r="N64" s="73"/>
      <c r="O64" s="152"/>
      <c r="P64" s="155"/>
      <c r="Q64" s="128"/>
      <c r="R64" s="53" t="s">
        <v>47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51</v>
      </c>
      <c r="B65" s="51"/>
      <c r="C65" s="131" t="s">
        <v>876</v>
      </c>
      <c r="D65" s="161" t="s">
        <v>822</v>
      </c>
      <c r="E65" s="54" t="s">
        <v>877</v>
      </c>
      <c r="F65" s="261" t="s">
        <v>878</v>
      </c>
      <c r="G65" s="55" t="s">
        <v>879</v>
      </c>
      <c r="H65" s="50" t="s">
        <v>37</v>
      </c>
      <c r="I65" s="167"/>
      <c r="J65" s="58"/>
      <c r="K65" s="154">
        <v>147.0</v>
      </c>
      <c r="L65" s="171"/>
      <c r="M65" s="169"/>
      <c r="N65" s="62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51</v>
      </c>
      <c r="B66" s="51"/>
      <c r="C66" s="131" t="s">
        <v>880</v>
      </c>
      <c r="D66" s="161" t="s">
        <v>201</v>
      </c>
      <c r="E66" s="54" t="s">
        <v>881</v>
      </c>
      <c r="F66" s="261" t="s">
        <v>882</v>
      </c>
      <c r="G66" s="55" t="s">
        <v>883</v>
      </c>
      <c r="H66" s="50" t="s">
        <v>46</v>
      </c>
      <c r="I66" s="167"/>
      <c r="J66" s="88"/>
      <c r="K66" s="154">
        <v>127.0</v>
      </c>
      <c r="L66" s="171"/>
      <c r="M66" s="169"/>
      <c r="N66" s="73"/>
      <c r="O66" s="152"/>
      <c r="P66" s="155"/>
      <c r="Q66" s="128"/>
      <c r="R66" s="172">
        <v>50.0</v>
      </c>
      <c r="S66" s="9"/>
      <c r="T66" s="9"/>
      <c r="U66" s="9"/>
      <c r="V66" s="9"/>
      <c r="W66" s="9"/>
      <c r="X66" s="9"/>
      <c r="Y66" s="9"/>
      <c r="Z66" s="9"/>
    </row>
    <row r="67" ht="14.25" customHeight="1">
      <c r="A67" s="50" t="s">
        <v>51</v>
      </c>
      <c r="B67" s="51"/>
      <c r="C67" s="131" t="s">
        <v>884</v>
      </c>
      <c r="D67" s="161" t="s">
        <v>201</v>
      </c>
      <c r="E67" s="54" t="s">
        <v>885</v>
      </c>
      <c r="F67" s="261" t="s">
        <v>886</v>
      </c>
      <c r="G67" s="55" t="s">
        <v>883</v>
      </c>
      <c r="H67" s="50" t="s">
        <v>46</v>
      </c>
      <c r="I67" s="168"/>
      <c r="J67" s="88"/>
      <c r="K67" s="154">
        <v>244.0</v>
      </c>
      <c r="L67" s="160"/>
      <c r="M67" s="169"/>
      <c r="N67" s="62"/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40</v>
      </c>
      <c r="B68" s="51"/>
      <c r="C68" s="131" t="s">
        <v>887</v>
      </c>
      <c r="D68" s="161" t="s">
        <v>822</v>
      </c>
      <c r="E68" s="54" t="s">
        <v>888</v>
      </c>
      <c r="F68" s="261" t="s">
        <v>889</v>
      </c>
      <c r="G68" s="55" t="s">
        <v>890</v>
      </c>
      <c r="H68" s="50" t="s">
        <v>37</v>
      </c>
      <c r="I68" s="168"/>
      <c r="J68" s="88"/>
      <c r="K68" s="158"/>
      <c r="L68" s="166"/>
      <c r="M68" s="159"/>
      <c r="N68" s="62">
        <v>147.0</v>
      </c>
      <c r="O68" s="152"/>
      <c r="P68" s="155"/>
      <c r="Q68" s="128"/>
      <c r="R68" s="53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40</v>
      </c>
      <c r="B69" s="51"/>
      <c r="C69" s="131" t="s">
        <v>891</v>
      </c>
      <c r="D69" s="161" t="s">
        <v>201</v>
      </c>
      <c r="E69" s="54" t="s">
        <v>892</v>
      </c>
      <c r="F69" s="261" t="s">
        <v>893</v>
      </c>
      <c r="G69" s="55" t="s">
        <v>894</v>
      </c>
      <c r="H69" s="50" t="s">
        <v>46</v>
      </c>
      <c r="I69" s="167"/>
      <c r="J69" s="58">
        <v>244.0</v>
      </c>
      <c r="K69" s="158"/>
      <c r="L69" s="149"/>
      <c r="M69" s="173"/>
      <c r="N69" s="73"/>
      <c r="O69" s="152"/>
      <c r="P69" s="155"/>
      <c r="Q69" s="128"/>
      <c r="R69" s="53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40</v>
      </c>
      <c r="B70" s="51"/>
      <c r="C70" s="131" t="s">
        <v>47</v>
      </c>
      <c r="D70" s="296" t="s">
        <v>27</v>
      </c>
      <c r="E70" s="54"/>
      <c r="F70" s="261" t="s">
        <v>895</v>
      </c>
      <c r="G70" s="55" t="s">
        <v>850</v>
      </c>
      <c r="H70" s="50" t="s">
        <v>87</v>
      </c>
      <c r="I70" s="177" t="s">
        <v>186</v>
      </c>
      <c r="J70" s="88"/>
      <c r="K70" s="154"/>
      <c r="L70" s="160"/>
      <c r="M70" s="169"/>
      <c r="N70" s="62"/>
      <c r="O70" s="152"/>
      <c r="P70" s="155"/>
      <c r="Q70" s="128"/>
      <c r="R70" s="53" t="s">
        <v>47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51</v>
      </c>
      <c r="B71" s="51"/>
      <c r="C71" s="131" t="s">
        <v>896</v>
      </c>
      <c r="D71" s="296" t="s">
        <v>258</v>
      </c>
      <c r="E71" s="176"/>
      <c r="F71" s="261" t="s">
        <v>897</v>
      </c>
      <c r="G71" s="55" t="s">
        <v>898</v>
      </c>
      <c r="H71" s="50" t="s">
        <v>87</v>
      </c>
      <c r="I71" s="177"/>
      <c r="J71" s="88"/>
      <c r="K71" s="158"/>
      <c r="L71" s="149">
        <v>147.0</v>
      </c>
      <c r="M71" s="169"/>
      <c r="N71" s="73"/>
      <c r="O71" s="152"/>
      <c r="P71" s="155"/>
      <c r="Q71" s="128"/>
      <c r="R71" s="53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51</v>
      </c>
      <c r="B72" s="51"/>
      <c r="C72" s="131" t="s">
        <v>899</v>
      </c>
      <c r="D72" s="296" t="s">
        <v>258</v>
      </c>
      <c r="E72" s="54" t="s">
        <v>900</v>
      </c>
      <c r="F72" s="261" t="s">
        <v>901</v>
      </c>
      <c r="G72" s="55" t="s">
        <v>902</v>
      </c>
      <c r="H72" s="50" t="s">
        <v>87</v>
      </c>
      <c r="I72" s="167"/>
      <c r="J72" s="88"/>
      <c r="K72" s="178"/>
      <c r="L72" s="149">
        <v>197.0</v>
      </c>
      <c r="M72" s="169"/>
      <c r="N72" s="73"/>
      <c r="O72" s="152"/>
      <c r="P72" s="155"/>
      <c r="Q72" s="128"/>
      <c r="R72" s="164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51</v>
      </c>
      <c r="B73" s="51"/>
      <c r="C73" s="131" t="s">
        <v>903</v>
      </c>
      <c r="D73" s="296" t="s">
        <v>258</v>
      </c>
      <c r="E73" s="54" t="s">
        <v>900</v>
      </c>
      <c r="F73" s="261" t="s">
        <v>904</v>
      </c>
      <c r="G73" s="55" t="s">
        <v>902</v>
      </c>
      <c r="H73" s="50" t="s">
        <v>87</v>
      </c>
      <c r="I73" s="175"/>
      <c r="J73" s="58"/>
      <c r="K73" s="158"/>
      <c r="L73" s="149">
        <v>197.0</v>
      </c>
      <c r="M73" s="169"/>
      <c r="N73" s="73"/>
      <c r="O73" s="152"/>
      <c r="P73" s="155"/>
      <c r="Q73" s="128"/>
      <c r="R73" s="53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40</v>
      </c>
      <c r="B74" s="179"/>
      <c r="C74" s="297" t="s">
        <v>905</v>
      </c>
      <c r="D74" s="296" t="s">
        <v>258</v>
      </c>
      <c r="E74" s="54" t="s">
        <v>89</v>
      </c>
      <c r="F74" s="261" t="s">
        <v>906</v>
      </c>
      <c r="G74" s="55" t="s">
        <v>907</v>
      </c>
      <c r="H74" s="50" t="s">
        <v>87</v>
      </c>
      <c r="I74" s="187">
        <v>244.0</v>
      </c>
      <c r="J74" s="58"/>
      <c r="K74" s="182"/>
      <c r="L74" s="183"/>
      <c r="M74" s="184"/>
      <c r="N74" s="73"/>
      <c r="O74" s="185"/>
      <c r="P74" s="186"/>
      <c r="Q74" s="128"/>
      <c r="R74" s="53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0" t="s">
        <v>51</v>
      </c>
      <c r="B75" s="179"/>
      <c r="C75" s="131" t="s">
        <v>908</v>
      </c>
      <c r="D75" s="296" t="s">
        <v>138</v>
      </c>
      <c r="E75" s="54"/>
      <c r="F75" s="261" t="s">
        <v>909</v>
      </c>
      <c r="G75" s="55" t="s">
        <v>910</v>
      </c>
      <c r="H75" s="50" t="s">
        <v>37</v>
      </c>
      <c r="I75" s="187"/>
      <c r="J75" s="88"/>
      <c r="K75" s="182"/>
      <c r="L75" s="183"/>
      <c r="M75" s="299">
        <v>147.0</v>
      </c>
      <c r="N75" s="142"/>
      <c r="O75" s="185"/>
      <c r="P75" s="186"/>
      <c r="Q75" s="128"/>
      <c r="R75" s="53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40</v>
      </c>
      <c r="B76" s="179"/>
      <c r="C76" s="82" t="s">
        <v>911</v>
      </c>
      <c r="D76" s="296" t="s">
        <v>138</v>
      </c>
      <c r="E76" s="54" t="s">
        <v>912</v>
      </c>
      <c r="F76" s="316" t="s">
        <v>913</v>
      </c>
      <c r="G76" s="54" t="s">
        <v>914</v>
      </c>
      <c r="H76" s="50" t="s">
        <v>37</v>
      </c>
      <c r="I76" s="181"/>
      <c r="J76" s="58">
        <v>147.0</v>
      </c>
      <c r="K76" s="189"/>
      <c r="L76" s="183"/>
      <c r="M76" s="188"/>
      <c r="N76" s="73"/>
      <c r="O76" s="185"/>
      <c r="P76" s="186"/>
      <c r="Q76" s="128"/>
      <c r="R76" s="53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40</v>
      </c>
      <c r="B77" s="179"/>
      <c r="C77" s="131" t="s">
        <v>915</v>
      </c>
      <c r="D77" s="296" t="s">
        <v>112</v>
      </c>
      <c r="E77" s="54" t="s">
        <v>258</v>
      </c>
      <c r="F77" s="261" t="s">
        <v>916</v>
      </c>
      <c r="G77" s="54" t="s">
        <v>917</v>
      </c>
      <c r="H77" s="50" t="s">
        <v>46</v>
      </c>
      <c r="I77" s="181"/>
      <c r="J77" s="58">
        <v>147.0</v>
      </c>
      <c r="K77" s="182"/>
      <c r="L77" s="183"/>
      <c r="M77" s="188"/>
      <c r="N77" s="73"/>
      <c r="O77" s="185"/>
      <c r="P77" s="186"/>
      <c r="Q77" s="128"/>
      <c r="R77" s="53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40</v>
      </c>
      <c r="B78" s="179"/>
      <c r="C78" s="131" t="s">
        <v>918</v>
      </c>
      <c r="D78" s="174"/>
      <c r="E78" s="176"/>
      <c r="F78" s="279" t="s">
        <v>919</v>
      </c>
      <c r="G78" s="54" t="s">
        <v>850</v>
      </c>
      <c r="H78" s="50" t="s">
        <v>87</v>
      </c>
      <c r="I78" s="187">
        <v>1500.0</v>
      </c>
      <c r="J78" s="88"/>
      <c r="K78" s="182"/>
      <c r="L78" s="183"/>
      <c r="M78" s="188"/>
      <c r="N78" s="73"/>
      <c r="O78" s="185"/>
      <c r="P78" s="186"/>
      <c r="Q78" s="128"/>
      <c r="R78" s="317">
        <v>1500.0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51</v>
      </c>
      <c r="B79" s="179"/>
      <c r="C79" s="51"/>
      <c r="D79" s="161" t="s">
        <v>138</v>
      </c>
      <c r="E79" s="190"/>
      <c r="F79" s="265" t="s">
        <v>920</v>
      </c>
      <c r="G79" s="54" t="s">
        <v>921</v>
      </c>
      <c r="H79" s="50" t="s">
        <v>37</v>
      </c>
      <c r="I79" s="187"/>
      <c r="J79" s="88"/>
      <c r="K79" s="182"/>
      <c r="L79" s="183"/>
      <c r="M79" s="299">
        <v>294.0</v>
      </c>
      <c r="N79" s="73"/>
      <c r="O79" s="185"/>
      <c r="P79" s="186"/>
      <c r="Q79" s="128"/>
      <c r="R79" s="69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40</v>
      </c>
      <c r="B80" s="179"/>
      <c r="C80" s="131" t="s">
        <v>922</v>
      </c>
      <c r="D80" s="161" t="s">
        <v>138</v>
      </c>
      <c r="E80" s="190"/>
      <c r="F80" s="261" t="s">
        <v>923</v>
      </c>
      <c r="G80" s="54" t="s">
        <v>924</v>
      </c>
      <c r="H80" s="50" t="s">
        <v>37</v>
      </c>
      <c r="I80" s="187">
        <v>147.0</v>
      </c>
      <c r="J80" s="88"/>
      <c r="K80" s="182"/>
      <c r="L80" s="183"/>
      <c r="M80" s="188"/>
      <c r="N80" s="73"/>
      <c r="O80" s="185"/>
      <c r="P80" s="186"/>
      <c r="Q80" s="128"/>
      <c r="R80" s="172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51</v>
      </c>
      <c r="B81" s="179"/>
      <c r="C81" s="131" t="s">
        <v>855</v>
      </c>
      <c r="D81" s="161" t="s">
        <v>112</v>
      </c>
      <c r="E81" s="191"/>
      <c r="F81" s="261" t="s">
        <v>925</v>
      </c>
      <c r="G81" s="54" t="s">
        <v>926</v>
      </c>
      <c r="H81" s="50" t="s">
        <v>46</v>
      </c>
      <c r="I81" s="181"/>
      <c r="J81" s="88"/>
      <c r="K81" s="182"/>
      <c r="L81" s="183"/>
      <c r="M81" s="299">
        <v>294.0</v>
      </c>
      <c r="N81" s="73"/>
      <c r="O81" s="185"/>
      <c r="P81" s="186"/>
      <c r="Q81" s="128"/>
      <c r="R81" s="172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51</v>
      </c>
      <c r="B82" s="179"/>
      <c r="C82" s="131" t="s">
        <v>927</v>
      </c>
      <c r="D82" s="24"/>
      <c r="E82" s="191"/>
      <c r="F82" s="279" t="s">
        <v>928</v>
      </c>
      <c r="G82" s="54" t="s">
        <v>929</v>
      </c>
      <c r="H82" s="50" t="s">
        <v>37</v>
      </c>
      <c r="I82" s="181"/>
      <c r="J82" s="88"/>
      <c r="K82" s="182"/>
      <c r="L82" s="183"/>
      <c r="M82" s="299">
        <v>1500.0</v>
      </c>
      <c r="N82" s="73"/>
      <c r="O82" s="185"/>
      <c r="P82" s="186"/>
      <c r="Q82" s="128"/>
      <c r="R82" s="172">
        <v>800.0</v>
      </c>
      <c r="S82" s="9"/>
      <c r="T82" s="9"/>
      <c r="U82" s="9"/>
      <c r="V82" s="9"/>
      <c r="W82" s="9"/>
      <c r="X82" s="9"/>
      <c r="Y82" s="9"/>
      <c r="Z82" s="9"/>
    </row>
    <row r="83">
      <c r="A83" s="50" t="s">
        <v>51</v>
      </c>
      <c r="B83" s="179"/>
      <c r="C83" s="131" t="s">
        <v>47</v>
      </c>
      <c r="D83" s="161" t="s">
        <v>822</v>
      </c>
      <c r="E83" s="191"/>
      <c r="F83" s="261" t="s">
        <v>930</v>
      </c>
      <c r="G83" s="54" t="s">
        <v>929</v>
      </c>
      <c r="H83" s="50" t="s">
        <v>37</v>
      </c>
      <c r="I83" s="181"/>
      <c r="J83" s="88"/>
      <c r="K83" s="182"/>
      <c r="L83" s="183"/>
      <c r="M83" s="299" t="s">
        <v>50</v>
      </c>
      <c r="N83" s="73"/>
      <c r="O83" s="185"/>
      <c r="P83" s="186"/>
      <c r="Q83" s="128"/>
      <c r="R83" s="69" t="s">
        <v>47</v>
      </c>
      <c r="S83" s="9"/>
      <c r="T83" s="9"/>
      <c r="U83" s="9"/>
      <c r="V83" s="9"/>
      <c r="W83" s="9"/>
      <c r="X83" s="9"/>
      <c r="Y83" s="9"/>
      <c r="Z83" s="9"/>
    </row>
    <row r="84">
      <c r="A84" s="50" t="s">
        <v>40</v>
      </c>
      <c r="B84" s="179"/>
      <c r="C84" s="131" t="s">
        <v>931</v>
      </c>
      <c r="D84" s="161" t="s">
        <v>822</v>
      </c>
      <c r="E84" s="191"/>
      <c r="F84" s="261" t="s">
        <v>932</v>
      </c>
      <c r="G84" s="54" t="s">
        <v>933</v>
      </c>
      <c r="H84" s="50" t="s">
        <v>37</v>
      </c>
      <c r="I84" s="187">
        <v>244.0</v>
      </c>
      <c r="J84" s="88"/>
      <c r="K84" s="182"/>
      <c r="L84" s="183"/>
      <c r="M84" s="188"/>
      <c r="N84" s="73"/>
      <c r="O84" s="185"/>
      <c r="P84" s="186"/>
      <c r="Q84" s="128"/>
      <c r="R84" s="69">
        <v>50.0</v>
      </c>
      <c r="S84" s="9"/>
      <c r="T84" s="9"/>
      <c r="U84" s="9"/>
      <c r="V84" s="9"/>
      <c r="W84" s="9"/>
      <c r="X84" s="9"/>
      <c r="Y84" s="9"/>
      <c r="Z84" s="9"/>
    </row>
    <row r="85">
      <c r="A85" s="50" t="s">
        <v>51</v>
      </c>
      <c r="B85" s="179"/>
      <c r="C85" s="131" t="s">
        <v>934</v>
      </c>
      <c r="D85" s="161" t="s">
        <v>822</v>
      </c>
      <c r="E85" s="190" t="s">
        <v>935</v>
      </c>
      <c r="F85" s="261" t="s">
        <v>936</v>
      </c>
      <c r="G85" s="54" t="s">
        <v>937</v>
      </c>
      <c r="H85" s="50" t="s">
        <v>37</v>
      </c>
      <c r="I85" s="181"/>
      <c r="J85" s="88"/>
      <c r="K85" s="182"/>
      <c r="L85" s="298">
        <v>294.0</v>
      </c>
      <c r="M85" s="188"/>
      <c r="N85" s="73"/>
      <c r="O85" s="185"/>
      <c r="P85" s="186"/>
      <c r="Q85" s="128"/>
      <c r="R85" s="69">
        <v>50.0</v>
      </c>
      <c r="S85" s="9"/>
      <c r="T85" s="9"/>
      <c r="U85" s="9"/>
      <c r="V85" s="9"/>
      <c r="W85" s="9"/>
      <c r="X85" s="9"/>
      <c r="Y85" s="9"/>
      <c r="Z85" s="9"/>
    </row>
    <row r="86">
      <c r="A86" s="50" t="s">
        <v>51</v>
      </c>
      <c r="B86" s="179"/>
      <c r="C86" s="131" t="s">
        <v>938</v>
      </c>
      <c r="D86" s="161" t="s">
        <v>822</v>
      </c>
      <c r="E86" s="190" t="s">
        <v>939</v>
      </c>
      <c r="F86" s="261" t="s">
        <v>940</v>
      </c>
      <c r="G86" s="54" t="s">
        <v>941</v>
      </c>
      <c r="H86" s="50" t="s">
        <v>37</v>
      </c>
      <c r="I86" s="181"/>
      <c r="J86" s="88"/>
      <c r="K86" s="189">
        <v>244.0</v>
      </c>
      <c r="L86" s="183"/>
      <c r="M86" s="188"/>
      <c r="N86" s="73"/>
      <c r="O86" s="185"/>
      <c r="P86" s="186"/>
      <c r="Q86" s="128"/>
      <c r="R86" s="69">
        <v>50.0</v>
      </c>
      <c r="S86" s="9"/>
      <c r="T86" s="9"/>
      <c r="U86" s="9"/>
      <c r="V86" s="9"/>
      <c r="W86" s="9"/>
      <c r="X86" s="9"/>
      <c r="Y86" s="9"/>
      <c r="Z86" s="9"/>
    </row>
    <row r="87">
      <c r="A87" s="50" t="s">
        <v>40</v>
      </c>
      <c r="B87" s="179"/>
      <c r="C87" s="51"/>
      <c r="D87" s="161" t="s">
        <v>97</v>
      </c>
      <c r="E87" s="191"/>
      <c r="F87" s="280" t="s">
        <v>942</v>
      </c>
      <c r="G87" s="54" t="s">
        <v>943</v>
      </c>
      <c r="H87" s="50" t="s">
        <v>37</v>
      </c>
      <c r="I87" s="318">
        <v>588.0</v>
      </c>
      <c r="J87" s="195"/>
      <c r="K87" s="204"/>
      <c r="L87" s="205"/>
      <c r="M87" s="206"/>
      <c r="N87" s="207"/>
      <c r="O87" s="208"/>
      <c r="P87" s="201"/>
      <c r="Q87" s="202"/>
      <c r="R87" s="69">
        <v>200.0</v>
      </c>
      <c r="S87" s="9"/>
      <c r="T87" s="9"/>
      <c r="U87" s="9"/>
      <c r="V87" s="9"/>
      <c r="W87" s="9"/>
      <c r="X87" s="9"/>
      <c r="Y87" s="9"/>
      <c r="Z87" s="9"/>
    </row>
    <row r="88">
      <c r="A88" s="50" t="s">
        <v>51</v>
      </c>
      <c r="B88" s="179"/>
      <c r="C88" s="131" t="s">
        <v>944</v>
      </c>
      <c r="D88" s="296" t="s">
        <v>42</v>
      </c>
      <c r="E88" s="176"/>
      <c r="F88" s="261" t="s">
        <v>945</v>
      </c>
      <c r="G88" s="54" t="s">
        <v>946</v>
      </c>
      <c r="H88" s="50" t="s">
        <v>46</v>
      </c>
      <c r="I88" s="194"/>
      <c r="J88" s="209"/>
      <c r="K88" s="196"/>
      <c r="L88" s="197"/>
      <c r="M88" s="299">
        <v>900.0</v>
      </c>
      <c r="N88" s="210"/>
      <c r="O88" s="200"/>
      <c r="P88" s="201"/>
      <c r="Q88" s="202"/>
      <c r="R88" s="311">
        <v>900.0</v>
      </c>
      <c r="S88" s="9"/>
      <c r="T88" s="9"/>
      <c r="U88" s="9"/>
      <c r="V88" s="9"/>
      <c r="W88" s="9"/>
      <c r="X88" s="9"/>
      <c r="Y88" s="9"/>
      <c r="Z88" s="9"/>
    </row>
    <row r="89">
      <c r="A89" s="50" t="s">
        <v>51</v>
      </c>
      <c r="B89" s="179"/>
      <c r="C89" s="131" t="s">
        <v>47</v>
      </c>
      <c r="D89" s="296" t="s">
        <v>53</v>
      </c>
      <c r="E89" s="176"/>
      <c r="F89" s="261" t="s">
        <v>947</v>
      </c>
      <c r="G89" s="54" t="s">
        <v>946</v>
      </c>
      <c r="H89" s="50" t="s">
        <v>46</v>
      </c>
      <c r="I89" s="194"/>
      <c r="J89" s="209"/>
      <c r="K89" s="196"/>
      <c r="L89" s="197"/>
      <c r="M89" s="299" t="s">
        <v>565</v>
      </c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0" t="s">
        <v>51</v>
      </c>
      <c r="B90" s="179"/>
      <c r="C90" s="131" t="s">
        <v>47</v>
      </c>
      <c r="D90" s="296" t="s">
        <v>53</v>
      </c>
      <c r="E90" s="176"/>
      <c r="F90" s="261" t="s">
        <v>948</v>
      </c>
      <c r="G90" s="54" t="s">
        <v>946</v>
      </c>
      <c r="H90" s="50" t="s">
        <v>46</v>
      </c>
      <c r="I90" s="194"/>
      <c r="J90" s="209"/>
      <c r="K90" s="196"/>
      <c r="L90" s="197"/>
      <c r="M90" s="299" t="s">
        <v>565</v>
      </c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0" t="s">
        <v>40</v>
      </c>
      <c r="B91" s="179"/>
      <c r="C91" s="131" t="s">
        <v>949</v>
      </c>
      <c r="D91" s="296" t="s">
        <v>42</v>
      </c>
      <c r="E91" s="54" t="s">
        <v>950</v>
      </c>
      <c r="F91" s="261" t="s">
        <v>951</v>
      </c>
      <c r="G91" s="54" t="s">
        <v>952</v>
      </c>
      <c r="H91" s="50" t="s">
        <v>46</v>
      </c>
      <c r="I91" s="187">
        <v>147.0</v>
      </c>
      <c r="J91" s="209"/>
      <c r="K91" s="196"/>
      <c r="L91" s="197"/>
      <c r="M91" s="198"/>
      <c r="N91" s="210"/>
      <c r="O91" s="200"/>
      <c r="P91" s="201"/>
      <c r="Q91" s="202"/>
      <c r="R91" s="69">
        <v>50.0</v>
      </c>
      <c r="S91" s="9"/>
      <c r="T91" s="9"/>
      <c r="U91" s="9"/>
      <c r="V91" s="9"/>
      <c r="W91" s="9"/>
      <c r="X91" s="9"/>
      <c r="Y91" s="9"/>
      <c r="Z91" s="9"/>
    </row>
    <row r="92">
      <c r="A92" s="50" t="s">
        <v>40</v>
      </c>
      <c r="B92" s="179"/>
      <c r="C92" s="131" t="s">
        <v>953</v>
      </c>
      <c r="D92" s="296" t="s">
        <v>27</v>
      </c>
      <c r="E92" s="176"/>
      <c r="F92" s="261" t="s">
        <v>954</v>
      </c>
      <c r="G92" s="54" t="s">
        <v>955</v>
      </c>
      <c r="H92" s="50" t="s">
        <v>87</v>
      </c>
      <c r="I92" s="187">
        <v>244.0</v>
      </c>
      <c r="J92" s="209"/>
      <c r="K92" s="196"/>
      <c r="L92" s="197"/>
      <c r="M92" s="198"/>
      <c r="N92" s="210"/>
      <c r="O92" s="200"/>
      <c r="P92" s="201"/>
      <c r="Q92" s="202"/>
      <c r="R92" s="69">
        <v>50.0</v>
      </c>
      <c r="S92" s="9"/>
      <c r="T92" s="9"/>
      <c r="U92" s="9"/>
      <c r="V92" s="9"/>
      <c r="W92" s="9"/>
      <c r="X92" s="9"/>
      <c r="Y92" s="9"/>
      <c r="Z92" s="9"/>
    </row>
    <row r="93">
      <c r="A93" s="50" t="s">
        <v>51</v>
      </c>
      <c r="B93" s="179"/>
      <c r="C93" s="131" t="s">
        <v>956</v>
      </c>
      <c r="D93" s="174"/>
      <c r="E93" s="176"/>
      <c r="F93" s="261" t="s">
        <v>957</v>
      </c>
      <c r="G93" s="54" t="s">
        <v>958</v>
      </c>
      <c r="H93" s="50" t="s">
        <v>87</v>
      </c>
      <c r="I93" s="194"/>
      <c r="J93" s="209"/>
      <c r="K93" s="196"/>
      <c r="L93" s="197"/>
      <c r="M93" s="198"/>
      <c r="N93" s="210"/>
      <c r="O93" s="319">
        <v>100.0</v>
      </c>
      <c r="P93" s="201"/>
      <c r="Q93" s="202"/>
      <c r="R93" s="311">
        <v>100.0</v>
      </c>
      <c r="S93" s="9"/>
      <c r="T93" s="9"/>
      <c r="U93" s="9"/>
      <c r="V93" s="9"/>
      <c r="W93" s="9"/>
      <c r="X93" s="9"/>
      <c r="Y93" s="9"/>
      <c r="Z93" s="9"/>
    </row>
    <row r="94">
      <c r="A94" s="50" t="s">
        <v>51</v>
      </c>
      <c r="B94" s="179"/>
      <c r="C94" s="51"/>
      <c r="D94" s="296" t="s">
        <v>138</v>
      </c>
      <c r="E94" s="176"/>
      <c r="F94" s="280" t="s">
        <v>959</v>
      </c>
      <c r="G94" s="54" t="s">
        <v>960</v>
      </c>
      <c r="H94" s="50" t="s">
        <v>37</v>
      </c>
      <c r="I94" s="194"/>
      <c r="J94" s="209"/>
      <c r="K94" s="196"/>
      <c r="L94" s="197"/>
      <c r="M94" s="299">
        <v>294.0</v>
      </c>
      <c r="N94" s="210"/>
      <c r="O94" s="200"/>
      <c r="P94" s="201"/>
      <c r="Q94" s="202"/>
      <c r="R94" s="53">
        <v>50.0</v>
      </c>
      <c r="S94" s="9"/>
      <c r="T94" s="9"/>
      <c r="U94" s="9"/>
      <c r="V94" s="9"/>
      <c r="W94" s="9"/>
      <c r="X94" s="9"/>
      <c r="Y94" s="9"/>
      <c r="Z94" s="9"/>
    </row>
    <row r="95">
      <c r="A95" s="50" t="s">
        <v>51</v>
      </c>
      <c r="B95" s="179"/>
      <c r="C95" s="131" t="s">
        <v>358</v>
      </c>
      <c r="D95" s="296" t="s">
        <v>258</v>
      </c>
      <c r="E95" s="176"/>
      <c r="F95" s="320" t="s">
        <v>961</v>
      </c>
      <c r="G95" s="54" t="s">
        <v>962</v>
      </c>
      <c r="H95" s="50" t="s">
        <v>87</v>
      </c>
      <c r="I95" s="194"/>
      <c r="J95" s="209"/>
      <c r="K95" s="196"/>
      <c r="L95" s="197"/>
      <c r="M95" s="299">
        <v>244.0</v>
      </c>
      <c r="N95" s="210"/>
      <c r="O95" s="200"/>
      <c r="P95" s="201"/>
      <c r="Q95" s="202"/>
      <c r="R95" s="53">
        <v>50.0</v>
      </c>
      <c r="S95" s="9"/>
      <c r="T95" s="9"/>
      <c r="U95" s="9"/>
      <c r="V95" s="9"/>
      <c r="W95" s="9"/>
      <c r="X95" s="9"/>
      <c r="Y95" s="9"/>
      <c r="Z95" s="9"/>
    </row>
    <row r="96">
      <c r="A96" s="50" t="s">
        <v>40</v>
      </c>
      <c r="B96" s="179"/>
      <c r="C96" s="131" t="s">
        <v>963</v>
      </c>
      <c r="D96" s="296" t="s">
        <v>138</v>
      </c>
      <c r="E96" s="54" t="s">
        <v>964</v>
      </c>
      <c r="F96" s="320" t="s">
        <v>964</v>
      </c>
      <c r="G96" s="54" t="s">
        <v>965</v>
      </c>
      <c r="H96" s="50" t="s">
        <v>37</v>
      </c>
      <c r="I96" s="194"/>
      <c r="J96" s="209"/>
      <c r="K96" s="196"/>
      <c r="L96" s="197"/>
      <c r="M96" s="299"/>
      <c r="N96" s="310">
        <v>147.0</v>
      </c>
      <c r="O96" s="200"/>
      <c r="P96" s="201"/>
      <c r="Q96" s="202"/>
      <c r="R96" s="53">
        <v>50.0</v>
      </c>
      <c r="S96" s="9"/>
      <c r="T96" s="9"/>
      <c r="U96" s="9"/>
      <c r="V96" s="9"/>
      <c r="W96" s="9"/>
      <c r="X96" s="9"/>
      <c r="Y96" s="9"/>
      <c r="Z96" s="9"/>
    </row>
    <row r="97">
      <c r="A97" s="50" t="s">
        <v>40</v>
      </c>
      <c r="B97" s="179"/>
      <c r="C97" s="131" t="s">
        <v>966</v>
      </c>
      <c r="D97" s="296" t="s">
        <v>138</v>
      </c>
      <c r="E97" s="54" t="s">
        <v>967</v>
      </c>
      <c r="F97" s="320" t="s">
        <v>968</v>
      </c>
      <c r="G97" s="54" t="s">
        <v>969</v>
      </c>
      <c r="H97" s="50" t="s">
        <v>37</v>
      </c>
      <c r="I97" s="194"/>
      <c r="J97" s="309">
        <v>294.0</v>
      </c>
      <c r="K97" s="196"/>
      <c r="L97" s="197"/>
      <c r="M97" s="299"/>
      <c r="N97" s="210"/>
      <c r="O97" s="200"/>
      <c r="P97" s="201"/>
      <c r="Q97" s="202"/>
      <c r="R97" s="53">
        <v>50.0</v>
      </c>
      <c r="S97" s="9"/>
      <c r="T97" s="9"/>
      <c r="U97" s="9"/>
      <c r="V97" s="9"/>
      <c r="W97" s="9"/>
      <c r="X97" s="9"/>
      <c r="Y97" s="9"/>
      <c r="Z97" s="9"/>
    </row>
    <row r="98">
      <c r="A98" s="50" t="s">
        <v>51</v>
      </c>
      <c r="B98" s="179"/>
      <c r="C98" s="131" t="s">
        <v>970</v>
      </c>
      <c r="D98" s="296" t="s">
        <v>138</v>
      </c>
      <c r="E98" s="176"/>
      <c r="F98" s="320" t="s">
        <v>971</v>
      </c>
      <c r="G98" s="54" t="s">
        <v>972</v>
      </c>
      <c r="H98" s="50" t="s">
        <v>37</v>
      </c>
      <c r="I98" s="194"/>
      <c r="J98" s="209"/>
      <c r="K98" s="196"/>
      <c r="L98" s="197"/>
      <c r="M98" s="299">
        <v>147.0</v>
      </c>
      <c r="N98" s="210"/>
      <c r="O98" s="200"/>
      <c r="P98" s="201"/>
      <c r="Q98" s="202"/>
      <c r="R98" s="53">
        <v>50.0</v>
      </c>
      <c r="S98" s="9"/>
      <c r="T98" s="9"/>
      <c r="U98" s="9"/>
      <c r="V98" s="9"/>
      <c r="W98" s="9"/>
      <c r="X98" s="9"/>
      <c r="Y98" s="9"/>
      <c r="Z98" s="9"/>
    </row>
    <row r="99">
      <c r="A99" s="50" t="s">
        <v>40</v>
      </c>
      <c r="B99" s="179"/>
      <c r="C99" s="131" t="s">
        <v>973</v>
      </c>
      <c r="D99" s="296" t="s">
        <v>89</v>
      </c>
      <c r="E99" s="54" t="s">
        <v>974</v>
      </c>
      <c r="F99" s="320" t="s">
        <v>975</v>
      </c>
      <c r="G99" s="54" t="s">
        <v>976</v>
      </c>
      <c r="H99" s="50" t="s">
        <v>37</v>
      </c>
      <c r="I99" s="194"/>
      <c r="J99" s="209"/>
      <c r="K99" s="196"/>
      <c r="L99" s="197"/>
      <c r="M99" s="299"/>
      <c r="N99" s="310">
        <v>399.0</v>
      </c>
      <c r="O99" s="200"/>
      <c r="P99" s="201"/>
      <c r="Q99" s="202"/>
      <c r="R99" s="53" t="s">
        <v>47</v>
      </c>
      <c r="S99" s="9"/>
      <c r="T99" s="9"/>
      <c r="U99" s="9"/>
      <c r="V99" s="9"/>
      <c r="W99" s="9"/>
      <c r="X99" s="9"/>
      <c r="Y99" s="9"/>
      <c r="Z99" s="9"/>
    </row>
    <row r="100">
      <c r="A100" s="50" t="s">
        <v>40</v>
      </c>
      <c r="B100" s="179"/>
      <c r="C100" s="131" t="s">
        <v>977</v>
      </c>
      <c r="D100" s="296" t="s">
        <v>149</v>
      </c>
      <c r="E100" s="54" t="s">
        <v>138</v>
      </c>
      <c r="F100" s="320" t="s">
        <v>978</v>
      </c>
      <c r="G100" s="54" t="s">
        <v>979</v>
      </c>
      <c r="H100" s="50" t="s">
        <v>87</v>
      </c>
      <c r="I100" s="194"/>
      <c r="J100" s="309">
        <v>294.0</v>
      </c>
      <c r="K100" s="196"/>
      <c r="L100" s="197"/>
      <c r="M100" s="299"/>
      <c r="N100" s="310"/>
      <c r="O100" s="200"/>
      <c r="P100" s="201"/>
      <c r="Q100" s="202"/>
      <c r="R100" s="53">
        <v>100.0</v>
      </c>
      <c r="S100" s="9"/>
      <c r="T100" s="9"/>
      <c r="U100" s="9"/>
      <c r="V100" s="9"/>
      <c r="W100" s="9"/>
      <c r="X100" s="9"/>
      <c r="Y100" s="9"/>
      <c r="Z100" s="9"/>
    </row>
    <row r="101">
      <c r="A101" s="50" t="s">
        <v>51</v>
      </c>
      <c r="B101" s="179"/>
      <c r="C101" s="131" t="s">
        <v>980</v>
      </c>
      <c r="D101" s="296" t="s">
        <v>258</v>
      </c>
      <c r="E101" s="176"/>
      <c r="F101" s="320" t="s">
        <v>981</v>
      </c>
      <c r="G101" s="54" t="s">
        <v>982</v>
      </c>
      <c r="H101" s="50" t="s">
        <v>87</v>
      </c>
      <c r="I101" s="194"/>
      <c r="J101" s="209"/>
      <c r="K101" s="189">
        <v>244.0</v>
      </c>
      <c r="L101" s="197"/>
      <c r="M101" s="299"/>
      <c r="N101" s="210"/>
      <c r="O101" s="200"/>
      <c r="P101" s="201"/>
      <c r="Q101" s="202"/>
      <c r="R101" s="53">
        <v>50.0</v>
      </c>
      <c r="S101" s="9"/>
      <c r="T101" s="9"/>
      <c r="U101" s="9"/>
      <c r="V101" s="9"/>
      <c r="W101" s="9"/>
      <c r="X101" s="9"/>
      <c r="Y101" s="9"/>
      <c r="Z101" s="9"/>
    </row>
    <row r="102">
      <c r="A102" s="50" t="s">
        <v>51</v>
      </c>
      <c r="B102" s="179"/>
      <c r="C102" s="131" t="s">
        <v>983</v>
      </c>
      <c r="D102" s="296" t="s">
        <v>67</v>
      </c>
      <c r="E102" s="176"/>
      <c r="F102" s="320" t="s">
        <v>984</v>
      </c>
      <c r="G102" s="54" t="s">
        <v>985</v>
      </c>
      <c r="H102" s="50" t="s">
        <v>46</v>
      </c>
      <c r="I102" s="194"/>
      <c r="J102" s="209"/>
      <c r="K102" s="189">
        <v>127.0</v>
      </c>
      <c r="L102" s="197"/>
      <c r="M102" s="299"/>
      <c r="N102" s="210"/>
      <c r="O102" s="200"/>
      <c r="P102" s="201"/>
      <c r="Q102" s="202"/>
      <c r="R102" s="53">
        <v>50.0</v>
      </c>
      <c r="S102" s="9"/>
      <c r="T102" s="9"/>
      <c r="U102" s="9"/>
      <c r="V102" s="9"/>
      <c r="W102" s="9"/>
      <c r="X102" s="9"/>
      <c r="Y102" s="9"/>
      <c r="Z102" s="9"/>
    </row>
    <row r="103">
      <c r="A103" s="50"/>
      <c r="B103" s="179"/>
      <c r="C103" s="131" t="s">
        <v>47</v>
      </c>
      <c r="D103" s="296" t="s">
        <v>67</v>
      </c>
      <c r="E103" s="176"/>
      <c r="F103" s="320" t="s">
        <v>986</v>
      </c>
      <c r="G103" s="54" t="s">
        <v>762</v>
      </c>
      <c r="H103" s="50" t="s">
        <v>46</v>
      </c>
      <c r="I103" s="194"/>
      <c r="J103" s="209"/>
      <c r="K103" s="196"/>
      <c r="L103" s="197"/>
      <c r="M103" s="299"/>
      <c r="N103" s="310" t="s">
        <v>186</v>
      </c>
      <c r="O103" s="200"/>
      <c r="P103" s="201"/>
      <c r="Q103" s="202"/>
      <c r="R103" s="53" t="s">
        <v>47</v>
      </c>
      <c r="S103" s="9"/>
      <c r="T103" s="9"/>
      <c r="U103" s="9"/>
      <c r="V103" s="9"/>
      <c r="W103" s="9"/>
      <c r="X103" s="9"/>
      <c r="Y103" s="9"/>
      <c r="Z103" s="9"/>
    </row>
    <row r="104">
      <c r="A104" s="50" t="s">
        <v>40</v>
      </c>
      <c r="B104" s="179"/>
      <c r="C104" s="131" t="s">
        <v>987</v>
      </c>
      <c r="D104" s="296" t="s">
        <v>27</v>
      </c>
      <c r="E104" s="176"/>
      <c r="F104" s="320" t="s">
        <v>988</v>
      </c>
      <c r="G104" s="54" t="s">
        <v>989</v>
      </c>
      <c r="H104" s="50" t="s">
        <v>87</v>
      </c>
      <c r="I104" s="194"/>
      <c r="J104" s="309">
        <v>294.0</v>
      </c>
      <c r="K104" s="196"/>
      <c r="L104" s="197"/>
      <c r="M104" s="299"/>
      <c r="N104" s="210"/>
      <c r="O104" s="200"/>
      <c r="P104" s="201"/>
      <c r="Q104" s="202"/>
      <c r="R104" s="53">
        <v>50.0</v>
      </c>
      <c r="S104" s="9"/>
      <c r="T104" s="9"/>
      <c r="U104" s="9"/>
      <c r="V104" s="9"/>
      <c r="W104" s="9"/>
      <c r="X104" s="9"/>
      <c r="Y104" s="9"/>
      <c r="Z104" s="9"/>
    </row>
    <row r="105">
      <c r="A105" s="50" t="s">
        <v>40</v>
      </c>
      <c r="B105" s="179"/>
      <c r="C105" s="131" t="s">
        <v>47</v>
      </c>
      <c r="D105" s="296" t="s">
        <v>149</v>
      </c>
      <c r="E105" s="176"/>
      <c r="F105" s="320" t="s">
        <v>990</v>
      </c>
      <c r="G105" s="54" t="s">
        <v>991</v>
      </c>
      <c r="H105" s="50" t="s">
        <v>87</v>
      </c>
      <c r="I105" s="194"/>
      <c r="J105" s="209"/>
      <c r="K105" s="196"/>
      <c r="L105" s="197"/>
      <c r="M105" s="299"/>
      <c r="N105" s="310" t="s">
        <v>186</v>
      </c>
      <c r="O105" s="200"/>
      <c r="P105" s="201"/>
      <c r="Q105" s="202"/>
      <c r="R105" s="53" t="s">
        <v>47</v>
      </c>
      <c r="S105" s="9"/>
      <c r="T105" s="9"/>
      <c r="U105" s="9"/>
      <c r="V105" s="9"/>
      <c r="W105" s="9"/>
      <c r="X105" s="9"/>
      <c r="Y105" s="9"/>
      <c r="Z105" s="9"/>
    </row>
    <row r="106">
      <c r="A106" s="50" t="s">
        <v>40</v>
      </c>
      <c r="B106" s="179"/>
      <c r="C106" s="131" t="s">
        <v>47</v>
      </c>
      <c r="D106" s="296" t="s">
        <v>67</v>
      </c>
      <c r="E106" s="176"/>
      <c r="F106" s="320" t="s">
        <v>992</v>
      </c>
      <c r="G106" s="54" t="s">
        <v>993</v>
      </c>
      <c r="H106" s="50" t="s">
        <v>37</v>
      </c>
      <c r="I106" s="194"/>
      <c r="J106" s="209"/>
      <c r="K106" s="196"/>
      <c r="L106" s="197"/>
      <c r="M106" s="299"/>
      <c r="N106" s="310" t="s">
        <v>186</v>
      </c>
      <c r="O106" s="200"/>
      <c r="P106" s="201"/>
      <c r="Q106" s="202"/>
      <c r="R106" s="53" t="s">
        <v>47</v>
      </c>
      <c r="S106" s="9"/>
      <c r="T106" s="9"/>
      <c r="U106" s="9"/>
      <c r="V106" s="9"/>
      <c r="W106" s="9"/>
      <c r="X106" s="9"/>
      <c r="Y106" s="9"/>
      <c r="Z106" s="9"/>
    </row>
    <row r="107">
      <c r="A107" s="50"/>
      <c r="B107" s="179"/>
      <c r="C107" s="51"/>
      <c r="D107" s="174"/>
      <c r="E107" s="176"/>
      <c r="F107" s="321" t="s">
        <v>994</v>
      </c>
      <c r="G107" s="54" t="s">
        <v>994</v>
      </c>
      <c r="H107" s="56"/>
      <c r="I107" s="194"/>
      <c r="J107" s="309"/>
      <c r="K107" s="196"/>
      <c r="L107" s="197"/>
      <c r="M107" s="299"/>
      <c r="N107" s="210"/>
      <c r="O107" s="200"/>
      <c r="P107" s="201"/>
      <c r="Q107" s="202"/>
      <c r="R107" s="53"/>
      <c r="S107" s="9"/>
      <c r="T107" s="9"/>
      <c r="U107" s="9"/>
      <c r="V107" s="9"/>
      <c r="W107" s="9"/>
      <c r="X107" s="9"/>
      <c r="Y107" s="9"/>
      <c r="Z107" s="9"/>
    </row>
    <row r="108">
      <c r="A108" s="50"/>
      <c r="B108" s="179"/>
      <c r="C108" s="51"/>
      <c r="D108" s="174"/>
      <c r="E108" s="176"/>
      <c r="F108" s="321"/>
      <c r="G108" s="54"/>
      <c r="H108" s="56"/>
      <c r="I108" s="194"/>
      <c r="J108" s="209"/>
      <c r="K108" s="196"/>
      <c r="L108" s="197"/>
      <c r="M108" s="299"/>
      <c r="N108" s="210"/>
      <c r="O108" s="200"/>
      <c r="P108" s="201"/>
      <c r="Q108" s="202"/>
      <c r="R108" s="69"/>
      <c r="S108" s="9"/>
      <c r="T108" s="9"/>
      <c r="U108" s="9"/>
      <c r="V108" s="9"/>
      <c r="W108" s="9"/>
      <c r="X108" s="9"/>
      <c r="Y108" s="9"/>
      <c r="Z108" s="9"/>
    </row>
    <row r="109">
      <c r="A109" s="50"/>
      <c r="B109" s="179"/>
      <c r="C109" s="51"/>
      <c r="D109" s="174"/>
      <c r="E109" s="176"/>
      <c r="F109" s="321"/>
      <c r="G109" s="54"/>
      <c r="H109" s="56"/>
      <c r="I109" s="194"/>
      <c r="J109" s="209"/>
      <c r="K109" s="196"/>
      <c r="L109" s="197"/>
      <c r="M109" s="299"/>
      <c r="N109" s="210"/>
      <c r="O109" s="200"/>
      <c r="P109" s="201"/>
      <c r="Q109" s="202"/>
      <c r="R109" s="69"/>
      <c r="S109" s="9"/>
      <c r="T109" s="9"/>
      <c r="U109" s="9"/>
      <c r="V109" s="9"/>
      <c r="W109" s="9"/>
      <c r="X109" s="9"/>
      <c r="Y109" s="9"/>
      <c r="Z109" s="9"/>
    </row>
    <row r="110">
      <c r="A110" s="50"/>
      <c r="B110" s="179"/>
      <c r="C110" s="51"/>
      <c r="D110" s="174"/>
      <c r="E110" s="176"/>
      <c r="F110" s="321"/>
      <c r="G110" s="54"/>
      <c r="H110" s="56"/>
      <c r="I110" s="194"/>
      <c r="J110" s="209"/>
      <c r="K110" s="196"/>
      <c r="L110" s="197"/>
      <c r="M110" s="299"/>
      <c r="N110" s="210"/>
      <c r="O110" s="200"/>
      <c r="P110" s="201"/>
      <c r="Q110" s="202"/>
      <c r="R110" s="69"/>
      <c r="S110" s="9"/>
      <c r="T110" s="9"/>
      <c r="U110" s="9"/>
      <c r="V110" s="9"/>
      <c r="W110" s="9"/>
      <c r="X110" s="9"/>
      <c r="Y110" s="9"/>
      <c r="Z110" s="9"/>
    </row>
    <row r="111">
      <c r="A111" s="50"/>
      <c r="B111" s="179"/>
      <c r="C111" s="51"/>
      <c r="D111" s="174"/>
      <c r="E111" s="176"/>
      <c r="F111" s="321"/>
      <c r="G111" s="54"/>
      <c r="H111" s="56"/>
      <c r="I111" s="194"/>
      <c r="J111" s="209"/>
      <c r="K111" s="196"/>
      <c r="L111" s="197"/>
      <c r="M111" s="299"/>
      <c r="N111" s="210"/>
      <c r="O111" s="200"/>
      <c r="P111" s="201"/>
      <c r="Q111" s="202"/>
      <c r="R111" s="69"/>
      <c r="S111" s="9"/>
      <c r="T111" s="9"/>
      <c r="U111" s="9"/>
      <c r="V111" s="9"/>
      <c r="W111" s="9"/>
      <c r="X111" s="9"/>
      <c r="Y111" s="9"/>
      <c r="Z111" s="9"/>
    </row>
    <row r="112">
      <c r="A112" s="5"/>
      <c r="B112" s="2"/>
      <c r="C112" s="211"/>
      <c r="D112" s="212"/>
      <c r="E112" s="4"/>
      <c r="F112" s="213"/>
      <c r="G112" s="214"/>
      <c r="H112" s="5"/>
      <c r="I112" s="215"/>
      <c r="O112" s="216"/>
      <c r="P112" s="216"/>
      <c r="Q112" s="217"/>
      <c r="R112" s="218">
        <f>SUM(R7:R111)</f>
        <v>14333</v>
      </c>
      <c r="S112" s="9"/>
      <c r="T112" s="9"/>
      <c r="U112" s="9"/>
      <c r="V112" s="9"/>
      <c r="W112" s="9"/>
      <c r="X112" s="9"/>
      <c r="Y112" s="9"/>
      <c r="Z112" s="9"/>
    </row>
    <row r="113">
      <c r="A113" s="5"/>
      <c r="B113" s="2"/>
      <c r="C113" s="219"/>
      <c r="D113" s="220"/>
      <c r="E113" s="4"/>
      <c r="F113" s="221"/>
      <c r="G113" s="222"/>
      <c r="H113" s="3"/>
      <c r="I113" s="223" t="s">
        <v>26</v>
      </c>
      <c r="J113" s="224"/>
      <c r="O113" s="216"/>
      <c r="P113" s="216"/>
      <c r="Q113" s="21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"/>
      <c r="B114" s="225"/>
      <c r="C114" s="19"/>
      <c r="D114" s="226"/>
      <c r="E114" s="227"/>
      <c r="F114" s="322" t="s">
        <v>994</v>
      </c>
      <c r="G114" s="4"/>
      <c r="H114" s="3"/>
      <c r="I114" s="180">
        <f>SUM(I7:I111)</f>
        <v>8000</v>
      </c>
      <c r="J114" s="228" t="s">
        <v>27</v>
      </c>
      <c r="K114" s="229"/>
      <c r="O114" s="230"/>
      <c r="P114" s="230"/>
      <c r="Q114" s="21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2"/>
      <c r="C115" s="19"/>
      <c r="D115" s="3"/>
      <c r="E115" s="4"/>
      <c r="F115" s="213"/>
      <c r="G115" s="4"/>
      <c r="H115" s="3"/>
      <c r="I115" s="180">
        <f>SUM(I114*3%)</f>
        <v>240</v>
      </c>
      <c r="J115" s="231">
        <f>SUM(J7:J111)</f>
        <v>2372</v>
      </c>
      <c r="K115" s="232" t="s">
        <v>22</v>
      </c>
      <c r="O115" s="233" t="s">
        <v>11</v>
      </c>
      <c r="P115" s="230"/>
      <c r="Q115" s="21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2"/>
      <c r="C116" s="19"/>
      <c r="D116" s="3"/>
      <c r="E116" s="4"/>
      <c r="F116" s="4"/>
      <c r="G116" s="4"/>
      <c r="H116" s="3"/>
      <c r="I116" s="234"/>
      <c r="J116" s="86">
        <f>SUM(J115*2%)</f>
        <v>47.44</v>
      </c>
      <c r="K116" s="235" t="s">
        <v>28</v>
      </c>
      <c r="L116" s="236"/>
      <c r="O116" s="216"/>
      <c r="P116" s="216"/>
      <c r="Q116" s="21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2"/>
      <c r="C117" s="19"/>
      <c r="D117" s="3"/>
      <c r="E117" s="4"/>
      <c r="F117" s="4"/>
      <c r="G117" s="4"/>
      <c r="H117" s="3"/>
      <c r="I117" s="9"/>
      <c r="J117" s="234"/>
      <c r="K117" s="231">
        <f>SUM(K7:K111)</f>
        <v>2262</v>
      </c>
      <c r="L117" s="236"/>
      <c r="O117" s="237"/>
      <c r="P117" s="237"/>
      <c r="Q117" s="21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2"/>
      <c r="C118" s="19"/>
      <c r="D118" s="3"/>
      <c r="E118" s="238" t="s">
        <v>29</v>
      </c>
      <c r="F118" s="312">
        <f>SUM(L18,L21,M51,M79,I87,M94)</f>
        <v>2720</v>
      </c>
      <c r="G118" s="4"/>
      <c r="H118" s="3"/>
      <c r="I118" s="9"/>
      <c r="J118" s="9"/>
      <c r="K118" s="86">
        <f>SUM(K117*2%)</f>
        <v>45.24</v>
      </c>
      <c r="L118" s="240" t="s">
        <v>30</v>
      </c>
      <c r="M118" s="215"/>
      <c r="O118" s="237"/>
      <c r="P118" s="237"/>
      <c r="Q118" s="21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2"/>
      <c r="C119" s="19"/>
      <c r="D119" s="3"/>
      <c r="E119" s="241" t="s">
        <v>31</v>
      </c>
      <c r="F119" s="242">
        <f>SUM(I114,J115,K117,L119,M120,N121,O124,P125,Q126)</f>
        <v>26276</v>
      </c>
      <c r="G119" s="4"/>
      <c r="H119" s="3"/>
      <c r="I119" s="9"/>
      <c r="J119" s="9"/>
      <c r="K119" s="20"/>
      <c r="L119" s="180">
        <f>SUM(L7:L111)</f>
        <v>4349</v>
      </c>
      <c r="M119" s="243" t="s">
        <v>32</v>
      </c>
      <c r="N119" s="244"/>
      <c r="O119" s="237"/>
      <c r="P119" s="237"/>
      <c r="Q119" s="21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2"/>
      <c r="C120" s="19"/>
      <c r="D120" s="3"/>
      <c r="E120" s="4"/>
      <c r="F120" s="4"/>
      <c r="G120" s="4"/>
      <c r="H120" s="3"/>
      <c r="I120" s="9"/>
      <c r="J120" s="9"/>
      <c r="K120" s="3"/>
      <c r="L120" s="180">
        <f>SUM(L119*2%)</f>
        <v>86.98</v>
      </c>
      <c r="M120" s="180">
        <f>SUM(M7:M111)</f>
        <v>5408</v>
      </c>
      <c r="N120" s="245" t="s">
        <v>33</v>
      </c>
      <c r="O120" s="237"/>
      <c r="P120" s="237"/>
      <c r="Q120" s="21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2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180">
        <f>SUM(M120*3%)</f>
        <v>162.24</v>
      </c>
      <c r="N121" s="180">
        <f>SUM(N7:N111)</f>
        <v>2870</v>
      </c>
      <c r="O121" s="237"/>
      <c r="P121" s="237"/>
      <c r="Q121" s="21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2"/>
      <c r="C122" s="19"/>
      <c r="D122" s="3"/>
      <c r="E122" s="246" t="s">
        <v>34</v>
      </c>
      <c r="F122" s="247">
        <f>SUM(O8,L12,J16,L18,L23,J24,L27,M31,I35,K36,L39,K48,K49,M51,K55,M60,I78,L71,L72,L73,I74,I92,O93,M95,J100,K101,J104)</f>
        <v>9064</v>
      </c>
      <c r="G122" s="291">
        <f>SUM(L18,M51)</f>
        <v>1250</v>
      </c>
      <c r="H122" s="3"/>
      <c r="I122" s="9"/>
      <c r="J122" s="9"/>
      <c r="K122" s="3"/>
      <c r="L122" s="3"/>
      <c r="M122" s="9"/>
      <c r="N122" s="180">
        <f>SUM(N121*2%)</f>
        <v>57.4</v>
      </c>
      <c r="O122" s="237"/>
      <c r="P122" s="237"/>
      <c r="Q122" s="21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2"/>
      <c r="C123" s="19"/>
      <c r="D123" s="3"/>
      <c r="E123" s="249" t="s">
        <v>35</v>
      </c>
      <c r="F123" s="277">
        <f>SUM(I7,P9,N10,P22,I33,I34,J40,L41,N43,P44,N45,N54,J58,K66,K67,J69,J77,M81,M88,I91,K102)</f>
        <v>4104</v>
      </c>
      <c r="G123" s="314"/>
      <c r="H123" s="3"/>
      <c r="I123" s="9"/>
      <c r="J123" s="9"/>
      <c r="K123" s="3"/>
      <c r="L123" s="3"/>
      <c r="M123" s="9"/>
      <c r="N123" s="20"/>
      <c r="O123" s="251" t="s">
        <v>36</v>
      </c>
      <c r="P123" s="237"/>
      <c r="Q123" s="21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2"/>
      <c r="C124" s="19"/>
      <c r="D124" s="3"/>
      <c r="E124" s="252" t="s">
        <v>37</v>
      </c>
      <c r="F124" s="277">
        <f>SUM(I13,I14,K15,I17,L19,I20,L21,J28,K37,Q38,Q42,N47,I50,I57,I59,M61,I62,Q63,K65,N68,M75,J76,M79,I80,M82,I84,L85,K86,I87,M94,N96,J97,M98,N99)</f>
        <v>11479</v>
      </c>
      <c r="G124" s="323">
        <f>SUM(L21,M79,I87,M94)</f>
        <v>1470</v>
      </c>
      <c r="H124" s="3"/>
      <c r="I124" s="9"/>
      <c r="J124" s="9"/>
      <c r="K124" s="3"/>
      <c r="L124" s="3"/>
      <c r="M124" s="9"/>
      <c r="N124" s="20"/>
      <c r="O124" s="180">
        <f>SUM(O7:O111)</f>
        <v>180</v>
      </c>
      <c r="P124" s="253" t="s">
        <v>38</v>
      </c>
      <c r="Q124" s="21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180">
        <f>SUM(O124*2%)</f>
        <v>3.6</v>
      </c>
      <c r="P125" s="180">
        <f>SUM(P7:P111)</f>
        <v>344</v>
      </c>
      <c r="Q125" s="252" t="s">
        <v>37</v>
      </c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180">
        <f>SUM(P125*2%)</f>
        <v>6.88</v>
      </c>
      <c r="Q126" s="254">
        <f>SUM(Q7:Q111)</f>
        <v>491</v>
      </c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180">
        <f>SUM(Q126*2%)</f>
        <v>9.82</v>
      </c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256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256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5"/>
      <c r="C229" s="1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5"/>
      <c r="C230" s="1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5"/>
      <c r="C231" s="1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5"/>
      <c r="C232" s="1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5"/>
      <c r="C233" s="1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135"/>
      <c r="C234" s="1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135"/>
      <c r="C235" s="1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135"/>
      <c r="C236" s="1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135"/>
      <c r="C237" s="1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135"/>
      <c r="C238" s="1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135"/>
      <c r="C239" s="1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135"/>
      <c r="C240" s="1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135"/>
      <c r="C241" s="1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135"/>
      <c r="C242" s="1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135"/>
      <c r="C243" s="1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135"/>
      <c r="C244" s="1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57"/>
      <c r="C1004" s="257"/>
      <c r="D1004" s="3"/>
      <c r="E1004" s="4"/>
      <c r="F1004" s="4"/>
      <c r="G1004" s="4"/>
      <c r="H1004" s="3"/>
      <c r="I1004" s="9"/>
      <c r="J1004" s="9"/>
      <c r="K1004" s="3"/>
      <c r="L1004" s="3"/>
      <c r="M1004" s="9"/>
      <c r="N1004" s="3"/>
      <c r="O1004" s="9"/>
      <c r="P1004" s="9"/>
      <c r="Q1004" s="255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57"/>
      <c r="C1005" s="257"/>
      <c r="D1005" s="3"/>
      <c r="E1005" s="4"/>
      <c r="F1005" s="4"/>
      <c r="G1005" s="4"/>
      <c r="H1005" s="3"/>
      <c r="I1005" s="9"/>
      <c r="J1005" s="9"/>
      <c r="K1005" s="3"/>
      <c r="L1005" s="3"/>
      <c r="M1005" s="9"/>
      <c r="N1005" s="3"/>
      <c r="O1005" s="9"/>
      <c r="P1005" s="9"/>
      <c r="Q1005" s="255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57"/>
      <c r="C1006" s="257"/>
      <c r="D1006" s="3"/>
      <c r="E1006" s="4"/>
      <c r="F1006" s="4"/>
      <c r="G1006" s="4"/>
      <c r="H1006" s="3"/>
      <c r="I1006" s="9"/>
      <c r="J1006" s="9"/>
      <c r="K1006" s="3"/>
      <c r="L1006" s="3"/>
      <c r="M1006" s="9"/>
      <c r="N1006" s="3"/>
      <c r="O1006" s="9"/>
      <c r="P1006" s="9"/>
      <c r="Q1006" s="255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57"/>
      <c r="C1007" s="257"/>
      <c r="D1007" s="3"/>
      <c r="E1007" s="4"/>
      <c r="F1007" s="4"/>
      <c r="G1007" s="4"/>
      <c r="H1007" s="3"/>
      <c r="I1007" s="9"/>
      <c r="J1007" s="9"/>
      <c r="K1007" s="3"/>
      <c r="L1007" s="3"/>
      <c r="M1007" s="9"/>
      <c r="N1007" s="3"/>
      <c r="O1007" s="9"/>
      <c r="P1007" s="9"/>
      <c r="Q1007" s="255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57"/>
      <c r="C1008" s="257"/>
      <c r="D1008" s="3"/>
      <c r="E1008" s="4"/>
      <c r="F1008" s="4"/>
      <c r="G1008" s="4"/>
      <c r="H1008" s="3"/>
      <c r="I1008" s="9"/>
      <c r="J1008" s="9"/>
      <c r="K1008" s="3"/>
      <c r="L1008" s="3"/>
      <c r="M1008" s="9"/>
      <c r="N1008" s="3"/>
      <c r="O1008" s="9"/>
      <c r="P1008" s="9"/>
      <c r="Q1008" s="255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"/>
      <c r="B1009" s="257"/>
      <c r="C1009" s="257"/>
      <c r="D1009" s="3"/>
      <c r="E1009" s="4"/>
      <c r="F1009" s="4"/>
      <c r="G1009" s="4"/>
      <c r="H1009" s="3"/>
      <c r="I1009" s="9"/>
      <c r="J1009" s="9"/>
      <c r="K1009" s="3"/>
      <c r="L1009" s="3"/>
      <c r="M1009" s="9"/>
      <c r="N1009" s="3"/>
      <c r="O1009" s="9"/>
      <c r="P1009" s="9"/>
      <c r="Q1009" s="255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"/>
      <c r="B1010" s="257"/>
      <c r="C1010" s="257"/>
      <c r="D1010" s="3"/>
      <c r="E1010" s="4"/>
      <c r="F1010" s="4"/>
      <c r="G1010" s="4"/>
      <c r="H1010" s="3"/>
      <c r="I1010" s="9"/>
      <c r="J1010" s="9"/>
      <c r="K1010" s="3"/>
      <c r="L1010" s="3"/>
      <c r="M1010" s="9"/>
      <c r="N1010" s="3"/>
      <c r="O1010" s="9"/>
      <c r="P1010" s="9"/>
      <c r="Q1010" s="255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3"/>
      <c r="B1011" s="257"/>
      <c r="C1011" s="257"/>
      <c r="D1011" s="3"/>
      <c r="E1011" s="4"/>
      <c r="F1011" s="4"/>
      <c r="G1011" s="4"/>
      <c r="H1011" s="3"/>
      <c r="I1011" s="9"/>
      <c r="J1011" s="9"/>
      <c r="K1011" s="3"/>
      <c r="L1011" s="3"/>
      <c r="M1011" s="9"/>
      <c r="N1011" s="3"/>
      <c r="O1011" s="9"/>
      <c r="P1011" s="9"/>
      <c r="Q1011" s="255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3"/>
      <c r="B1012" s="257"/>
      <c r="C1012" s="257"/>
      <c r="D1012" s="3"/>
      <c r="E1012" s="4"/>
      <c r="F1012" s="4"/>
      <c r="G1012" s="4"/>
      <c r="H1012" s="3"/>
      <c r="I1012" s="9"/>
      <c r="J1012" s="9"/>
      <c r="K1012" s="3"/>
      <c r="L1012" s="3"/>
      <c r="M1012" s="9"/>
      <c r="N1012" s="3"/>
      <c r="O1012" s="9"/>
      <c r="P1012" s="9"/>
      <c r="Q1012" s="255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3"/>
      <c r="B1013" s="257"/>
      <c r="C1013" s="257"/>
      <c r="D1013" s="3"/>
      <c r="E1013" s="4"/>
      <c r="F1013" s="4"/>
      <c r="G1013" s="4"/>
      <c r="H1013" s="3"/>
      <c r="I1013" s="9"/>
      <c r="J1013" s="9"/>
      <c r="K1013" s="3"/>
      <c r="L1013" s="3"/>
      <c r="M1013" s="9"/>
      <c r="N1013" s="3"/>
      <c r="O1013" s="9"/>
      <c r="P1013" s="9"/>
      <c r="Q1013" s="255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3"/>
      <c r="B1014" s="257"/>
      <c r="C1014" s="257"/>
      <c r="D1014" s="3"/>
      <c r="E1014" s="4"/>
      <c r="F1014" s="4"/>
      <c r="G1014" s="4"/>
      <c r="H1014" s="3"/>
      <c r="I1014" s="9"/>
      <c r="J1014" s="9"/>
      <c r="K1014" s="3"/>
      <c r="L1014" s="3"/>
      <c r="M1014" s="9"/>
      <c r="N1014" s="3"/>
      <c r="O1014" s="9"/>
      <c r="P1014" s="9"/>
      <c r="Q1014" s="255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3"/>
      <c r="B1015" s="257"/>
      <c r="C1015" s="257"/>
      <c r="D1015" s="3"/>
      <c r="E1015" s="4"/>
      <c r="F1015" s="4"/>
      <c r="G1015" s="4"/>
      <c r="H1015" s="3"/>
      <c r="I1015" s="9"/>
      <c r="J1015" s="9"/>
      <c r="K1015" s="3"/>
      <c r="L1015" s="3"/>
      <c r="M1015" s="9"/>
      <c r="N1015" s="3"/>
      <c r="O1015" s="9"/>
      <c r="P1015" s="9"/>
      <c r="Q1015" s="255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3"/>
      <c r="B1016" s="257"/>
      <c r="C1016" s="257"/>
      <c r="D1016" s="3"/>
      <c r="E1016" s="4"/>
      <c r="F1016" s="4"/>
      <c r="G1016" s="4"/>
      <c r="H1016" s="3"/>
      <c r="I1016" s="9"/>
      <c r="J1016" s="9"/>
      <c r="K1016" s="3"/>
      <c r="L1016" s="3"/>
      <c r="M1016" s="9"/>
      <c r="N1016" s="3"/>
      <c r="O1016" s="9"/>
      <c r="P1016" s="9"/>
      <c r="Q1016" s="255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3"/>
      <c r="B1017" s="257"/>
      <c r="C1017" s="257"/>
      <c r="D1017" s="3"/>
      <c r="E1017" s="4"/>
      <c r="F1017" s="4"/>
      <c r="G1017" s="4"/>
      <c r="H1017" s="3"/>
      <c r="I1017" s="9"/>
      <c r="J1017" s="9"/>
      <c r="K1017" s="3"/>
      <c r="L1017" s="3"/>
      <c r="M1017" s="9"/>
      <c r="N1017" s="3"/>
      <c r="O1017" s="9"/>
      <c r="P1017" s="9"/>
      <c r="Q1017" s="255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3"/>
      <c r="B1018" s="257"/>
      <c r="C1018" s="257"/>
      <c r="D1018" s="3"/>
      <c r="E1018" s="4"/>
      <c r="F1018" s="4"/>
      <c r="G1018" s="4"/>
      <c r="H1018" s="3"/>
      <c r="I1018" s="9"/>
      <c r="J1018" s="9"/>
      <c r="K1018" s="3"/>
      <c r="L1018" s="3"/>
      <c r="M1018" s="9"/>
      <c r="N1018" s="3"/>
      <c r="O1018" s="9"/>
      <c r="P1018" s="9"/>
      <c r="Q1018" s="255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3"/>
      <c r="B1019" s="257"/>
      <c r="C1019" s="257"/>
      <c r="D1019" s="3"/>
      <c r="E1019" s="4"/>
      <c r="F1019" s="4"/>
      <c r="G1019" s="4"/>
      <c r="H1019" s="3"/>
      <c r="I1019" s="9"/>
      <c r="J1019" s="9"/>
      <c r="K1019" s="3"/>
      <c r="L1019" s="3"/>
      <c r="M1019" s="9"/>
      <c r="N1019" s="3"/>
      <c r="O1019" s="9"/>
      <c r="P1019" s="9"/>
      <c r="Q1019" s="255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K1020" s="258"/>
      <c r="L1020" s="258"/>
      <c r="N1020" s="258"/>
    </row>
  </sheetData>
  <mergeCells count="12">
    <mergeCell ref="K114:N114"/>
    <mergeCell ref="K115:N115"/>
    <mergeCell ref="L116:N116"/>
    <mergeCell ref="L117:N117"/>
    <mergeCell ref="M118:N118"/>
    <mergeCell ref="A2:G2"/>
    <mergeCell ref="A3:E3"/>
    <mergeCell ref="I3:O3"/>
    <mergeCell ref="S6:T6"/>
    <mergeCell ref="S15:T15"/>
    <mergeCell ref="I112:N112"/>
    <mergeCell ref="J113:N113"/>
  </mergeCells>
  <dataValidations>
    <dataValidation type="list" allowBlank="1" showErrorMessage="1" sqref="D7:D111 D228:D1019">
      <formula1>"Vinicius,Gustavo,Kaua,Wesley,Caio,Julia,Thiago,Daniel,Jonatha,Jhonatas,Otavio,Produtor,David,Caio Ferreira,Kaicky,Pamelah,Caio Alves,Leandro"</formula1>
    </dataValidation>
    <dataValidation type="list" allowBlank="1" showErrorMessage="1" sqref="A7:A111">
      <formula1>"Nobre,Publicidade"</formula1>
    </dataValidation>
    <dataValidation type="list" allowBlank="1" showErrorMessage="1" sqref="H7:H111">
      <formula1>"Mel,Drieli,Fernanda"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7" max="17" width="13.88"/>
    <col customWidth="1" min="18" max="18" width="15.5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324" t="s">
        <v>3</v>
      </c>
      <c r="R4" s="325">
        <f>SUM(F103)</f>
        <v>14598.9</v>
      </c>
      <c r="S4" s="4"/>
      <c r="T4" s="9"/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995</v>
      </c>
      <c r="D7" s="53" t="s">
        <v>83</v>
      </c>
      <c r="E7" s="54" t="s">
        <v>439</v>
      </c>
      <c r="F7" s="261" t="s">
        <v>996</v>
      </c>
      <c r="G7" s="55" t="s">
        <v>997</v>
      </c>
      <c r="H7" s="50" t="s">
        <v>87</v>
      </c>
      <c r="I7" s="57"/>
      <c r="J7" s="58"/>
      <c r="K7" s="59"/>
      <c r="L7" s="60"/>
      <c r="M7" s="61"/>
      <c r="N7" s="62">
        <v>294.0</v>
      </c>
      <c r="O7" s="63"/>
      <c r="P7" s="64"/>
      <c r="Q7" s="65"/>
      <c r="R7" s="263">
        <v>294.0</v>
      </c>
      <c r="S7" s="66" t="s">
        <v>23</v>
      </c>
      <c r="T7" s="67">
        <f>SUM(I7:I87)</f>
        <v>2768.9</v>
      </c>
      <c r="U7" s="9"/>
      <c r="V7" s="9"/>
      <c r="W7" s="9"/>
      <c r="X7" s="9"/>
      <c r="Y7" s="9"/>
      <c r="Z7" s="9"/>
    </row>
    <row r="8">
      <c r="A8" s="50" t="s">
        <v>40</v>
      </c>
      <c r="B8" s="51"/>
      <c r="C8" s="68" t="s">
        <v>998</v>
      </c>
      <c r="D8" s="53" t="s">
        <v>83</v>
      </c>
      <c r="E8" s="69"/>
      <c r="F8" s="261" t="s">
        <v>999</v>
      </c>
      <c r="G8" s="55" t="s">
        <v>1000</v>
      </c>
      <c r="H8" s="50" t="s">
        <v>87</v>
      </c>
      <c r="I8" s="70">
        <v>147.0</v>
      </c>
      <c r="J8" s="58"/>
      <c r="K8" s="71"/>
      <c r="L8" s="72"/>
      <c r="M8" s="61"/>
      <c r="N8" s="73"/>
      <c r="O8" s="74"/>
      <c r="P8" s="75"/>
      <c r="Q8" s="76"/>
      <c r="R8" s="53">
        <v>50.0</v>
      </c>
      <c r="S8" s="40" t="s">
        <v>13</v>
      </c>
      <c r="T8" s="67">
        <f>SUM(J7:J87)</f>
        <v>2790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1001</v>
      </c>
      <c r="D9" s="53" t="s">
        <v>89</v>
      </c>
      <c r="E9" s="69" t="s">
        <v>1002</v>
      </c>
      <c r="F9" s="261" t="s">
        <v>1003</v>
      </c>
      <c r="G9" s="55" t="s">
        <v>720</v>
      </c>
      <c r="H9" s="50" t="s">
        <v>37</v>
      </c>
      <c r="I9" s="70">
        <v>588.0</v>
      </c>
      <c r="J9" s="78"/>
      <c r="K9" s="71"/>
      <c r="L9" s="79"/>
      <c r="M9" s="61"/>
      <c r="N9" s="73"/>
      <c r="O9" s="74"/>
      <c r="P9" s="75"/>
      <c r="Q9" s="65"/>
      <c r="R9" s="53"/>
      <c r="S9" s="80" t="s">
        <v>14</v>
      </c>
      <c r="T9" s="81">
        <f>SUM(K7:K87)</f>
        <v>3208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1004</v>
      </c>
      <c r="D10" s="53" t="s">
        <v>83</v>
      </c>
      <c r="E10" s="69" t="s">
        <v>1005</v>
      </c>
      <c r="F10" s="261" t="s">
        <v>1006</v>
      </c>
      <c r="G10" s="55" t="s">
        <v>1007</v>
      </c>
      <c r="H10" s="50" t="s">
        <v>87</v>
      </c>
      <c r="I10" s="70"/>
      <c r="J10" s="58"/>
      <c r="K10" s="71"/>
      <c r="L10" s="89">
        <v>147.0</v>
      </c>
      <c r="M10" s="61"/>
      <c r="N10" s="83"/>
      <c r="O10" s="84"/>
      <c r="P10" s="75"/>
      <c r="Q10" s="65"/>
      <c r="R10" s="53">
        <v>75.0</v>
      </c>
      <c r="S10" s="85" t="s">
        <v>24</v>
      </c>
      <c r="T10" s="81">
        <f>SUM(L7:L87)</f>
        <v>2095</v>
      </c>
      <c r="U10" s="9"/>
      <c r="V10" s="9"/>
      <c r="W10" s="9"/>
      <c r="X10" s="9"/>
      <c r="Y10" s="9"/>
      <c r="Z10" s="9"/>
    </row>
    <row r="11">
      <c r="A11" s="50" t="s">
        <v>40</v>
      </c>
      <c r="B11" s="51"/>
      <c r="C11" s="82" t="s">
        <v>1008</v>
      </c>
      <c r="D11" s="53" t="s">
        <v>89</v>
      </c>
      <c r="E11" s="69" t="s">
        <v>1009</v>
      </c>
      <c r="F11" s="261" t="s">
        <v>1010</v>
      </c>
      <c r="G11" s="55" t="s">
        <v>1011</v>
      </c>
      <c r="H11" s="50" t="s">
        <v>37</v>
      </c>
      <c r="I11" s="57"/>
      <c r="J11" s="88"/>
      <c r="K11" s="71"/>
      <c r="L11" s="89"/>
      <c r="M11" s="90"/>
      <c r="N11" s="62">
        <v>300.0</v>
      </c>
      <c r="O11" s="84"/>
      <c r="P11" s="91"/>
      <c r="Q11" s="92"/>
      <c r="R11" s="263">
        <v>300.0</v>
      </c>
      <c r="S11" s="43" t="s">
        <v>16</v>
      </c>
      <c r="T11" s="81">
        <f>SUM(M7:M87)</f>
        <v>1273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2" t="s">
        <v>1012</v>
      </c>
      <c r="D12" s="53" t="s">
        <v>83</v>
      </c>
      <c r="E12" s="69" t="s">
        <v>1013</v>
      </c>
      <c r="F12" s="261" t="s">
        <v>1014</v>
      </c>
      <c r="G12" s="55" t="s">
        <v>1015</v>
      </c>
      <c r="H12" s="50" t="s">
        <v>87</v>
      </c>
      <c r="I12" s="57"/>
      <c r="J12" s="326">
        <v>294.0</v>
      </c>
      <c r="K12" s="71"/>
      <c r="L12" s="95"/>
      <c r="M12" s="61"/>
      <c r="N12" s="62"/>
      <c r="O12" s="96"/>
      <c r="P12" s="97"/>
      <c r="Q12" s="98"/>
      <c r="R12" s="53">
        <v>50.0</v>
      </c>
      <c r="S12" s="99" t="s">
        <v>17</v>
      </c>
      <c r="T12" s="67">
        <f>SUM(N7:N87)</f>
        <v>1770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68" t="s">
        <v>1016</v>
      </c>
      <c r="D13" s="53" t="s">
        <v>27</v>
      </c>
      <c r="E13" s="69" t="s">
        <v>1017</v>
      </c>
      <c r="F13" s="262" t="s">
        <v>1018</v>
      </c>
      <c r="G13" s="55" t="s">
        <v>1019</v>
      </c>
      <c r="H13" s="50" t="s">
        <v>87</v>
      </c>
      <c r="I13" s="70"/>
      <c r="J13" s="58"/>
      <c r="K13" s="71">
        <v>244.0</v>
      </c>
      <c r="L13" s="89"/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1020</v>
      </c>
      <c r="D14" s="53" t="s">
        <v>27</v>
      </c>
      <c r="E14" s="69" t="s">
        <v>1021</v>
      </c>
      <c r="F14" s="261" t="s">
        <v>1022</v>
      </c>
      <c r="G14" s="55" t="s">
        <v>1023</v>
      </c>
      <c r="H14" s="50" t="s">
        <v>87</v>
      </c>
      <c r="I14" s="70"/>
      <c r="J14" s="58">
        <v>147.0</v>
      </c>
      <c r="K14" s="71"/>
      <c r="L14" s="89"/>
      <c r="M14" s="61"/>
      <c r="N14" s="83"/>
      <c r="O14" s="84"/>
      <c r="P14" s="104"/>
      <c r="Q14" s="98"/>
      <c r="R14" s="101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40</v>
      </c>
      <c r="B15" s="51"/>
      <c r="C15" s="82" t="s">
        <v>47</v>
      </c>
      <c r="D15" s="53" t="s">
        <v>27</v>
      </c>
      <c r="E15" s="69" t="s">
        <v>1024</v>
      </c>
      <c r="F15" s="261" t="s">
        <v>1025</v>
      </c>
      <c r="G15" s="55" t="s">
        <v>1026</v>
      </c>
      <c r="H15" s="50" t="s">
        <v>37</v>
      </c>
      <c r="I15" s="70" t="s">
        <v>186</v>
      </c>
      <c r="J15" s="58"/>
      <c r="K15" s="71"/>
      <c r="L15" s="89"/>
      <c r="M15" s="61"/>
      <c r="N15" s="62"/>
      <c r="O15" s="84"/>
      <c r="P15" s="91"/>
      <c r="Q15" s="105"/>
      <c r="R15" s="53" t="s">
        <v>47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51</v>
      </c>
      <c r="B16" s="51"/>
      <c r="C16" s="82" t="s">
        <v>859</v>
      </c>
      <c r="D16" s="53" t="s">
        <v>27</v>
      </c>
      <c r="E16" s="107" t="s">
        <v>1027</v>
      </c>
      <c r="F16" s="261" t="s">
        <v>1028</v>
      </c>
      <c r="G16" s="55" t="s">
        <v>1029</v>
      </c>
      <c r="H16" s="50" t="s">
        <v>87</v>
      </c>
      <c r="I16" s="70"/>
      <c r="J16" s="58"/>
      <c r="K16" s="71">
        <v>244.0</v>
      </c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SUM(O7:O79)</f>
        <v>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2" t="s">
        <v>1030</v>
      </c>
      <c r="D17" s="53" t="s">
        <v>27</v>
      </c>
      <c r="E17" s="110"/>
      <c r="F17" s="261" t="s">
        <v>1031</v>
      </c>
      <c r="G17" s="55" t="s">
        <v>1032</v>
      </c>
      <c r="H17" s="50" t="s">
        <v>87</v>
      </c>
      <c r="I17" s="70"/>
      <c r="J17" s="88"/>
      <c r="K17" s="71"/>
      <c r="L17" s="79"/>
      <c r="M17" s="61">
        <v>147.0</v>
      </c>
      <c r="N17" s="83"/>
      <c r="O17" s="84"/>
      <c r="P17" s="91"/>
      <c r="Q17" s="92"/>
      <c r="R17" s="53">
        <v>50.0</v>
      </c>
      <c r="S17" s="111" t="s">
        <v>19</v>
      </c>
      <c r="T17" s="81">
        <f>SUM(P7:P87)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499</v>
      </c>
      <c r="D18" s="53" t="s">
        <v>107</v>
      </c>
      <c r="E18" s="69" t="s">
        <v>1033</v>
      </c>
      <c r="F18" s="261" t="s">
        <v>1034</v>
      </c>
      <c r="G18" s="55" t="s">
        <v>1035</v>
      </c>
      <c r="H18" s="50" t="s">
        <v>37</v>
      </c>
      <c r="I18" s="70">
        <v>119.9</v>
      </c>
      <c r="J18" s="78"/>
      <c r="K18" s="71"/>
      <c r="L18" s="89"/>
      <c r="M18" s="61"/>
      <c r="N18" s="62"/>
      <c r="O18" s="84"/>
      <c r="P18" s="91"/>
      <c r="Q18" s="98"/>
      <c r="R18" s="263">
        <v>119.9</v>
      </c>
      <c r="S18" s="112" t="s">
        <v>20</v>
      </c>
      <c r="T18" s="113">
        <f>SUM(Q7:Q87)</f>
        <v>694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733</v>
      </c>
      <c r="D19" s="53" t="s">
        <v>107</v>
      </c>
      <c r="E19" s="69" t="s">
        <v>1036</v>
      </c>
      <c r="F19" s="261" t="s">
        <v>1037</v>
      </c>
      <c r="G19" s="55" t="s">
        <v>1038</v>
      </c>
      <c r="H19" s="50" t="s">
        <v>37</v>
      </c>
      <c r="I19" s="70">
        <v>147.0</v>
      </c>
      <c r="J19" s="114"/>
      <c r="K19" s="71"/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51</v>
      </c>
      <c r="B20" s="51"/>
      <c r="C20" s="82" t="s">
        <v>1039</v>
      </c>
      <c r="D20" s="53" t="s">
        <v>339</v>
      </c>
      <c r="E20" s="69"/>
      <c r="F20" s="261" t="s">
        <v>1040</v>
      </c>
      <c r="G20" s="55" t="s">
        <v>1041</v>
      </c>
      <c r="H20" s="50" t="s">
        <v>87</v>
      </c>
      <c r="I20" s="70"/>
      <c r="J20" s="58"/>
      <c r="K20" s="116"/>
      <c r="L20" s="89"/>
      <c r="M20" s="61">
        <v>147.0</v>
      </c>
      <c r="N20" s="73"/>
      <c r="O20" s="74"/>
      <c r="P20" s="91"/>
      <c r="Q20" s="98"/>
      <c r="R20" s="53">
        <v>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1042</v>
      </c>
      <c r="D21" s="53" t="s">
        <v>97</v>
      </c>
      <c r="E21" s="110" t="s">
        <v>1043</v>
      </c>
      <c r="F21" s="261" t="s">
        <v>1044</v>
      </c>
      <c r="G21" s="55" t="s">
        <v>1045</v>
      </c>
      <c r="H21" s="50" t="s">
        <v>37</v>
      </c>
      <c r="I21" s="70"/>
      <c r="J21" s="58"/>
      <c r="K21" s="116">
        <v>127.0</v>
      </c>
      <c r="L21" s="89"/>
      <c r="M21" s="61"/>
      <c r="N21" s="62"/>
      <c r="O21" s="84"/>
      <c r="P21" s="91"/>
      <c r="Q21" s="98"/>
      <c r="R21" s="53">
        <v>50.0</v>
      </c>
      <c r="S21" s="118">
        <f>SUM(F103)</f>
        <v>14598.9</v>
      </c>
      <c r="T21" s="9"/>
      <c r="U21" s="9"/>
      <c r="V21" s="9"/>
      <c r="W21" s="9"/>
      <c r="X21" s="9"/>
      <c r="Y21" s="9"/>
      <c r="Z21" s="9"/>
    </row>
    <row r="22">
      <c r="A22" s="50" t="s">
        <v>51</v>
      </c>
      <c r="B22" s="51"/>
      <c r="C22" s="82" t="s">
        <v>1046</v>
      </c>
      <c r="D22" s="53" t="s">
        <v>97</v>
      </c>
      <c r="E22" s="69"/>
      <c r="F22" s="261" t="s">
        <v>1047</v>
      </c>
      <c r="G22" s="55" t="s">
        <v>1048</v>
      </c>
      <c r="H22" s="50" t="s">
        <v>37</v>
      </c>
      <c r="I22" s="70"/>
      <c r="J22" s="58"/>
      <c r="K22" s="71"/>
      <c r="L22" s="119"/>
      <c r="M22" s="61">
        <v>294.0</v>
      </c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40</v>
      </c>
      <c r="B23" s="51"/>
      <c r="C23" s="82" t="s">
        <v>330</v>
      </c>
      <c r="D23" s="53" t="s">
        <v>83</v>
      </c>
      <c r="E23" s="69" t="s">
        <v>1049</v>
      </c>
      <c r="F23" s="261" t="s">
        <v>1050</v>
      </c>
      <c r="G23" s="55" t="s">
        <v>1051</v>
      </c>
      <c r="H23" s="50" t="s">
        <v>87</v>
      </c>
      <c r="I23" s="70"/>
      <c r="J23" s="58">
        <v>244.0</v>
      </c>
      <c r="K23" s="71"/>
      <c r="L23" s="119"/>
      <c r="M23" s="61"/>
      <c r="N23" s="62"/>
      <c r="O23" s="84"/>
      <c r="P23" s="91"/>
      <c r="Q23" s="98"/>
      <c r="R23" s="263">
        <v>244.0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938</v>
      </c>
      <c r="D24" s="53" t="s">
        <v>112</v>
      </c>
      <c r="E24" s="69" t="s">
        <v>1052</v>
      </c>
      <c r="F24" s="261" t="s">
        <v>1053</v>
      </c>
      <c r="G24" s="55" t="s">
        <v>1054</v>
      </c>
      <c r="H24" s="50" t="s">
        <v>46</v>
      </c>
      <c r="I24" s="70">
        <v>294.0</v>
      </c>
      <c r="J24" s="58"/>
      <c r="K24" s="71"/>
      <c r="L24" s="79"/>
      <c r="M24" s="61"/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82" t="s">
        <v>1055</v>
      </c>
      <c r="D25" s="53" t="s">
        <v>112</v>
      </c>
      <c r="E25" s="69" t="s">
        <v>1056</v>
      </c>
      <c r="F25" s="261" t="s">
        <v>1057</v>
      </c>
      <c r="G25" s="55" t="s">
        <v>1058</v>
      </c>
      <c r="H25" s="50" t="s">
        <v>46</v>
      </c>
      <c r="I25" s="70"/>
      <c r="J25" s="58"/>
      <c r="K25" s="71">
        <v>147.0</v>
      </c>
      <c r="L25" s="89"/>
      <c r="M25" s="121"/>
      <c r="N25" s="62"/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51"/>
      <c r="C26" s="131" t="s">
        <v>1059</v>
      </c>
      <c r="D26" s="53" t="s">
        <v>53</v>
      </c>
      <c r="E26" s="69" t="s">
        <v>1060</v>
      </c>
      <c r="F26" s="261" t="s">
        <v>1061</v>
      </c>
      <c r="G26" s="55" t="s">
        <v>1062</v>
      </c>
      <c r="H26" s="50" t="s">
        <v>46</v>
      </c>
      <c r="I26" s="123"/>
      <c r="J26" s="58"/>
      <c r="K26" s="71">
        <v>127.0</v>
      </c>
      <c r="L26" s="79"/>
      <c r="M26" s="61"/>
      <c r="N26" s="62"/>
      <c r="O26" s="84"/>
      <c r="P26" s="104"/>
      <c r="Q26" s="98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51"/>
      <c r="C27" s="131" t="s">
        <v>1063</v>
      </c>
      <c r="D27" s="53" t="s">
        <v>53</v>
      </c>
      <c r="E27" s="69" t="s">
        <v>1064</v>
      </c>
      <c r="F27" s="261" t="s">
        <v>1065</v>
      </c>
      <c r="G27" s="55" t="s">
        <v>1066</v>
      </c>
      <c r="H27" s="50" t="s">
        <v>46</v>
      </c>
      <c r="I27" s="70"/>
      <c r="J27" s="78"/>
      <c r="K27" s="59"/>
      <c r="L27" s="79"/>
      <c r="M27" s="124"/>
      <c r="N27" s="62">
        <v>588.0</v>
      </c>
      <c r="O27" s="84"/>
      <c r="P27" s="104"/>
      <c r="Q27" s="92"/>
      <c r="R27" s="53">
        <v>294.0</v>
      </c>
      <c r="S27" s="9"/>
      <c r="T27" s="9"/>
      <c r="U27" s="9"/>
      <c r="V27" s="9"/>
      <c r="W27" s="9"/>
      <c r="X27" s="9"/>
      <c r="Y27" s="9"/>
      <c r="Z27" s="9"/>
    </row>
    <row r="28">
      <c r="A28" s="50"/>
      <c r="B28" s="77"/>
      <c r="C28" s="82" t="s">
        <v>47</v>
      </c>
      <c r="D28" s="53" t="s">
        <v>53</v>
      </c>
      <c r="E28" s="69"/>
      <c r="F28" s="261" t="s">
        <v>1067</v>
      </c>
      <c r="G28" s="55" t="s">
        <v>1068</v>
      </c>
      <c r="H28" s="50" t="s">
        <v>37</v>
      </c>
      <c r="I28" s="57"/>
      <c r="J28" s="58"/>
      <c r="K28" s="125"/>
      <c r="L28" s="79"/>
      <c r="M28" s="124"/>
      <c r="N28" s="73"/>
      <c r="O28" s="84"/>
      <c r="P28" s="104"/>
      <c r="Q28" s="92" t="s">
        <v>565</v>
      </c>
      <c r="R28" s="53" t="s">
        <v>47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51</v>
      </c>
      <c r="B29" s="77"/>
      <c r="C29" s="82" t="s">
        <v>1069</v>
      </c>
      <c r="D29" s="53" t="s">
        <v>83</v>
      </c>
      <c r="E29" s="69" t="s">
        <v>1070</v>
      </c>
      <c r="F29" s="261" t="s">
        <v>1071</v>
      </c>
      <c r="G29" s="55" t="s">
        <v>1072</v>
      </c>
      <c r="H29" s="50" t="s">
        <v>87</v>
      </c>
      <c r="I29" s="126"/>
      <c r="J29" s="58"/>
      <c r="K29" s="116"/>
      <c r="L29" s="89">
        <v>147.0</v>
      </c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1073</v>
      </c>
      <c r="D30" s="53" t="s">
        <v>112</v>
      </c>
      <c r="E30" s="69" t="s">
        <v>231</v>
      </c>
      <c r="F30" s="261" t="s">
        <v>1074</v>
      </c>
      <c r="G30" s="55" t="s">
        <v>1075</v>
      </c>
      <c r="H30" s="50" t="s">
        <v>46</v>
      </c>
      <c r="I30" s="70">
        <v>200.0</v>
      </c>
      <c r="J30" s="58"/>
      <c r="K30" s="71"/>
      <c r="L30" s="119"/>
      <c r="M30" s="61"/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77"/>
      <c r="C31" s="68" t="s">
        <v>1076</v>
      </c>
      <c r="D31" s="53" t="s">
        <v>112</v>
      </c>
      <c r="E31" s="69" t="s">
        <v>1077</v>
      </c>
      <c r="F31" s="261" t="s">
        <v>1078</v>
      </c>
      <c r="G31" s="55" t="s">
        <v>1079</v>
      </c>
      <c r="H31" s="50" t="s">
        <v>46</v>
      </c>
      <c r="I31" s="70"/>
      <c r="J31" s="58"/>
      <c r="K31" s="71"/>
      <c r="L31" s="89"/>
      <c r="M31" s="121"/>
      <c r="N31" s="62">
        <v>147.0</v>
      </c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51"/>
      <c r="C32" s="68" t="s">
        <v>1080</v>
      </c>
      <c r="D32" s="53" t="s">
        <v>190</v>
      </c>
      <c r="E32" s="69" t="s">
        <v>1081</v>
      </c>
      <c r="F32" s="261" t="s">
        <v>1082</v>
      </c>
      <c r="G32" s="55" t="s">
        <v>1083</v>
      </c>
      <c r="H32" s="50" t="s">
        <v>37</v>
      </c>
      <c r="I32" s="70"/>
      <c r="J32" s="78"/>
      <c r="K32" s="71"/>
      <c r="L32" s="89"/>
      <c r="M32" s="61"/>
      <c r="N32" s="62">
        <v>147.0</v>
      </c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 t="s">
        <v>1084</v>
      </c>
      <c r="D33" s="53" t="s">
        <v>190</v>
      </c>
      <c r="E33" s="69" t="s">
        <v>1085</v>
      </c>
      <c r="F33" s="261" t="s">
        <v>1086</v>
      </c>
      <c r="G33" s="55" t="s">
        <v>1087</v>
      </c>
      <c r="H33" s="50" t="s">
        <v>37</v>
      </c>
      <c r="I33" s="70">
        <v>197.0</v>
      </c>
      <c r="J33" s="58"/>
      <c r="K33" s="71"/>
      <c r="L33" s="79"/>
      <c r="M33" s="61"/>
      <c r="N33" s="83"/>
      <c r="O33" s="129"/>
      <c r="P33" s="130"/>
      <c r="Q33" s="128"/>
      <c r="R33" s="53">
        <v>100.0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51"/>
      <c r="C34" s="68" t="s">
        <v>1088</v>
      </c>
      <c r="D34" s="53" t="s">
        <v>67</v>
      </c>
      <c r="E34" s="132" t="s">
        <v>339</v>
      </c>
      <c r="F34" s="262" t="s">
        <v>1089</v>
      </c>
      <c r="G34" s="55" t="s">
        <v>1090</v>
      </c>
      <c r="H34" s="50" t="s">
        <v>46</v>
      </c>
      <c r="I34" s="70"/>
      <c r="J34" s="58">
        <v>147.0</v>
      </c>
      <c r="K34" s="134"/>
      <c r="L34" s="89"/>
      <c r="M34" s="61"/>
      <c r="N34" s="62"/>
      <c r="O34" s="129"/>
      <c r="P34" s="130"/>
      <c r="Q34" s="127"/>
      <c r="R34" s="263">
        <v>147.0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 t="s">
        <v>366</v>
      </c>
      <c r="D35" s="53" t="s">
        <v>190</v>
      </c>
      <c r="E35" s="69"/>
      <c r="F35" s="261" t="s">
        <v>1091</v>
      </c>
      <c r="G35" s="55" t="s">
        <v>1092</v>
      </c>
      <c r="H35" s="50" t="s">
        <v>37</v>
      </c>
      <c r="I35" s="70"/>
      <c r="J35" s="58"/>
      <c r="K35" s="134"/>
      <c r="L35" s="89"/>
      <c r="M35" s="61">
        <v>244.0</v>
      </c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50" t="s">
        <v>1093</v>
      </c>
      <c r="D36" s="53" t="s">
        <v>67</v>
      </c>
      <c r="E36" s="107"/>
      <c r="F36" s="261" t="s">
        <v>1094</v>
      </c>
      <c r="G36" s="55" t="s">
        <v>1095</v>
      </c>
      <c r="H36" s="50" t="s">
        <v>46</v>
      </c>
      <c r="I36" s="70"/>
      <c r="J36" s="58"/>
      <c r="K36" s="116"/>
      <c r="L36" s="89"/>
      <c r="M36" s="61">
        <v>147.0</v>
      </c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51"/>
      <c r="C37" s="150" t="s">
        <v>1096</v>
      </c>
      <c r="D37" s="53" t="s">
        <v>107</v>
      </c>
      <c r="E37" s="69" t="s">
        <v>1097</v>
      </c>
      <c r="F37" s="261" t="s">
        <v>1098</v>
      </c>
      <c r="G37" s="54" t="s">
        <v>1099</v>
      </c>
      <c r="H37" s="50" t="s">
        <v>37</v>
      </c>
      <c r="I37" s="70"/>
      <c r="J37" s="58"/>
      <c r="K37" s="71">
        <v>127.0</v>
      </c>
      <c r="L37" s="89"/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50" t="s">
        <v>1100</v>
      </c>
      <c r="D38" s="53" t="s">
        <v>67</v>
      </c>
      <c r="E38" s="69"/>
      <c r="F38" s="261" t="s">
        <v>1101</v>
      </c>
      <c r="G38" s="54" t="s">
        <v>1102</v>
      </c>
      <c r="H38" s="50" t="s">
        <v>37</v>
      </c>
      <c r="I38" s="57"/>
      <c r="J38" s="58"/>
      <c r="K38" s="71"/>
      <c r="L38" s="89"/>
      <c r="M38" s="61"/>
      <c r="N38" s="62"/>
      <c r="O38" s="129"/>
      <c r="P38" s="130"/>
      <c r="Q38" s="127">
        <v>400.0</v>
      </c>
      <c r="R38" s="53">
        <v>294.0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52"/>
      <c r="D39" s="53" t="s">
        <v>42</v>
      </c>
      <c r="E39" s="69" t="s">
        <v>1103</v>
      </c>
      <c r="F39" s="327" t="s">
        <v>1104</v>
      </c>
      <c r="G39" s="54" t="s">
        <v>1105</v>
      </c>
      <c r="H39" s="50" t="s">
        <v>46</v>
      </c>
      <c r="I39" s="57"/>
      <c r="J39" s="58"/>
      <c r="K39" s="71"/>
      <c r="L39" s="89">
        <v>244.0</v>
      </c>
      <c r="M39" s="61"/>
      <c r="N39" s="62"/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51</v>
      </c>
      <c r="B40" s="77"/>
      <c r="C40" s="68" t="s">
        <v>1106</v>
      </c>
      <c r="D40" s="53" t="s">
        <v>42</v>
      </c>
      <c r="E40" s="69"/>
      <c r="F40" s="282" t="s">
        <v>1107</v>
      </c>
      <c r="G40" s="55" t="s">
        <v>1108</v>
      </c>
      <c r="H40" s="50" t="s">
        <v>46</v>
      </c>
      <c r="I40" s="70"/>
      <c r="J40" s="58"/>
      <c r="K40" s="71"/>
      <c r="L40" s="79"/>
      <c r="M40" s="61">
        <v>147.0</v>
      </c>
      <c r="N40" s="73"/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1109</v>
      </c>
      <c r="D41" s="53" t="s">
        <v>107</v>
      </c>
      <c r="E41" s="69" t="s">
        <v>1110</v>
      </c>
      <c r="F41" s="261" t="s">
        <v>1111</v>
      </c>
      <c r="G41" s="55" t="s">
        <v>1112</v>
      </c>
      <c r="H41" s="50" t="s">
        <v>37</v>
      </c>
      <c r="I41" s="70"/>
      <c r="J41" s="58"/>
      <c r="K41" s="71">
        <v>147.0</v>
      </c>
      <c r="L41" s="89"/>
      <c r="M41" s="61"/>
      <c r="N41" s="14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 ht="15.75" customHeight="1">
      <c r="A42" s="50" t="s">
        <v>40</v>
      </c>
      <c r="B42" s="51"/>
      <c r="C42" s="68" t="s">
        <v>1113</v>
      </c>
      <c r="D42" s="53" t="s">
        <v>258</v>
      </c>
      <c r="E42" s="69"/>
      <c r="F42" s="261" t="s">
        <v>1114</v>
      </c>
      <c r="G42" s="53" t="s">
        <v>1115</v>
      </c>
      <c r="H42" s="50" t="s">
        <v>87</v>
      </c>
      <c r="I42" s="70">
        <v>147.0</v>
      </c>
      <c r="J42" s="58"/>
      <c r="K42" s="71"/>
      <c r="L42" s="89"/>
      <c r="M42" s="61"/>
      <c r="N42" s="62"/>
      <c r="O42" s="129"/>
      <c r="P42" s="130"/>
      <c r="Q42" s="127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40</v>
      </c>
      <c r="B43" s="51"/>
      <c r="C43" s="82" t="s">
        <v>1116</v>
      </c>
      <c r="D43" s="53" t="s">
        <v>27</v>
      </c>
      <c r="E43" s="69" t="s">
        <v>1117</v>
      </c>
      <c r="F43" s="261" t="s">
        <v>1117</v>
      </c>
      <c r="G43" s="55" t="s">
        <v>1118</v>
      </c>
      <c r="H43" s="50" t="s">
        <v>87</v>
      </c>
      <c r="I43" s="70"/>
      <c r="J43" s="58"/>
      <c r="K43" s="59"/>
      <c r="L43" s="143"/>
      <c r="M43" s="121"/>
      <c r="N43" s="62">
        <v>147.0</v>
      </c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51"/>
      <c r="C44" s="68" t="s">
        <v>1119</v>
      </c>
      <c r="D44" s="53" t="s">
        <v>258</v>
      </c>
      <c r="E44" s="69" t="s">
        <v>1120</v>
      </c>
      <c r="F44" s="261" t="s">
        <v>1121</v>
      </c>
      <c r="G44" s="55" t="s">
        <v>1122</v>
      </c>
      <c r="H44" s="50" t="s">
        <v>87</v>
      </c>
      <c r="I44" s="70"/>
      <c r="J44" s="58">
        <v>244.0</v>
      </c>
      <c r="K44" s="71"/>
      <c r="L44" s="144"/>
      <c r="M44" s="61"/>
      <c r="N44" s="62"/>
      <c r="O44" s="129"/>
      <c r="P44" s="130"/>
      <c r="Q44" s="12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283" t="s">
        <v>1123</v>
      </c>
      <c r="D45" s="53" t="s">
        <v>258</v>
      </c>
      <c r="E45" s="69" t="s">
        <v>1120</v>
      </c>
      <c r="F45" s="284" t="s">
        <v>1124</v>
      </c>
      <c r="G45" s="141" t="s">
        <v>1122</v>
      </c>
      <c r="H45" s="50" t="s">
        <v>87</v>
      </c>
      <c r="I45" s="147"/>
      <c r="J45" s="58">
        <v>244.0</v>
      </c>
      <c r="K45" s="71"/>
      <c r="L45" s="143"/>
      <c r="M45" s="61"/>
      <c r="N45" s="62"/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77"/>
      <c r="C46" s="82" t="s">
        <v>1125</v>
      </c>
      <c r="D46" s="53" t="s">
        <v>53</v>
      </c>
      <c r="E46" s="110" t="s">
        <v>1126</v>
      </c>
      <c r="F46" s="261" t="s">
        <v>1127</v>
      </c>
      <c r="G46" s="55" t="s">
        <v>1128</v>
      </c>
      <c r="H46" s="50" t="s">
        <v>46</v>
      </c>
      <c r="I46" s="70"/>
      <c r="J46" s="58"/>
      <c r="K46" s="71"/>
      <c r="L46" s="148"/>
      <c r="M46" s="61"/>
      <c r="N46" s="62">
        <v>147.0</v>
      </c>
      <c r="O46" s="129"/>
      <c r="P46" s="137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51</v>
      </c>
      <c r="B47" s="51"/>
      <c r="C47" s="82" t="s">
        <v>1129</v>
      </c>
      <c r="D47" s="53" t="s">
        <v>107</v>
      </c>
      <c r="E47" s="110" t="s">
        <v>1130</v>
      </c>
      <c r="F47" s="261" t="s">
        <v>1131</v>
      </c>
      <c r="G47" s="55" t="s">
        <v>1132</v>
      </c>
      <c r="H47" s="50" t="s">
        <v>37</v>
      </c>
      <c r="I47" s="57"/>
      <c r="J47" s="58"/>
      <c r="K47" s="71"/>
      <c r="L47" s="149">
        <v>147.0</v>
      </c>
      <c r="M47" s="124"/>
      <c r="N47" s="62"/>
      <c r="O47" s="140"/>
      <c r="P47" s="130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51"/>
      <c r="C48" s="150" t="s">
        <v>1063</v>
      </c>
      <c r="D48" s="53" t="s">
        <v>107</v>
      </c>
      <c r="E48" s="69" t="s">
        <v>811</v>
      </c>
      <c r="F48" s="261" t="s">
        <v>1133</v>
      </c>
      <c r="G48" s="55" t="s">
        <v>1134</v>
      </c>
      <c r="H48" s="50" t="s">
        <v>37</v>
      </c>
      <c r="I48" s="70"/>
      <c r="J48" s="88"/>
      <c r="K48" s="71"/>
      <c r="L48" s="149">
        <v>294.0</v>
      </c>
      <c r="M48" s="61"/>
      <c r="N48" s="62"/>
      <c r="O48" s="129"/>
      <c r="P48" s="130"/>
      <c r="Q48" s="92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51"/>
      <c r="C49" s="68" t="s">
        <v>1135</v>
      </c>
      <c r="D49" s="53" t="s">
        <v>112</v>
      </c>
      <c r="E49" s="69" t="s">
        <v>1136</v>
      </c>
      <c r="F49" s="294" t="s">
        <v>1137</v>
      </c>
      <c r="G49" s="55" t="s">
        <v>1138</v>
      </c>
      <c r="H49" s="50" t="s">
        <v>46</v>
      </c>
      <c r="I49" s="70"/>
      <c r="J49" s="58"/>
      <c r="K49" s="116">
        <v>147.0</v>
      </c>
      <c r="L49" s="149"/>
      <c r="M49" s="61"/>
      <c r="N49" s="73"/>
      <c r="O49" s="152"/>
      <c r="P49" s="153"/>
      <c r="Q49" s="98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77"/>
      <c r="C50" s="52"/>
      <c r="D50" s="53" t="s">
        <v>201</v>
      </c>
      <c r="E50" s="107" t="s">
        <v>1139</v>
      </c>
      <c r="F50" s="261" t="s">
        <v>1140</v>
      </c>
      <c r="G50" s="54" t="s">
        <v>1141</v>
      </c>
      <c r="H50" s="50" t="s">
        <v>46</v>
      </c>
      <c r="I50" s="70"/>
      <c r="J50" s="58"/>
      <c r="K50" s="154">
        <v>244.0</v>
      </c>
      <c r="L50" s="149"/>
      <c r="M50" s="61"/>
      <c r="N50" s="62"/>
      <c r="O50" s="152"/>
      <c r="P50" s="155"/>
      <c r="Q50" s="127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68" t="s">
        <v>47</v>
      </c>
      <c r="D51" s="53" t="s">
        <v>201</v>
      </c>
      <c r="E51" s="69" t="s">
        <v>1142</v>
      </c>
      <c r="F51" s="261" t="s">
        <v>1143</v>
      </c>
      <c r="G51" s="54" t="s">
        <v>1144</v>
      </c>
      <c r="H51" s="50" t="s">
        <v>37</v>
      </c>
      <c r="I51" s="70"/>
      <c r="J51" s="58"/>
      <c r="K51" s="154" t="s">
        <v>50</v>
      </c>
      <c r="L51" s="149"/>
      <c r="M51" s="61"/>
      <c r="N51" s="83"/>
      <c r="O51" s="152"/>
      <c r="P51" s="155"/>
      <c r="Q51" s="128"/>
      <c r="R51" s="53" t="s">
        <v>47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150" t="s">
        <v>1145</v>
      </c>
      <c r="D52" s="53" t="s">
        <v>97</v>
      </c>
      <c r="E52" s="54"/>
      <c r="F52" s="261" t="s">
        <v>1146</v>
      </c>
      <c r="G52" s="100" t="s">
        <v>1147</v>
      </c>
      <c r="H52" s="50" t="s">
        <v>37</v>
      </c>
      <c r="I52" s="57"/>
      <c r="J52" s="58"/>
      <c r="K52" s="154"/>
      <c r="L52" s="149"/>
      <c r="M52" s="61"/>
      <c r="N52" s="73"/>
      <c r="O52" s="156"/>
      <c r="P52" s="155"/>
      <c r="Q52" s="127">
        <v>147.0</v>
      </c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40</v>
      </c>
      <c r="B53" s="51"/>
      <c r="C53" s="288" t="s">
        <v>1148</v>
      </c>
      <c r="D53" s="53" t="s">
        <v>97</v>
      </c>
      <c r="E53" s="69"/>
      <c r="F53" s="261" t="s">
        <v>1149</v>
      </c>
      <c r="G53" s="55" t="s">
        <v>1147</v>
      </c>
      <c r="H53" s="50" t="s">
        <v>37</v>
      </c>
      <c r="I53" s="57"/>
      <c r="J53" s="58"/>
      <c r="K53" s="158"/>
      <c r="L53" s="149"/>
      <c r="M53" s="159"/>
      <c r="N53" s="73"/>
      <c r="O53" s="152"/>
      <c r="P53" s="155"/>
      <c r="Q53" s="127">
        <v>147.0</v>
      </c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131" t="s">
        <v>1150</v>
      </c>
      <c r="D54" s="53" t="s">
        <v>201</v>
      </c>
      <c r="E54" s="54"/>
      <c r="F54" s="261" t="s">
        <v>1151</v>
      </c>
      <c r="G54" s="55" t="s">
        <v>1152</v>
      </c>
      <c r="H54" s="50" t="s">
        <v>46</v>
      </c>
      <c r="I54" s="70">
        <v>147.0</v>
      </c>
      <c r="J54" s="88"/>
      <c r="K54" s="154"/>
      <c r="L54" s="160"/>
      <c r="M54" s="159"/>
      <c r="N54" s="62"/>
      <c r="O54" s="152"/>
      <c r="P54" s="155"/>
      <c r="Q54" s="128"/>
      <c r="R54" s="5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40</v>
      </c>
      <c r="B55" s="51"/>
      <c r="C55" s="51"/>
      <c r="D55" s="87"/>
      <c r="E55" s="54" t="s">
        <v>1153</v>
      </c>
      <c r="F55" s="100" t="s">
        <v>1154</v>
      </c>
      <c r="G55" s="55" t="s">
        <v>1155</v>
      </c>
      <c r="H55" s="56"/>
      <c r="I55" s="57">
        <v>244.0</v>
      </c>
      <c r="J55" s="58"/>
      <c r="K55" s="154"/>
      <c r="L55" s="149" t="s">
        <v>994</v>
      </c>
      <c r="M55" s="159"/>
      <c r="N55" s="73"/>
      <c r="O55" s="152"/>
      <c r="P55" s="153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40</v>
      </c>
      <c r="B56" s="51"/>
      <c r="C56" s="131" t="s">
        <v>1156</v>
      </c>
      <c r="D56" s="161" t="s">
        <v>138</v>
      </c>
      <c r="E56" s="162"/>
      <c r="F56" s="261" t="s">
        <v>1157</v>
      </c>
      <c r="G56" s="55" t="s">
        <v>1158</v>
      </c>
      <c r="H56" s="50" t="s">
        <v>37</v>
      </c>
      <c r="I56" s="70"/>
      <c r="J56" s="58">
        <v>244.0</v>
      </c>
      <c r="K56" s="154"/>
      <c r="L56" s="160"/>
      <c r="M56" s="159"/>
      <c r="N56" s="62"/>
      <c r="O56" s="156"/>
      <c r="P56" s="155"/>
      <c r="Q56" s="128"/>
      <c r="R56" s="53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40</v>
      </c>
      <c r="B57" s="51"/>
      <c r="C57" s="131" t="s">
        <v>1159</v>
      </c>
      <c r="D57" s="161" t="s">
        <v>138</v>
      </c>
      <c r="E57" s="54"/>
      <c r="F57" s="289" t="s">
        <v>1160</v>
      </c>
      <c r="G57" s="55" t="s">
        <v>1158</v>
      </c>
      <c r="H57" s="50" t="s">
        <v>37</v>
      </c>
      <c r="I57" s="70"/>
      <c r="J57" s="58">
        <v>244.0</v>
      </c>
      <c r="K57" s="154"/>
      <c r="L57" s="166"/>
      <c r="M57" s="159"/>
      <c r="N57" s="62"/>
      <c r="O57" s="156"/>
      <c r="P57" s="155"/>
      <c r="Q57" s="128"/>
      <c r="R57" s="53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51</v>
      </c>
      <c r="B58" s="51"/>
      <c r="C58" s="131" t="s">
        <v>1161</v>
      </c>
      <c r="D58" s="161" t="s">
        <v>138</v>
      </c>
      <c r="E58" s="54" t="s">
        <v>1162</v>
      </c>
      <c r="F58" s="261" t="s">
        <v>1163</v>
      </c>
      <c r="G58" s="55" t="s">
        <v>1164</v>
      </c>
      <c r="H58" s="50" t="s">
        <v>37</v>
      </c>
      <c r="I58" s="167"/>
      <c r="J58" s="58"/>
      <c r="K58" s="154"/>
      <c r="L58" s="149">
        <v>294.0</v>
      </c>
      <c r="M58" s="159"/>
      <c r="N58" s="142"/>
      <c r="O58" s="156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51</v>
      </c>
      <c r="B59" s="51"/>
      <c r="C59" s="131" t="s">
        <v>1165</v>
      </c>
      <c r="D59" s="161" t="s">
        <v>107</v>
      </c>
      <c r="E59" s="54" t="s">
        <v>1166</v>
      </c>
      <c r="F59" s="261" t="s">
        <v>1167</v>
      </c>
      <c r="G59" s="55" t="s">
        <v>1168</v>
      </c>
      <c r="H59" s="50" t="s">
        <v>37</v>
      </c>
      <c r="I59" s="168"/>
      <c r="J59" s="58"/>
      <c r="K59" s="154"/>
      <c r="L59" s="149">
        <v>147.0</v>
      </c>
      <c r="M59" s="169"/>
      <c r="N59" s="142"/>
      <c r="O59" s="156"/>
      <c r="P59" s="155"/>
      <c r="Q59" s="128"/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51</v>
      </c>
      <c r="B60" s="51"/>
      <c r="C60" s="131" t="s">
        <v>1169</v>
      </c>
      <c r="D60" s="161" t="s">
        <v>107</v>
      </c>
      <c r="E60" s="54" t="s">
        <v>1170</v>
      </c>
      <c r="F60" s="261" t="s">
        <v>1171</v>
      </c>
      <c r="G60" s="55" t="s">
        <v>1172</v>
      </c>
      <c r="H60" s="50" t="s">
        <v>37</v>
      </c>
      <c r="I60" s="167"/>
      <c r="J60" s="58"/>
      <c r="K60" s="170">
        <v>147.0</v>
      </c>
      <c r="L60" s="160"/>
      <c r="M60" s="159"/>
      <c r="N60" s="62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51"/>
      <c r="C61" s="131" t="s">
        <v>1173</v>
      </c>
      <c r="D61" s="161" t="s">
        <v>107</v>
      </c>
      <c r="E61" s="54" t="s">
        <v>1174</v>
      </c>
      <c r="F61" s="261" t="s">
        <v>1175</v>
      </c>
      <c r="G61" s="55" t="s">
        <v>1176</v>
      </c>
      <c r="H61" s="50" t="s">
        <v>37</v>
      </c>
      <c r="I61" s="167"/>
      <c r="J61" s="58"/>
      <c r="K61" s="154">
        <v>244.0</v>
      </c>
      <c r="L61" s="166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51</v>
      </c>
      <c r="B62" s="77"/>
      <c r="C62" s="131" t="s">
        <v>1177</v>
      </c>
      <c r="D62" s="161" t="s">
        <v>339</v>
      </c>
      <c r="E62" s="54" t="s">
        <v>395</v>
      </c>
      <c r="F62" s="261" t="s">
        <v>1178</v>
      </c>
      <c r="G62" s="55" t="s">
        <v>1179</v>
      </c>
      <c r="H62" s="50" t="s">
        <v>87</v>
      </c>
      <c r="I62" s="167"/>
      <c r="J62" s="58"/>
      <c r="K62" s="154">
        <v>294.0</v>
      </c>
      <c r="L62" s="160"/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51</v>
      </c>
      <c r="B63" s="51"/>
      <c r="C63" s="131" t="s">
        <v>1180</v>
      </c>
      <c r="D63" s="161" t="s">
        <v>339</v>
      </c>
      <c r="E63" s="54"/>
      <c r="F63" s="261" t="s">
        <v>1181</v>
      </c>
      <c r="G63" s="55" t="s">
        <v>1182</v>
      </c>
      <c r="H63" s="50" t="s">
        <v>87</v>
      </c>
      <c r="I63" s="167"/>
      <c r="J63" s="88"/>
      <c r="K63" s="154"/>
      <c r="L63" s="171"/>
      <c r="M63" s="159">
        <v>147.0</v>
      </c>
      <c r="N63" s="73"/>
      <c r="O63" s="152"/>
      <c r="P63" s="155"/>
      <c r="Q63" s="127"/>
      <c r="R63" s="53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1183</v>
      </c>
      <c r="D64" s="161" t="s">
        <v>53</v>
      </c>
      <c r="E64" s="54" t="s">
        <v>1184</v>
      </c>
      <c r="F64" s="261" t="s">
        <v>1185</v>
      </c>
      <c r="G64" s="55" t="s">
        <v>1186</v>
      </c>
      <c r="H64" s="50" t="s">
        <v>46</v>
      </c>
      <c r="I64" s="167"/>
      <c r="J64" s="58">
        <v>120.0</v>
      </c>
      <c r="K64" s="154"/>
      <c r="L64" s="171"/>
      <c r="M64" s="159"/>
      <c r="N64" s="73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51</v>
      </c>
      <c r="B65" s="51"/>
      <c r="C65" s="131" t="s">
        <v>1187</v>
      </c>
      <c r="D65" s="161" t="s">
        <v>53</v>
      </c>
      <c r="E65" s="54" t="s">
        <v>1188</v>
      </c>
      <c r="F65" s="261" t="s">
        <v>1189</v>
      </c>
      <c r="G65" s="55" t="s">
        <v>1190</v>
      </c>
      <c r="H65" s="50" t="s">
        <v>46</v>
      </c>
      <c r="I65" s="167"/>
      <c r="J65" s="58"/>
      <c r="K65" s="154">
        <v>127.0</v>
      </c>
      <c r="L65" s="171"/>
      <c r="M65" s="169"/>
      <c r="N65" s="62"/>
      <c r="O65" s="152"/>
      <c r="P65" s="155"/>
      <c r="Q65" s="128"/>
      <c r="R65" s="53">
        <v>63.3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51</v>
      </c>
      <c r="B66" s="51"/>
      <c r="C66" s="131" t="s">
        <v>1187</v>
      </c>
      <c r="D66" s="161" t="s">
        <v>53</v>
      </c>
      <c r="E66" s="54" t="s">
        <v>1188</v>
      </c>
      <c r="F66" s="261" t="s">
        <v>1191</v>
      </c>
      <c r="G66" s="55" t="s">
        <v>1190</v>
      </c>
      <c r="H66" s="50" t="s">
        <v>46</v>
      </c>
      <c r="I66" s="167"/>
      <c r="J66" s="88"/>
      <c r="K66" s="154">
        <v>127.0</v>
      </c>
      <c r="L66" s="171"/>
      <c r="M66" s="169"/>
      <c r="N66" s="73"/>
      <c r="O66" s="152"/>
      <c r="P66" s="155"/>
      <c r="Q66" s="128"/>
      <c r="R66" s="53">
        <v>63.3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51</v>
      </c>
      <c r="B67" s="51"/>
      <c r="C67" s="131" t="s">
        <v>1187</v>
      </c>
      <c r="D67" s="161" t="s">
        <v>67</v>
      </c>
      <c r="E67" s="54" t="s">
        <v>1188</v>
      </c>
      <c r="F67" s="261" t="s">
        <v>1192</v>
      </c>
      <c r="G67" s="55" t="s">
        <v>1190</v>
      </c>
      <c r="H67" s="50" t="s">
        <v>46</v>
      </c>
      <c r="I67" s="168"/>
      <c r="J67" s="88"/>
      <c r="K67" s="154">
        <v>127.0</v>
      </c>
      <c r="L67" s="160"/>
      <c r="M67" s="169"/>
      <c r="N67" s="62"/>
      <c r="O67" s="152"/>
      <c r="P67" s="155"/>
      <c r="Q67" s="128"/>
      <c r="R67" s="53">
        <v>63.3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40</v>
      </c>
      <c r="B68" s="51"/>
      <c r="C68" s="131" t="s">
        <v>1193</v>
      </c>
      <c r="D68" s="161" t="s">
        <v>818</v>
      </c>
      <c r="E68" s="54" t="s">
        <v>1194</v>
      </c>
      <c r="F68" s="261" t="s">
        <v>1195</v>
      </c>
      <c r="G68" s="55" t="s">
        <v>1196</v>
      </c>
      <c r="H68" s="50" t="s">
        <v>46</v>
      </c>
      <c r="I68" s="167">
        <v>294.0</v>
      </c>
      <c r="J68" s="88"/>
      <c r="K68" s="158"/>
      <c r="L68" s="166"/>
      <c r="M68" s="159"/>
      <c r="N68" s="73"/>
      <c r="O68" s="152"/>
      <c r="P68" s="155"/>
      <c r="Q68" s="128"/>
      <c r="R68" s="53">
        <v>147.0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51</v>
      </c>
      <c r="B69" s="51"/>
      <c r="C69" s="131" t="s">
        <v>1197</v>
      </c>
      <c r="D69" s="161" t="s">
        <v>67</v>
      </c>
      <c r="E69" s="54" t="s">
        <v>1198</v>
      </c>
      <c r="F69" s="261" t="s">
        <v>1199</v>
      </c>
      <c r="G69" s="55" t="s">
        <v>1200</v>
      </c>
      <c r="H69" s="50" t="s">
        <v>46</v>
      </c>
      <c r="I69" s="167"/>
      <c r="J69" s="88"/>
      <c r="K69" s="154">
        <v>147.0</v>
      </c>
      <c r="L69" s="149"/>
      <c r="M69" s="173"/>
      <c r="N69" s="73"/>
      <c r="O69" s="152"/>
      <c r="P69" s="155"/>
      <c r="Q69" s="128"/>
      <c r="R69" s="53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40</v>
      </c>
      <c r="B70" s="51"/>
      <c r="C70" s="131" t="s">
        <v>1201</v>
      </c>
      <c r="D70" s="296" t="s">
        <v>67</v>
      </c>
      <c r="E70" s="54" t="s">
        <v>1202</v>
      </c>
      <c r="F70" s="261" t="s">
        <v>1203</v>
      </c>
      <c r="G70" s="55" t="s">
        <v>1204</v>
      </c>
      <c r="H70" s="50" t="s">
        <v>46</v>
      </c>
      <c r="I70" s="175"/>
      <c r="J70" s="58">
        <v>441.0</v>
      </c>
      <c r="K70" s="154"/>
      <c r="L70" s="160"/>
      <c r="M70" s="169"/>
      <c r="N70" s="62"/>
      <c r="O70" s="152"/>
      <c r="P70" s="155"/>
      <c r="Q70" s="128"/>
      <c r="R70" s="53">
        <v>100.0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51</v>
      </c>
      <c r="B71" s="51"/>
      <c r="C71" s="131" t="s">
        <v>1205</v>
      </c>
      <c r="D71" s="296" t="s">
        <v>42</v>
      </c>
      <c r="E71" s="54" t="s">
        <v>1206</v>
      </c>
      <c r="F71" s="261" t="s">
        <v>1207</v>
      </c>
      <c r="G71" s="55" t="s">
        <v>1208</v>
      </c>
      <c r="H71" s="50" t="s">
        <v>46</v>
      </c>
      <c r="I71" s="177"/>
      <c r="J71" s="88"/>
      <c r="K71" s="154">
        <v>147.0</v>
      </c>
      <c r="L71" s="160"/>
      <c r="M71" s="169"/>
      <c r="N71" s="73"/>
      <c r="O71" s="152"/>
      <c r="P71" s="155"/>
      <c r="Q71" s="128"/>
      <c r="R71" s="53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40</v>
      </c>
      <c r="B72" s="51"/>
      <c r="C72" s="131" t="s">
        <v>1209</v>
      </c>
      <c r="D72" s="296" t="s">
        <v>42</v>
      </c>
      <c r="E72" s="54" t="s">
        <v>1210</v>
      </c>
      <c r="F72" s="261" t="s">
        <v>1211</v>
      </c>
      <c r="G72" s="55" t="s">
        <v>1212</v>
      </c>
      <c r="H72" s="50" t="s">
        <v>46</v>
      </c>
      <c r="I72" s="167"/>
      <c r="J72" s="58">
        <v>294.0</v>
      </c>
      <c r="K72" s="178"/>
      <c r="L72" s="160"/>
      <c r="M72" s="169"/>
      <c r="N72" s="73"/>
      <c r="O72" s="152"/>
      <c r="P72" s="155"/>
      <c r="Q72" s="128"/>
      <c r="R72" s="53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51</v>
      </c>
      <c r="B73" s="51"/>
      <c r="C73" s="131" t="s">
        <v>1213</v>
      </c>
      <c r="D73" s="296" t="s">
        <v>42</v>
      </c>
      <c r="E73" s="54" t="s">
        <v>1214</v>
      </c>
      <c r="F73" s="261" t="s">
        <v>1215</v>
      </c>
      <c r="G73" s="55" t="s">
        <v>1216</v>
      </c>
      <c r="H73" s="50" t="s">
        <v>46</v>
      </c>
      <c r="I73" s="175"/>
      <c r="J73" s="58"/>
      <c r="K73" s="158"/>
      <c r="L73" s="149">
        <v>294.0</v>
      </c>
      <c r="M73" s="169"/>
      <c r="N73" s="73"/>
      <c r="O73" s="152"/>
      <c r="P73" s="155"/>
      <c r="Q73" s="128"/>
      <c r="R73" s="53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51</v>
      </c>
      <c r="B74" s="179"/>
      <c r="C74" s="297" t="s">
        <v>376</v>
      </c>
      <c r="D74" s="296" t="s">
        <v>42</v>
      </c>
      <c r="E74" s="54"/>
      <c r="F74" s="261" t="s">
        <v>1217</v>
      </c>
      <c r="G74" s="55" t="s">
        <v>1218</v>
      </c>
      <c r="H74" s="50" t="s">
        <v>46</v>
      </c>
      <c r="I74" s="181"/>
      <c r="J74" s="58"/>
      <c r="K74" s="189">
        <v>147.0</v>
      </c>
      <c r="L74" s="183"/>
      <c r="M74" s="184"/>
      <c r="N74" s="73"/>
      <c r="O74" s="185"/>
      <c r="P74" s="186"/>
      <c r="Q74" s="128"/>
      <c r="R74" s="53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131" t="s">
        <v>47</v>
      </c>
      <c r="D75" s="296" t="s">
        <v>83</v>
      </c>
      <c r="E75" s="54" t="s">
        <v>1219</v>
      </c>
      <c r="F75" s="261" t="s">
        <v>1220</v>
      </c>
      <c r="G75" s="55" t="s">
        <v>1221</v>
      </c>
      <c r="H75" s="50" t="s">
        <v>87</v>
      </c>
      <c r="I75" s="187"/>
      <c r="J75" s="88"/>
      <c r="K75" s="182"/>
      <c r="L75" s="183"/>
      <c r="M75" s="188"/>
      <c r="N75" s="142"/>
      <c r="O75" s="319" t="s">
        <v>1222</v>
      </c>
      <c r="P75" s="186"/>
      <c r="Q75" s="128"/>
      <c r="R75" s="53" t="s">
        <v>47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40</v>
      </c>
      <c r="B76" s="179"/>
      <c r="C76" s="82" t="s">
        <v>1223</v>
      </c>
      <c r="D76" s="296" t="s">
        <v>190</v>
      </c>
      <c r="E76" s="54" t="s">
        <v>1224</v>
      </c>
      <c r="F76" s="261" t="s">
        <v>1224</v>
      </c>
      <c r="G76" s="54" t="s">
        <v>1225</v>
      </c>
      <c r="H76" s="50" t="s">
        <v>37</v>
      </c>
      <c r="I76" s="181"/>
      <c r="J76" s="58">
        <v>127.0</v>
      </c>
      <c r="K76" s="189"/>
      <c r="L76" s="183"/>
      <c r="M76" s="188"/>
      <c r="N76" s="73"/>
      <c r="O76" s="185"/>
      <c r="P76" s="186"/>
      <c r="Q76" s="128"/>
      <c r="R76" s="53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51</v>
      </c>
      <c r="B77" s="179"/>
      <c r="C77" s="131" t="s">
        <v>41</v>
      </c>
      <c r="D77" s="296" t="s">
        <v>190</v>
      </c>
      <c r="E77" s="54" t="s">
        <v>1226</v>
      </c>
      <c r="F77" s="261" t="s">
        <v>1227</v>
      </c>
      <c r="G77" s="54" t="s">
        <v>1228</v>
      </c>
      <c r="H77" s="50" t="s">
        <v>37</v>
      </c>
      <c r="I77" s="181"/>
      <c r="J77" s="58"/>
      <c r="K77" s="189">
        <v>147.0</v>
      </c>
      <c r="L77" s="183"/>
      <c r="M77" s="188"/>
      <c r="N77" s="73"/>
      <c r="O77" s="185"/>
      <c r="P77" s="186"/>
      <c r="Q77" s="128"/>
      <c r="R77" s="172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51</v>
      </c>
      <c r="B78" s="179"/>
      <c r="C78" s="131" t="s">
        <v>1229</v>
      </c>
      <c r="D78" s="296" t="s">
        <v>42</v>
      </c>
      <c r="E78" s="176"/>
      <c r="F78" s="261" t="s">
        <v>1230</v>
      </c>
      <c r="G78" s="54" t="s">
        <v>1231</v>
      </c>
      <c r="H78" s="50" t="s">
        <v>46</v>
      </c>
      <c r="I78" s="187"/>
      <c r="J78" s="88"/>
      <c r="K78" s="182"/>
      <c r="L78" s="298">
        <v>127.0</v>
      </c>
      <c r="M78" s="188"/>
      <c r="N78" s="73"/>
      <c r="O78" s="185"/>
      <c r="P78" s="186"/>
      <c r="Q78" s="128"/>
      <c r="R78" s="317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40</v>
      </c>
      <c r="B79" s="179"/>
      <c r="C79" s="131" t="s">
        <v>1232</v>
      </c>
      <c r="D79" s="161" t="s">
        <v>42</v>
      </c>
      <c r="E79" s="190" t="s">
        <v>1154</v>
      </c>
      <c r="F79" s="261" t="s">
        <v>1233</v>
      </c>
      <c r="G79" s="54" t="s">
        <v>1234</v>
      </c>
      <c r="H79" s="50" t="s">
        <v>46</v>
      </c>
      <c r="I79" s="187">
        <v>244.0</v>
      </c>
      <c r="J79" s="88"/>
      <c r="K79" s="182"/>
      <c r="L79" s="183"/>
      <c r="M79" s="188"/>
      <c r="N79" s="73"/>
      <c r="O79" s="185"/>
      <c r="P79" s="186"/>
      <c r="Q79" s="128"/>
      <c r="R79" s="69">
        <v>122.0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51</v>
      </c>
      <c r="B80" s="179"/>
      <c r="C80" s="131" t="s">
        <v>1235</v>
      </c>
      <c r="D80" s="161" t="s">
        <v>83</v>
      </c>
      <c r="E80" s="190"/>
      <c r="F80" s="261" t="s">
        <v>1236</v>
      </c>
      <c r="G80" s="54" t="s">
        <v>1237</v>
      </c>
      <c r="H80" s="50" t="s">
        <v>87</v>
      </c>
      <c r="I80" s="187"/>
      <c r="J80" s="88"/>
      <c r="K80" s="182"/>
      <c r="L80" s="298">
        <v>127.0</v>
      </c>
      <c r="M80" s="188"/>
      <c r="N80" s="73"/>
      <c r="O80" s="185"/>
      <c r="P80" s="186"/>
      <c r="Q80" s="128"/>
      <c r="R80" s="172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51</v>
      </c>
      <c r="B81" s="179"/>
      <c r="C81" s="131" t="s">
        <v>1238</v>
      </c>
      <c r="D81" s="161" t="s">
        <v>42</v>
      </c>
      <c r="E81" s="190" t="s">
        <v>1013</v>
      </c>
      <c r="F81" s="261" t="s">
        <v>1239</v>
      </c>
      <c r="G81" s="54" t="s">
        <v>1240</v>
      </c>
      <c r="H81" s="50" t="s">
        <v>46</v>
      </c>
      <c r="I81" s="181"/>
      <c r="J81" s="88"/>
      <c r="K81" s="182"/>
      <c r="L81" s="298">
        <v>127.0</v>
      </c>
      <c r="M81" s="188"/>
      <c r="N81" s="73"/>
      <c r="O81" s="185"/>
      <c r="P81" s="186"/>
      <c r="Q81" s="128"/>
      <c r="R81" s="172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0"/>
      <c r="B82" s="179"/>
      <c r="C82" s="51"/>
      <c r="D82" s="24"/>
      <c r="E82" s="190"/>
      <c r="F82" s="54"/>
      <c r="G82" s="54"/>
      <c r="H82" s="56"/>
      <c r="I82" s="181"/>
      <c r="J82" s="88"/>
      <c r="K82" s="189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81"/>
      <c r="J83" s="88"/>
      <c r="K83" s="182"/>
      <c r="L83" s="183"/>
      <c r="M83" s="188"/>
      <c r="N83" s="73"/>
      <c r="O83" s="185"/>
      <c r="P83" s="186"/>
      <c r="Q83" s="128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24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1"/>
      <c r="D96" s="212"/>
      <c r="E96" s="4"/>
      <c r="F96" s="213"/>
      <c r="G96" s="214"/>
      <c r="H96" s="5"/>
      <c r="I96" s="215"/>
      <c r="O96" s="216"/>
      <c r="P96" s="216"/>
      <c r="Q96" s="217"/>
      <c r="R96" s="218">
        <f>SUM(R7:R95)</f>
        <v>5176.8</v>
      </c>
      <c r="S96" s="9"/>
      <c r="T96" s="9"/>
      <c r="U96" s="9"/>
      <c r="V96" s="9"/>
      <c r="W96" s="9"/>
      <c r="X96" s="9"/>
      <c r="Y96" s="9"/>
      <c r="Z96" s="9"/>
    </row>
    <row r="97">
      <c r="A97" s="5"/>
      <c r="B97" s="2"/>
      <c r="C97" s="219"/>
      <c r="D97" s="220"/>
      <c r="E97" s="4"/>
      <c r="F97" s="221"/>
      <c r="G97" s="222"/>
      <c r="H97" s="3"/>
      <c r="I97" s="223" t="s">
        <v>26</v>
      </c>
      <c r="J97" s="224"/>
      <c r="O97" s="216"/>
      <c r="P97" s="216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5"/>
      <c r="B98" s="225"/>
      <c r="C98" s="19"/>
      <c r="D98" s="226"/>
      <c r="E98" s="227"/>
      <c r="F98" s="213"/>
      <c r="G98" s="4"/>
      <c r="H98" s="3"/>
      <c r="I98" s="180">
        <f>SUM(I7:I95)</f>
        <v>2768.9</v>
      </c>
      <c r="J98" s="228" t="s">
        <v>27</v>
      </c>
      <c r="K98" s="229"/>
      <c r="O98" s="230"/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213"/>
      <c r="G99" s="4"/>
      <c r="H99" s="3"/>
      <c r="I99" s="180">
        <f>SUM(I98*2%)</f>
        <v>55.378</v>
      </c>
      <c r="J99" s="231">
        <f>SUM(J7:J95)</f>
        <v>2790</v>
      </c>
      <c r="K99" s="232" t="s">
        <v>22</v>
      </c>
      <c r="O99" s="233" t="s">
        <v>11</v>
      </c>
      <c r="P99" s="230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234"/>
      <c r="J100" s="86">
        <f>SUM(J99*2%)</f>
        <v>55.8</v>
      </c>
      <c r="K100" s="235" t="s">
        <v>28</v>
      </c>
      <c r="L100" s="236"/>
      <c r="O100" s="216"/>
      <c r="P100" s="216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4"/>
      <c r="F101" s="4"/>
      <c r="G101" s="4"/>
      <c r="H101" s="3"/>
      <c r="I101" s="9"/>
      <c r="J101" s="234"/>
      <c r="K101" s="231">
        <f>SUM(K7:K95)</f>
        <v>3208</v>
      </c>
      <c r="L101" s="236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38" t="s">
        <v>29</v>
      </c>
      <c r="F102" s="328">
        <f>SUM(L39)</f>
        <v>244</v>
      </c>
      <c r="G102" s="4"/>
      <c r="H102" s="3"/>
      <c r="I102" s="9"/>
      <c r="J102" s="9"/>
      <c r="K102" s="86">
        <f>SUM(K101*2%)</f>
        <v>64.16</v>
      </c>
      <c r="L102" s="240" t="s">
        <v>30</v>
      </c>
      <c r="M102" s="215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241" t="s">
        <v>31</v>
      </c>
      <c r="F103" s="242">
        <f>SUM(I98,J99,K101,L103,M104,N105,O108,P109,Q110)</f>
        <v>14598.9</v>
      </c>
      <c r="G103" s="4"/>
      <c r="H103" s="3"/>
      <c r="I103" s="9"/>
      <c r="J103" s="9"/>
      <c r="K103" s="20"/>
      <c r="L103" s="180">
        <f>SUM(L7:L95)</f>
        <v>2095</v>
      </c>
      <c r="M103" s="243" t="s">
        <v>32</v>
      </c>
      <c r="N103" s="244"/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180">
        <f>SUM(L103*2%)</f>
        <v>41.9</v>
      </c>
      <c r="M104" s="180">
        <f>SUM(M7:M95)</f>
        <v>1273</v>
      </c>
      <c r="N104" s="245" t="s">
        <v>33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9"/>
      <c r="J105" s="9"/>
      <c r="K105" s="3"/>
      <c r="L105" s="3"/>
      <c r="M105" s="180">
        <f>SUM(M104*1%)</f>
        <v>12.73</v>
      </c>
      <c r="N105" s="180">
        <f>SUM(N7:N95)</f>
        <v>1770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6" t="s">
        <v>34</v>
      </c>
      <c r="F106" s="247">
        <f>SUM(N7,I8,L10,J12,K13,J14,K16,M17,M20,J23,L29,I42,N43,J44,J45,K62,M63,L80)</f>
        <v>3552</v>
      </c>
      <c r="G106" s="261">
        <v>0.0</v>
      </c>
      <c r="H106" s="3"/>
      <c r="I106" s="9"/>
      <c r="J106" s="9"/>
      <c r="K106" s="3"/>
      <c r="L106" s="3"/>
      <c r="M106" s="9"/>
      <c r="N106" s="180">
        <f>SUM(N105*1%)</f>
        <v>17.7</v>
      </c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49" t="s">
        <v>35</v>
      </c>
      <c r="F107" s="277">
        <f>SUM(I24,K25,K26,N27,I30,N31,J34,M36,L39,M40,N46,K49,K50,I54,J64,K65,K66,K67,I68,K69,J70,K71,J72,L73,K74,L78,I79,L81)</f>
        <v>5636</v>
      </c>
      <c r="G107" s="291">
        <f>SUM(L39)</f>
        <v>244</v>
      </c>
      <c r="H107" s="3"/>
      <c r="I107" s="9"/>
      <c r="J107" s="9"/>
      <c r="K107" s="3"/>
      <c r="L107" s="3"/>
      <c r="M107" s="9"/>
      <c r="N107" s="20"/>
      <c r="O107" s="251" t="s">
        <v>36</v>
      </c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52" t="s">
        <v>37</v>
      </c>
      <c r="F108" s="277">
        <f>SUM(I9,N11,I18,I19,K21,M22,N32,I33,M35,K37,Q38,K41,L47,L48,Q52,Q53,J56,J57,L58,L59,K60,K61,J76,K77)</f>
        <v>5166.9</v>
      </c>
      <c r="G108" s="261">
        <v>0.0</v>
      </c>
      <c r="H108" s="3"/>
      <c r="I108" s="9"/>
      <c r="J108" s="9"/>
      <c r="K108" s="3"/>
      <c r="L108" s="3"/>
      <c r="M108" s="9"/>
      <c r="N108" s="20"/>
      <c r="O108" s="180">
        <f>SUM(O7:O95)</f>
        <v>0</v>
      </c>
      <c r="P108" s="253" t="s">
        <v>38</v>
      </c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180">
        <f>SUM(O108*2%)</f>
        <v>0</v>
      </c>
      <c r="P109" s="180">
        <f>SUM(P7:P95)</f>
        <v>0</v>
      </c>
      <c r="Q109" s="252" t="s">
        <v>37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180">
        <f>SUM(P109*2%)</f>
        <v>0</v>
      </c>
      <c r="Q110" s="254">
        <f>SUM(Q7:Q95)</f>
        <v>694</v>
      </c>
      <c r="R110" s="329">
        <f>SUM(Q110-294)</f>
        <v>400</v>
      </c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180">
        <f>SUM(R110*2%)</f>
        <v>8</v>
      </c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256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  <dataValidation type="list" allowBlank="1" showErrorMessage="1" sqref="D7:D95 D212:D1003">
      <formula1>"Vinicius,Gustavo,Kaua,Wesley,Caio,Julia,Thiago,Daniel,Jonatha,Jhonatas,Otavio,Produtor,David,Caio Ferreira,Kaicky,Pamelah,Leandro"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5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4"/>
      <c r="T4" s="9"/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1241</v>
      </c>
      <c r="D7" s="53"/>
      <c r="E7" s="54"/>
      <c r="F7" s="261" t="s">
        <v>1242</v>
      </c>
      <c r="G7" s="55" t="s">
        <v>333</v>
      </c>
      <c r="H7" s="50" t="s">
        <v>37</v>
      </c>
      <c r="I7" s="57"/>
      <c r="J7" s="58"/>
      <c r="K7" s="59"/>
      <c r="L7" s="60"/>
      <c r="M7" s="61"/>
      <c r="N7" s="62"/>
      <c r="O7" s="63"/>
      <c r="P7" s="64"/>
      <c r="Q7" s="330">
        <v>50.0</v>
      </c>
      <c r="R7" s="263">
        <v>50.0</v>
      </c>
      <c r="S7" s="66" t="s">
        <v>23</v>
      </c>
      <c r="T7" s="67">
        <f>SUM(I7:I100)</f>
        <v>4154</v>
      </c>
      <c r="U7" s="9"/>
      <c r="V7" s="9"/>
      <c r="W7" s="9"/>
      <c r="X7" s="9"/>
      <c r="Y7" s="9"/>
      <c r="Z7" s="9"/>
    </row>
    <row r="8">
      <c r="A8" s="50" t="s">
        <v>40</v>
      </c>
      <c r="B8" s="51"/>
      <c r="C8" s="68" t="s">
        <v>1243</v>
      </c>
      <c r="D8" s="53" t="s">
        <v>42</v>
      </c>
      <c r="E8" s="69"/>
      <c r="F8" s="261" t="s">
        <v>1244</v>
      </c>
      <c r="G8" s="55" t="s">
        <v>1245</v>
      </c>
      <c r="H8" s="50" t="s">
        <v>46</v>
      </c>
      <c r="I8" s="70">
        <v>120.0</v>
      </c>
      <c r="J8" s="58"/>
      <c r="K8" s="71"/>
      <c r="L8" s="72"/>
      <c r="M8" s="61"/>
      <c r="N8" s="73"/>
      <c r="O8" s="74"/>
      <c r="P8" s="75"/>
      <c r="Q8" s="76"/>
      <c r="R8" s="53">
        <v>50.0</v>
      </c>
      <c r="S8" s="40" t="s">
        <v>13</v>
      </c>
      <c r="T8" s="67">
        <f>SUM(J7:J100)</f>
        <v>3440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1246</v>
      </c>
      <c r="D9" s="53" t="s">
        <v>201</v>
      </c>
      <c r="E9" s="69"/>
      <c r="F9" s="261" t="s">
        <v>1247</v>
      </c>
      <c r="G9" s="55" t="s">
        <v>1245</v>
      </c>
      <c r="H9" s="50" t="s">
        <v>46</v>
      </c>
      <c r="I9" s="70">
        <v>230.0</v>
      </c>
      <c r="J9" s="78"/>
      <c r="K9" s="71"/>
      <c r="L9" s="79"/>
      <c r="M9" s="61"/>
      <c r="N9" s="73"/>
      <c r="O9" s="74"/>
      <c r="P9" s="75"/>
      <c r="Q9" s="331"/>
      <c r="R9" s="53">
        <v>50.0</v>
      </c>
      <c r="S9" s="80" t="s">
        <v>14</v>
      </c>
      <c r="T9" s="81">
        <f>SUM(K7:K100)</f>
        <v>8455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1248</v>
      </c>
      <c r="D10" s="53" t="s">
        <v>149</v>
      </c>
      <c r="E10" s="69"/>
      <c r="F10" s="261" t="s">
        <v>1249</v>
      </c>
      <c r="G10" s="55" t="s">
        <v>1250</v>
      </c>
      <c r="H10" s="50" t="s">
        <v>87</v>
      </c>
      <c r="I10" s="70"/>
      <c r="J10" s="58"/>
      <c r="K10" s="71"/>
      <c r="L10" s="89">
        <v>300.0</v>
      </c>
      <c r="M10" s="61"/>
      <c r="N10" s="83"/>
      <c r="O10" s="84"/>
      <c r="P10" s="75"/>
      <c r="Q10" s="331"/>
      <c r="R10" s="53">
        <v>100.0</v>
      </c>
      <c r="S10" s="85" t="s">
        <v>24</v>
      </c>
      <c r="T10" s="81">
        <f>SUM(L7:L100)</f>
        <v>3420</v>
      </c>
      <c r="U10" s="9"/>
      <c r="V10" s="9"/>
      <c r="W10" s="9"/>
      <c r="X10" s="9"/>
      <c r="Y10" s="9"/>
      <c r="Z10" s="9"/>
    </row>
    <row r="11">
      <c r="A11" s="50" t="s">
        <v>51</v>
      </c>
      <c r="B11" s="51"/>
      <c r="C11" s="82" t="s">
        <v>47</v>
      </c>
      <c r="D11" s="53" t="s">
        <v>201</v>
      </c>
      <c r="E11" s="69"/>
      <c r="F11" s="261" t="s">
        <v>1251</v>
      </c>
      <c r="G11" s="55" t="s">
        <v>1252</v>
      </c>
      <c r="H11" s="50" t="s">
        <v>46</v>
      </c>
      <c r="I11" s="57"/>
      <c r="J11" s="88"/>
      <c r="K11" s="71"/>
      <c r="L11" s="89"/>
      <c r="M11" s="61" t="s">
        <v>50</v>
      </c>
      <c r="N11" s="62"/>
      <c r="O11" s="84"/>
      <c r="P11" s="91"/>
      <c r="Q11" s="92"/>
      <c r="R11" s="53" t="s">
        <v>47</v>
      </c>
      <c r="S11" s="43" t="s">
        <v>16</v>
      </c>
      <c r="T11" s="81">
        <f>SUM(M7:M100)</f>
        <v>2035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2" t="s">
        <v>1253</v>
      </c>
      <c r="D12" s="53" t="s">
        <v>201</v>
      </c>
      <c r="E12" s="69" t="s">
        <v>1254</v>
      </c>
      <c r="F12" s="261" t="s">
        <v>1255</v>
      </c>
      <c r="G12" s="55" t="s">
        <v>1256</v>
      </c>
      <c r="H12" s="50" t="s">
        <v>46</v>
      </c>
      <c r="I12" s="57"/>
      <c r="J12" s="94"/>
      <c r="K12" s="71"/>
      <c r="L12" s="95"/>
      <c r="M12" s="61"/>
      <c r="N12" s="62">
        <v>147.0</v>
      </c>
      <c r="O12" s="96"/>
      <c r="P12" s="97"/>
      <c r="Q12" s="332"/>
      <c r="R12" s="53">
        <v>50.0</v>
      </c>
      <c r="S12" s="99" t="s">
        <v>17</v>
      </c>
      <c r="T12" s="67">
        <f>SUM(N7:N100)</f>
        <v>1573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52"/>
      <c r="D13" s="53" t="s">
        <v>138</v>
      </c>
      <c r="E13" s="69" t="s">
        <v>1257</v>
      </c>
      <c r="F13" s="262" t="s">
        <v>1258</v>
      </c>
      <c r="G13" s="55" t="s">
        <v>1259</v>
      </c>
      <c r="H13" s="50" t="s">
        <v>37</v>
      </c>
      <c r="I13" s="70"/>
      <c r="J13" s="58"/>
      <c r="K13" s="59"/>
      <c r="L13" s="89">
        <v>294.0</v>
      </c>
      <c r="M13" s="61"/>
      <c r="N13" s="83"/>
      <c r="O13" s="74"/>
      <c r="P13" s="91"/>
      <c r="Q13" s="332"/>
      <c r="R13" s="292">
        <v>294.0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1260</v>
      </c>
      <c r="D14" s="53" t="s">
        <v>138</v>
      </c>
      <c r="E14" s="69" t="s">
        <v>1261</v>
      </c>
      <c r="F14" s="261" t="s">
        <v>1262</v>
      </c>
      <c r="G14" s="55" t="s">
        <v>1263</v>
      </c>
      <c r="H14" s="50" t="s">
        <v>37</v>
      </c>
      <c r="I14" s="70"/>
      <c r="J14" s="58">
        <v>294.0</v>
      </c>
      <c r="K14" s="71"/>
      <c r="L14" s="89"/>
      <c r="M14" s="61"/>
      <c r="N14" s="62"/>
      <c r="O14" s="84"/>
      <c r="P14" s="91"/>
      <c r="Q14" s="105"/>
      <c r="R14" s="53">
        <v>50.0</v>
      </c>
      <c r="S14" s="106" t="s">
        <v>25</v>
      </c>
      <c r="U14" s="9"/>
      <c r="V14" s="9"/>
      <c r="W14" s="9"/>
      <c r="X14" s="9"/>
      <c r="Y14" s="9"/>
      <c r="Z14" s="9"/>
    </row>
    <row r="15">
      <c r="A15" s="50" t="s">
        <v>40</v>
      </c>
      <c r="B15" s="51"/>
      <c r="C15" s="82" t="s">
        <v>1264</v>
      </c>
      <c r="D15" s="53"/>
      <c r="E15" s="107"/>
      <c r="F15" s="261" t="s">
        <v>1265</v>
      </c>
      <c r="G15" s="55" t="s">
        <v>133</v>
      </c>
      <c r="H15" s="50" t="s">
        <v>87</v>
      </c>
      <c r="I15" s="70"/>
      <c r="J15" s="58"/>
      <c r="K15" s="71"/>
      <c r="L15" s="89"/>
      <c r="M15" s="108"/>
      <c r="N15" s="62"/>
      <c r="O15" s="74">
        <v>50.0</v>
      </c>
      <c r="P15" s="91"/>
      <c r="Q15" s="332"/>
      <c r="R15" s="263">
        <v>50.0</v>
      </c>
      <c r="S15" s="109" t="s">
        <v>18</v>
      </c>
      <c r="T15" s="81">
        <f>SUM(O7:O100)</f>
        <v>50</v>
      </c>
      <c r="U15" s="9"/>
      <c r="V15" s="9"/>
      <c r="W15" s="9"/>
      <c r="X15" s="9"/>
      <c r="Y15" s="9"/>
      <c r="Z15" s="9"/>
    </row>
    <row r="16">
      <c r="A16" s="50" t="s">
        <v>51</v>
      </c>
      <c r="B16" s="77"/>
      <c r="C16" s="82" t="s">
        <v>1266</v>
      </c>
      <c r="D16" s="53" t="s">
        <v>138</v>
      </c>
      <c r="E16" s="110"/>
      <c r="F16" s="261" t="s">
        <v>1267</v>
      </c>
      <c r="G16" s="55" t="s">
        <v>1268</v>
      </c>
      <c r="H16" s="50" t="s">
        <v>37</v>
      </c>
      <c r="I16" s="70"/>
      <c r="J16" s="88"/>
      <c r="K16" s="71"/>
      <c r="L16" s="79"/>
      <c r="M16" s="61">
        <v>250.0</v>
      </c>
      <c r="N16" s="83"/>
      <c r="O16" s="84"/>
      <c r="P16" s="91"/>
      <c r="Q16" s="92"/>
      <c r="R16" s="263">
        <v>250.0</v>
      </c>
      <c r="S16" s="111" t="s">
        <v>19</v>
      </c>
      <c r="T16" s="81">
        <f>SUM(P7:P100)</f>
        <v>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2" t="s">
        <v>1269</v>
      </c>
      <c r="D17" s="53" t="s">
        <v>138</v>
      </c>
      <c r="E17" s="69"/>
      <c r="F17" s="261" t="s">
        <v>1270</v>
      </c>
      <c r="G17" s="55" t="s">
        <v>1268</v>
      </c>
      <c r="H17" s="50" t="s">
        <v>37</v>
      </c>
      <c r="I17" s="70"/>
      <c r="J17" s="78"/>
      <c r="K17" s="71"/>
      <c r="L17" s="89"/>
      <c r="M17" s="61">
        <v>250.0</v>
      </c>
      <c r="N17" s="62"/>
      <c r="O17" s="84"/>
      <c r="P17" s="91"/>
      <c r="Q17" s="332"/>
      <c r="R17" s="263">
        <v>250.0</v>
      </c>
      <c r="S17" s="112" t="s">
        <v>20</v>
      </c>
      <c r="T17" s="113">
        <f>SUM(Q7:Q100)</f>
        <v>100</v>
      </c>
      <c r="U17" s="9"/>
      <c r="V17" s="9"/>
      <c r="W17" s="9"/>
      <c r="X17" s="9"/>
      <c r="Y17" s="9"/>
      <c r="Z17" s="9"/>
    </row>
    <row r="18">
      <c r="A18" s="50" t="s">
        <v>51</v>
      </c>
      <c r="B18" s="51"/>
      <c r="C18" s="86"/>
      <c r="D18" s="53" t="s">
        <v>138</v>
      </c>
      <c r="E18" s="69" t="s">
        <v>1271</v>
      </c>
      <c r="F18" s="265" t="s">
        <v>1272</v>
      </c>
      <c r="G18" s="55" t="s">
        <v>1273</v>
      </c>
      <c r="H18" s="50" t="s">
        <v>37</v>
      </c>
      <c r="I18" s="70"/>
      <c r="J18" s="114"/>
      <c r="K18" s="71"/>
      <c r="L18" s="89">
        <v>244.0</v>
      </c>
      <c r="M18" s="61"/>
      <c r="N18" s="62"/>
      <c r="O18" s="84"/>
      <c r="P18" s="91"/>
      <c r="Q18" s="92"/>
      <c r="R18" s="53">
        <v>50.0</v>
      </c>
      <c r="S18" s="115"/>
      <c r="T18" s="7"/>
      <c r="U18" s="9"/>
      <c r="V18" s="9"/>
      <c r="W18" s="9"/>
      <c r="X18" s="9"/>
      <c r="Y18" s="9"/>
      <c r="Z18" s="9"/>
    </row>
    <row r="19" ht="15.75" customHeight="1">
      <c r="A19" s="50" t="s">
        <v>51</v>
      </c>
      <c r="B19" s="51"/>
      <c r="C19" s="82" t="s">
        <v>66</v>
      </c>
      <c r="D19" s="53" t="s">
        <v>83</v>
      </c>
      <c r="E19" s="69" t="s">
        <v>1274</v>
      </c>
      <c r="F19" s="261" t="s">
        <v>1274</v>
      </c>
      <c r="G19" s="55" t="s">
        <v>1275</v>
      </c>
      <c r="H19" s="50" t="s">
        <v>87</v>
      </c>
      <c r="I19" s="70"/>
      <c r="J19" s="58"/>
      <c r="K19" s="116"/>
      <c r="L19" s="89">
        <v>294.0</v>
      </c>
      <c r="M19" s="61"/>
      <c r="N19" s="73"/>
      <c r="O19" s="74"/>
      <c r="P19" s="91"/>
      <c r="Q19" s="332"/>
      <c r="R19" s="53">
        <v>50.0</v>
      </c>
      <c r="S19" s="117" t="s">
        <v>3</v>
      </c>
      <c r="T19" s="9"/>
      <c r="U19" s="9"/>
      <c r="V19" s="9"/>
      <c r="W19" s="9"/>
      <c r="X19" s="9"/>
      <c r="Y19" s="9"/>
      <c r="Z19" s="9"/>
    </row>
    <row r="20">
      <c r="A20" s="50" t="s">
        <v>40</v>
      </c>
      <c r="B20" s="51"/>
      <c r="C20" s="82" t="s">
        <v>1276</v>
      </c>
      <c r="D20" s="53" t="s">
        <v>258</v>
      </c>
      <c r="E20" s="110" t="s">
        <v>613</v>
      </c>
      <c r="F20" s="261" t="s">
        <v>1277</v>
      </c>
      <c r="G20" s="55" t="s">
        <v>1278</v>
      </c>
      <c r="H20" s="50" t="s">
        <v>87</v>
      </c>
      <c r="I20" s="70"/>
      <c r="J20" s="58">
        <v>294.0</v>
      </c>
      <c r="K20" s="116"/>
      <c r="L20" s="89"/>
      <c r="M20" s="61"/>
      <c r="N20" s="62"/>
      <c r="O20" s="84"/>
      <c r="P20" s="91"/>
      <c r="Q20" s="332"/>
      <c r="R20" s="53">
        <v>50.0</v>
      </c>
      <c r="S20" s="118">
        <f>SUM(F108)</f>
        <v>23227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6"/>
      <c r="D21" s="53" t="s">
        <v>258</v>
      </c>
      <c r="E21" s="69"/>
      <c r="F21" s="261" t="s">
        <v>1279</v>
      </c>
      <c r="G21" s="55" t="s">
        <v>1280</v>
      </c>
      <c r="H21" s="50" t="s">
        <v>87</v>
      </c>
      <c r="I21" s="70"/>
      <c r="J21" s="58"/>
      <c r="K21" s="71"/>
      <c r="L21" s="119"/>
      <c r="M21" s="61">
        <v>600.0</v>
      </c>
      <c r="N21" s="62"/>
      <c r="O21" s="84"/>
      <c r="P21" s="91"/>
      <c r="Q21" s="332"/>
      <c r="R21" s="53">
        <v>450.0</v>
      </c>
      <c r="S21" s="9"/>
      <c r="T21" s="9"/>
      <c r="U21" s="9"/>
      <c r="V21" s="9"/>
      <c r="W21" s="9"/>
      <c r="X21" s="9"/>
      <c r="Y21" s="9"/>
      <c r="Z21" s="9"/>
    </row>
    <row r="22">
      <c r="A22" s="50" t="s">
        <v>51</v>
      </c>
      <c r="B22" s="51"/>
      <c r="C22" s="82" t="s">
        <v>1281</v>
      </c>
      <c r="D22" s="53" t="s">
        <v>107</v>
      </c>
      <c r="E22" s="69"/>
      <c r="F22" s="261" t="s">
        <v>1282</v>
      </c>
      <c r="G22" s="55" t="s">
        <v>1283</v>
      </c>
      <c r="H22" s="50" t="s">
        <v>37</v>
      </c>
      <c r="I22" s="70"/>
      <c r="J22" s="58"/>
      <c r="K22" s="71">
        <v>127.0</v>
      </c>
      <c r="L22" s="119"/>
      <c r="M22" s="61"/>
      <c r="N22" s="62"/>
      <c r="O22" s="84"/>
      <c r="P22" s="91"/>
      <c r="Q22" s="332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1284</v>
      </c>
      <c r="D23" s="53" t="s">
        <v>107</v>
      </c>
      <c r="E23" s="69"/>
      <c r="F23" s="261" t="s">
        <v>1285</v>
      </c>
      <c r="G23" s="55" t="s">
        <v>1283</v>
      </c>
      <c r="H23" s="50" t="s">
        <v>37</v>
      </c>
      <c r="I23" s="70"/>
      <c r="J23" s="58"/>
      <c r="K23" s="71">
        <v>244.0</v>
      </c>
      <c r="L23" s="79"/>
      <c r="M23" s="61"/>
      <c r="N23" s="62"/>
      <c r="O23" s="120"/>
      <c r="P23" s="91"/>
      <c r="Q23" s="92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1286</v>
      </c>
      <c r="D24" s="53" t="s">
        <v>67</v>
      </c>
      <c r="E24" s="69" t="s">
        <v>1287</v>
      </c>
      <c r="F24" s="261" t="s">
        <v>1288</v>
      </c>
      <c r="G24" s="55" t="s">
        <v>1289</v>
      </c>
      <c r="H24" s="50" t="s">
        <v>46</v>
      </c>
      <c r="I24" s="70"/>
      <c r="J24" s="58">
        <v>294.0</v>
      </c>
      <c r="K24" s="71"/>
      <c r="L24" s="89"/>
      <c r="M24" s="121"/>
      <c r="N24" s="62"/>
      <c r="O24" s="74"/>
      <c r="P24" s="91"/>
      <c r="Q24" s="333"/>
      <c r="R24" s="53">
        <v>50.0</v>
      </c>
      <c r="S24" s="4"/>
      <c r="T24" s="9"/>
      <c r="U24" s="9"/>
      <c r="V24" s="9"/>
      <c r="W24" s="9"/>
      <c r="X24" s="9"/>
      <c r="Y24" s="9"/>
      <c r="Z24" s="9"/>
    </row>
    <row r="25">
      <c r="A25" s="50"/>
      <c r="B25" s="51"/>
      <c r="C25" s="131" t="s">
        <v>47</v>
      </c>
      <c r="D25" s="53" t="s">
        <v>67</v>
      </c>
      <c r="E25" s="69"/>
      <c r="F25" s="261" t="s">
        <v>1290</v>
      </c>
      <c r="G25" s="55" t="s">
        <v>1291</v>
      </c>
      <c r="H25" s="50" t="s">
        <v>46</v>
      </c>
      <c r="I25" s="123"/>
      <c r="J25" s="58"/>
      <c r="K25" s="71"/>
      <c r="L25" s="79"/>
      <c r="M25" s="61"/>
      <c r="N25" s="62" t="s">
        <v>186</v>
      </c>
      <c r="O25" s="84"/>
      <c r="P25" s="104"/>
      <c r="Q25" s="332"/>
      <c r="R25" s="53"/>
      <c r="S25" s="9"/>
      <c r="T25" s="9"/>
      <c r="U25" s="9"/>
      <c r="V25" s="9"/>
      <c r="W25" s="9"/>
      <c r="X25" s="9"/>
      <c r="Y25" s="9"/>
      <c r="Z25" s="9"/>
    </row>
    <row r="26">
      <c r="A26" s="50"/>
      <c r="B26" s="51"/>
      <c r="C26" s="131" t="s">
        <v>47</v>
      </c>
      <c r="D26" s="53" t="s">
        <v>67</v>
      </c>
      <c r="E26" s="69"/>
      <c r="F26" s="261" t="s">
        <v>1292</v>
      </c>
      <c r="G26" s="55" t="s">
        <v>1291</v>
      </c>
      <c r="H26" s="50" t="s">
        <v>46</v>
      </c>
      <c r="I26" s="70"/>
      <c r="J26" s="78"/>
      <c r="K26" s="59"/>
      <c r="L26" s="79"/>
      <c r="M26" s="124"/>
      <c r="N26" s="62" t="s">
        <v>186</v>
      </c>
      <c r="O26" s="84"/>
      <c r="P26" s="104"/>
      <c r="Q26" s="92"/>
      <c r="R26" s="53"/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131" t="s">
        <v>1293</v>
      </c>
      <c r="C27" s="82" t="s">
        <v>1294</v>
      </c>
      <c r="D27" s="53" t="s">
        <v>67</v>
      </c>
      <c r="E27" s="69" t="s">
        <v>1295</v>
      </c>
      <c r="F27" s="261" t="s">
        <v>1296</v>
      </c>
      <c r="G27" s="55" t="s">
        <v>1297</v>
      </c>
      <c r="H27" s="50" t="s">
        <v>46</v>
      </c>
      <c r="I27" s="57">
        <v>127.0</v>
      </c>
      <c r="J27" s="58"/>
      <c r="K27" s="125"/>
      <c r="L27" s="79"/>
      <c r="M27" s="124"/>
      <c r="N27" s="73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131"/>
      <c r="C28" s="82" t="s">
        <v>1298</v>
      </c>
      <c r="D28" s="53" t="s">
        <v>149</v>
      </c>
      <c r="E28" s="69" t="s">
        <v>1299</v>
      </c>
      <c r="F28" s="261" t="s">
        <v>1300</v>
      </c>
      <c r="G28" s="55" t="s">
        <v>1301</v>
      </c>
      <c r="H28" s="50" t="s">
        <v>87</v>
      </c>
      <c r="I28" s="126"/>
      <c r="J28" s="58">
        <v>500.0</v>
      </c>
      <c r="K28" s="116"/>
      <c r="L28" s="89"/>
      <c r="M28" s="61"/>
      <c r="N28" s="62"/>
      <c r="O28" s="84"/>
      <c r="P28" s="104"/>
      <c r="Q28" s="127"/>
      <c r="R28" s="53">
        <v>100.0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51</v>
      </c>
      <c r="B29" s="77"/>
      <c r="C29" s="82" t="s">
        <v>868</v>
      </c>
      <c r="D29" s="53" t="s">
        <v>67</v>
      </c>
      <c r="E29" s="69" t="s">
        <v>1302</v>
      </c>
      <c r="F29" s="261" t="s">
        <v>1303</v>
      </c>
      <c r="G29" s="55" t="s">
        <v>1304</v>
      </c>
      <c r="H29" s="50" t="s">
        <v>46</v>
      </c>
      <c r="I29" s="126"/>
      <c r="J29" s="58"/>
      <c r="K29" s="71">
        <v>127.0</v>
      </c>
      <c r="L29" s="119"/>
      <c r="M29" s="61"/>
      <c r="N29" s="62"/>
      <c r="O29" s="74"/>
      <c r="P29" s="91"/>
      <c r="Q29" s="128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51</v>
      </c>
      <c r="B30" s="77"/>
      <c r="C30" s="68" t="s">
        <v>1305</v>
      </c>
      <c r="D30" s="53" t="s">
        <v>67</v>
      </c>
      <c r="E30" s="69"/>
      <c r="F30" s="261" t="s">
        <v>1306</v>
      </c>
      <c r="G30" s="55" t="s">
        <v>1307</v>
      </c>
      <c r="H30" s="50" t="s">
        <v>46</v>
      </c>
      <c r="I30" s="70"/>
      <c r="J30" s="58"/>
      <c r="K30" s="71"/>
      <c r="L30" s="89">
        <v>244.0</v>
      </c>
      <c r="M30" s="121"/>
      <c r="N30" s="62"/>
      <c r="O30" s="8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51"/>
      <c r="C31" s="68" t="s">
        <v>1308</v>
      </c>
      <c r="D31" s="53" t="s">
        <v>83</v>
      </c>
      <c r="E31" s="69"/>
      <c r="F31" s="261" t="s">
        <v>1309</v>
      </c>
      <c r="G31" s="55" t="s">
        <v>1310</v>
      </c>
      <c r="H31" s="50" t="s">
        <v>87</v>
      </c>
      <c r="I31" s="70"/>
      <c r="J31" s="78"/>
      <c r="K31" s="71"/>
      <c r="L31" s="89"/>
      <c r="M31" s="61">
        <v>294.0</v>
      </c>
      <c r="N31" s="62"/>
      <c r="O31" s="129"/>
      <c r="P31" s="130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131"/>
      <c r="C32" s="68" t="s">
        <v>1311</v>
      </c>
      <c r="D32" s="53" t="s">
        <v>83</v>
      </c>
      <c r="E32" s="69" t="s">
        <v>1312</v>
      </c>
      <c r="F32" s="261" t="s">
        <v>1313</v>
      </c>
      <c r="G32" s="55" t="s">
        <v>1314</v>
      </c>
      <c r="H32" s="50" t="s">
        <v>87</v>
      </c>
      <c r="I32" s="70">
        <v>127.0</v>
      </c>
      <c r="J32" s="58"/>
      <c r="K32" s="71"/>
      <c r="L32" s="79"/>
      <c r="M32" s="61"/>
      <c r="N32" s="83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/>
      <c r="B33" s="51"/>
      <c r="C33" s="68" t="s">
        <v>47</v>
      </c>
      <c r="D33" s="53" t="s">
        <v>83</v>
      </c>
      <c r="E33" s="132" t="s">
        <v>1315</v>
      </c>
      <c r="F33" s="266" t="s">
        <v>1316</v>
      </c>
      <c r="G33" s="55" t="s">
        <v>403</v>
      </c>
      <c r="H33" s="50" t="s">
        <v>87</v>
      </c>
      <c r="I33" s="70" t="s">
        <v>186</v>
      </c>
      <c r="J33" s="58"/>
      <c r="K33" s="134"/>
      <c r="L33" s="89"/>
      <c r="M33" s="61"/>
      <c r="N33" s="62"/>
      <c r="O33" s="129"/>
      <c r="P33" s="130"/>
      <c r="Q33" s="127"/>
      <c r="R33" s="53" t="s">
        <v>47</v>
      </c>
      <c r="S33" s="9"/>
      <c r="T33" s="9"/>
      <c r="U33" s="9"/>
      <c r="V33" s="9"/>
      <c r="W33" s="9"/>
      <c r="X33" s="9"/>
      <c r="Y33" s="9"/>
      <c r="Z33" s="9"/>
    </row>
    <row r="34">
      <c r="A34" s="50"/>
      <c r="B34" s="135"/>
      <c r="C34" s="82" t="s">
        <v>47</v>
      </c>
      <c r="D34" s="53" t="s">
        <v>83</v>
      </c>
      <c r="E34" s="69"/>
      <c r="F34" s="261" t="s">
        <v>1317</v>
      </c>
      <c r="G34" s="55" t="s">
        <v>403</v>
      </c>
      <c r="H34" s="50" t="s">
        <v>87</v>
      </c>
      <c r="I34" s="70" t="s">
        <v>186</v>
      </c>
      <c r="J34" s="58"/>
      <c r="K34" s="134"/>
      <c r="L34" s="89"/>
      <c r="M34" s="61"/>
      <c r="N34" s="62"/>
      <c r="O34" s="129"/>
      <c r="P34" s="130"/>
      <c r="Q34" s="128"/>
      <c r="R34" s="53" t="s">
        <v>47</v>
      </c>
      <c r="S34" s="9"/>
      <c r="T34" s="9"/>
      <c r="U34" s="9"/>
      <c r="V34" s="9"/>
      <c r="W34" s="9"/>
      <c r="X34" s="9"/>
      <c r="Y34" s="9"/>
      <c r="Z34" s="9"/>
    </row>
    <row r="35">
      <c r="A35" s="50"/>
      <c r="B35" s="51"/>
      <c r="C35" s="82" t="s">
        <v>47</v>
      </c>
      <c r="D35" s="53" t="s">
        <v>83</v>
      </c>
      <c r="E35" s="107"/>
      <c r="F35" s="261" t="s">
        <v>1318</v>
      </c>
      <c r="G35" s="55" t="s">
        <v>403</v>
      </c>
      <c r="H35" s="50" t="s">
        <v>87</v>
      </c>
      <c r="I35" s="70" t="s">
        <v>186</v>
      </c>
      <c r="J35" s="58"/>
      <c r="K35" s="116"/>
      <c r="L35" s="89"/>
      <c r="M35" s="61"/>
      <c r="N35" s="73"/>
      <c r="O35" s="129"/>
      <c r="P35" s="137"/>
      <c r="Q35" s="128"/>
      <c r="R35" s="53" t="s">
        <v>47</v>
      </c>
      <c r="S35" s="9"/>
      <c r="T35" s="9"/>
      <c r="U35" s="9"/>
      <c r="V35" s="9"/>
      <c r="W35" s="9"/>
      <c r="X35" s="9"/>
      <c r="Y35" s="9"/>
      <c r="Z35" s="9"/>
    </row>
    <row r="36">
      <c r="A36" s="50"/>
      <c r="B36" s="51"/>
      <c r="C36" s="82" t="s">
        <v>47</v>
      </c>
      <c r="D36" s="53" t="s">
        <v>83</v>
      </c>
      <c r="E36" s="69"/>
      <c r="F36" s="261" t="s">
        <v>1319</v>
      </c>
      <c r="G36" s="54" t="s">
        <v>403</v>
      </c>
      <c r="H36" s="50" t="s">
        <v>87</v>
      </c>
      <c r="I36" s="70" t="s">
        <v>186</v>
      </c>
      <c r="J36" s="58"/>
      <c r="K36" s="59"/>
      <c r="L36" s="89"/>
      <c r="M36" s="61"/>
      <c r="N36" s="83"/>
      <c r="O36" s="129"/>
      <c r="P36" s="130"/>
      <c r="Q36" s="128"/>
      <c r="R36" s="53" t="s">
        <v>47</v>
      </c>
      <c r="S36" s="9"/>
      <c r="T36" s="9"/>
      <c r="U36" s="9"/>
      <c r="V36" s="9"/>
      <c r="W36" s="9"/>
      <c r="X36" s="9"/>
      <c r="Y36" s="9"/>
      <c r="Z36" s="9"/>
    </row>
    <row r="37">
      <c r="A37" s="50"/>
      <c r="B37" s="77"/>
      <c r="C37" s="82" t="s">
        <v>47</v>
      </c>
      <c r="D37" s="53" t="s">
        <v>83</v>
      </c>
      <c r="E37" s="69"/>
      <c r="F37" s="261" t="s">
        <v>1320</v>
      </c>
      <c r="G37" s="54" t="s">
        <v>403</v>
      </c>
      <c r="H37" s="50" t="s">
        <v>87</v>
      </c>
      <c r="I37" s="57" t="s">
        <v>186</v>
      </c>
      <c r="J37" s="58"/>
      <c r="K37" s="71"/>
      <c r="L37" s="89"/>
      <c r="M37" s="61"/>
      <c r="N37" s="62"/>
      <c r="O37" s="129"/>
      <c r="P37" s="130"/>
      <c r="Q37" s="127"/>
      <c r="R37" s="53" t="s">
        <v>47</v>
      </c>
      <c r="S37" s="9"/>
      <c r="T37" s="9"/>
      <c r="U37" s="9"/>
      <c r="V37" s="9"/>
      <c r="W37" s="9"/>
      <c r="X37" s="9"/>
      <c r="Y37" s="9"/>
      <c r="Z37" s="9"/>
    </row>
    <row r="38">
      <c r="A38" s="50"/>
      <c r="B38" s="77"/>
      <c r="C38" s="82" t="s">
        <v>47</v>
      </c>
      <c r="D38" s="53" t="s">
        <v>83</v>
      </c>
      <c r="E38" s="69"/>
      <c r="F38" s="262" t="s">
        <v>1321</v>
      </c>
      <c r="G38" s="54" t="s">
        <v>403</v>
      </c>
      <c r="H38" s="50" t="s">
        <v>87</v>
      </c>
      <c r="I38" s="57" t="s">
        <v>186</v>
      </c>
      <c r="J38" s="58"/>
      <c r="K38" s="71"/>
      <c r="L38" s="89"/>
      <c r="M38" s="61"/>
      <c r="N38" s="62"/>
      <c r="O38" s="140"/>
      <c r="P38" s="130"/>
      <c r="Q38" s="127"/>
      <c r="R38" s="53" t="s">
        <v>47</v>
      </c>
      <c r="S38" s="9"/>
      <c r="T38" s="9"/>
      <c r="U38" s="9"/>
      <c r="V38" s="9"/>
      <c r="W38" s="9"/>
      <c r="X38" s="9"/>
      <c r="Y38" s="9"/>
      <c r="Z38" s="9"/>
    </row>
    <row r="39">
      <c r="A39" s="50"/>
      <c r="B39" s="77"/>
      <c r="C39" s="82" t="s">
        <v>47</v>
      </c>
      <c r="D39" s="53" t="s">
        <v>83</v>
      </c>
      <c r="E39" s="69"/>
      <c r="F39" s="282" t="s">
        <v>1322</v>
      </c>
      <c r="G39" s="55" t="s">
        <v>403</v>
      </c>
      <c r="H39" s="50" t="s">
        <v>87</v>
      </c>
      <c r="I39" s="70" t="s">
        <v>186</v>
      </c>
      <c r="J39" s="58"/>
      <c r="K39" s="71"/>
      <c r="L39" s="79"/>
      <c r="M39" s="61"/>
      <c r="N39" s="73"/>
      <c r="O39" s="129"/>
      <c r="P39" s="130"/>
      <c r="Q39" s="127"/>
      <c r="R39" s="53" t="s">
        <v>47</v>
      </c>
      <c r="S39" s="9"/>
      <c r="T39" s="9"/>
      <c r="U39" s="9"/>
      <c r="V39" s="9"/>
      <c r="W39" s="9"/>
      <c r="X39" s="9"/>
      <c r="Y39" s="9"/>
      <c r="Z39" s="9"/>
    </row>
    <row r="40">
      <c r="A40" s="50"/>
      <c r="B40" s="51"/>
      <c r="C40" s="82" t="s">
        <v>47</v>
      </c>
      <c r="D40" s="53" t="s">
        <v>83</v>
      </c>
      <c r="E40" s="69"/>
      <c r="F40" s="261" t="s">
        <v>1323</v>
      </c>
      <c r="G40" s="55" t="s">
        <v>403</v>
      </c>
      <c r="H40" s="50" t="s">
        <v>87</v>
      </c>
      <c r="I40" s="70" t="s">
        <v>186</v>
      </c>
      <c r="J40" s="58"/>
      <c r="K40" s="71"/>
      <c r="L40" s="89"/>
      <c r="M40" s="61"/>
      <c r="N40" s="142"/>
      <c r="O40" s="129"/>
      <c r="P40" s="130"/>
      <c r="Q40" s="128"/>
      <c r="R40" s="53" t="s">
        <v>47</v>
      </c>
      <c r="S40" s="9"/>
      <c r="T40" s="9"/>
      <c r="U40" s="9"/>
      <c r="V40" s="9"/>
      <c r="W40" s="9"/>
      <c r="X40" s="9"/>
      <c r="Y40" s="9"/>
      <c r="Z40" s="9"/>
    </row>
    <row r="41">
      <c r="A41" s="50"/>
      <c r="B41" s="51"/>
      <c r="C41" s="82" t="s">
        <v>47</v>
      </c>
      <c r="D41" s="53" t="s">
        <v>83</v>
      </c>
      <c r="E41" s="69"/>
      <c r="F41" s="261" t="s">
        <v>1324</v>
      </c>
      <c r="G41" s="53" t="s">
        <v>403</v>
      </c>
      <c r="H41" s="50" t="s">
        <v>87</v>
      </c>
      <c r="I41" s="70" t="s">
        <v>186</v>
      </c>
      <c r="J41" s="58"/>
      <c r="K41" s="71"/>
      <c r="L41" s="89"/>
      <c r="M41" s="61"/>
      <c r="N41" s="62"/>
      <c r="O41" s="129"/>
      <c r="P41" s="130"/>
      <c r="Q41" s="127"/>
      <c r="R41" s="53" t="s">
        <v>47</v>
      </c>
      <c r="S41" s="9"/>
      <c r="T41" s="9"/>
      <c r="U41" s="9"/>
      <c r="V41" s="9"/>
      <c r="W41" s="9"/>
      <c r="X41" s="9"/>
      <c r="Y41" s="9"/>
      <c r="Z41" s="9"/>
    </row>
    <row r="42">
      <c r="A42" s="50"/>
      <c r="B42" s="51"/>
      <c r="C42" s="82" t="s">
        <v>47</v>
      </c>
      <c r="D42" s="53" t="s">
        <v>83</v>
      </c>
      <c r="E42" s="69"/>
      <c r="F42" s="261" t="s">
        <v>1325</v>
      </c>
      <c r="G42" s="55" t="s">
        <v>403</v>
      </c>
      <c r="H42" s="50" t="s">
        <v>87</v>
      </c>
      <c r="I42" s="70" t="s">
        <v>186</v>
      </c>
      <c r="J42" s="58"/>
      <c r="K42" s="59"/>
      <c r="L42" s="143"/>
      <c r="M42" s="121"/>
      <c r="N42" s="62"/>
      <c r="O42" s="129"/>
      <c r="P42" s="130"/>
      <c r="Q42" s="128"/>
      <c r="R42" s="53" t="s">
        <v>47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51"/>
      <c r="C43" s="68" t="s">
        <v>1326</v>
      </c>
      <c r="D43" s="53" t="s">
        <v>83</v>
      </c>
      <c r="E43" s="69" t="s">
        <v>1327</v>
      </c>
      <c r="F43" s="261" t="s">
        <v>1328</v>
      </c>
      <c r="G43" s="55" t="s">
        <v>1329</v>
      </c>
      <c r="H43" s="50" t="s">
        <v>87</v>
      </c>
      <c r="I43" s="70"/>
      <c r="J43" s="88"/>
      <c r="K43" s="71"/>
      <c r="L43" s="334">
        <v>147.0</v>
      </c>
      <c r="M43" s="6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77"/>
      <c r="C44" s="283" t="s">
        <v>1330</v>
      </c>
      <c r="D44" s="53" t="s">
        <v>190</v>
      </c>
      <c r="E44" s="69" t="s">
        <v>1331</v>
      </c>
      <c r="F44" s="284" t="s">
        <v>1332</v>
      </c>
      <c r="G44" s="141" t="s">
        <v>1333</v>
      </c>
      <c r="H44" s="50" t="s">
        <v>37</v>
      </c>
      <c r="I44" s="57">
        <v>699.0</v>
      </c>
      <c r="J44" s="58"/>
      <c r="K44" s="71"/>
      <c r="L44" s="143"/>
      <c r="M44" s="61"/>
      <c r="N44" s="62"/>
      <c r="O44" s="129"/>
      <c r="P44" s="137"/>
      <c r="Q44" s="128"/>
      <c r="R44" s="263">
        <v>699.0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82" t="s">
        <v>1334</v>
      </c>
      <c r="D45" s="53" t="s">
        <v>112</v>
      </c>
      <c r="E45" s="110" t="s">
        <v>1335</v>
      </c>
      <c r="F45" s="261" t="s">
        <v>1336</v>
      </c>
      <c r="G45" s="55" t="s">
        <v>1337</v>
      </c>
      <c r="H45" s="50" t="s">
        <v>46</v>
      </c>
      <c r="I45" s="70">
        <v>127.0</v>
      </c>
      <c r="J45" s="58"/>
      <c r="K45" s="71"/>
      <c r="L45" s="148"/>
      <c r="M45" s="61"/>
      <c r="N45" s="62"/>
      <c r="O45" s="129"/>
      <c r="P45" s="137"/>
      <c r="Q45" s="9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51"/>
      <c r="C46" s="82" t="s">
        <v>1338</v>
      </c>
      <c r="D46" s="53" t="s">
        <v>112</v>
      </c>
      <c r="E46" s="110" t="s">
        <v>53</v>
      </c>
      <c r="F46" s="261" t="s">
        <v>1339</v>
      </c>
      <c r="G46" s="55" t="s">
        <v>1340</v>
      </c>
      <c r="H46" s="50" t="s">
        <v>46</v>
      </c>
      <c r="I46" s="57"/>
      <c r="J46" s="58">
        <v>294.0</v>
      </c>
      <c r="K46" s="71"/>
      <c r="L46" s="149"/>
      <c r="M46" s="124"/>
      <c r="N46" s="62"/>
      <c r="O46" s="140"/>
      <c r="P46" s="130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150" t="s">
        <v>1341</v>
      </c>
      <c r="D47" s="53" t="s">
        <v>818</v>
      </c>
      <c r="E47" s="69" t="s">
        <v>1342</v>
      </c>
      <c r="F47" s="261" t="s">
        <v>1343</v>
      </c>
      <c r="G47" s="55" t="s">
        <v>1344</v>
      </c>
      <c r="H47" s="50" t="s">
        <v>46</v>
      </c>
      <c r="I47" s="70"/>
      <c r="J47" s="88"/>
      <c r="K47" s="71"/>
      <c r="L47" s="149"/>
      <c r="M47" s="61"/>
      <c r="N47" s="62">
        <v>397.0</v>
      </c>
      <c r="O47" s="129"/>
      <c r="P47" s="130"/>
      <c r="Q47" s="92"/>
      <c r="R47" s="53">
        <v>202.0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51"/>
      <c r="C48" s="52"/>
      <c r="D48" s="53" t="s">
        <v>107</v>
      </c>
      <c r="E48" s="69" t="s">
        <v>1345</v>
      </c>
      <c r="F48" s="335" t="s">
        <v>1346</v>
      </c>
      <c r="G48" s="55" t="s">
        <v>1347</v>
      </c>
      <c r="H48" s="50" t="s">
        <v>37</v>
      </c>
      <c r="I48" s="70">
        <v>127.0</v>
      </c>
      <c r="J48" s="58"/>
      <c r="K48" s="134"/>
      <c r="L48" s="149"/>
      <c r="M48" s="61"/>
      <c r="N48" s="73"/>
      <c r="O48" s="152"/>
      <c r="P48" s="153"/>
      <c r="Q48" s="98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77"/>
      <c r="C49" s="68" t="s">
        <v>1348</v>
      </c>
      <c r="D49" s="53" t="s">
        <v>190</v>
      </c>
      <c r="E49" s="107"/>
      <c r="F49" s="261" t="s">
        <v>1349</v>
      </c>
      <c r="G49" s="54" t="s">
        <v>1350</v>
      </c>
      <c r="H49" s="50" t="s">
        <v>46</v>
      </c>
      <c r="I49" s="70">
        <v>120.0</v>
      </c>
      <c r="J49" s="58"/>
      <c r="K49" s="154"/>
      <c r="L49" s="149"/>
      <c r="M49" s="61"/>
      <c r="N49" s="62"/>
      <c r="O49" s="152"/>
      <c r="P49" s="155"/>
      <c r="Q49" s="127"/>
      <c r="R49" s="53">
        <v>30.0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51"/>
      <c r="C50" s="68" t="s">
        <v>47</v>
      </c>
      <c r="D50" s="53" t="s">
        <v>27</v>
      </c>
      <c r="E50" s="69"/>
      <c r="F50" s="261" t="s">
        <v>1351</v>
      </c>
      <c r="G50" s="54" t="s">
        <v>1352</v>
      </c>
      <c r="H50" s="50" t="s">
        <v>87</v>
      </c>
      <c r="I50" s="70"/>
      <c r="J50" s="58"/>
      <c r="K50" s="154"/>
      <c r="L50" s="149" t="s">
        <v>565</v>
      </c>
      <c r="M50" s="61"/>
      <c r="N50" s="83"/>
      <c r="O50" s="152"/>
      <c r="P50" s="155"/>
      <c r="Q50" s="128"/>
      <c r="R50" s="53" t="s">
        <v>47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150" t="s">
        <v>47</v>
      </c>
      <c r="D51" s="53" t="s">
        <v>27</v>
      </c>
      <c r="E51" s="54"/>
      <c r="F51" s="261" t="s">
        <v>1353</v>
      </c>
      <c r="G51" s="100" t="s">
        <v>1352</v>
      </c>
      <c r="H51" s="50" t="s">
        <v>87</v>
      </c>
      <c r="I51" s="57"/>
      <c r="J51" s="58"/>
      <c r="K51" s="154"/>
      <c r="L51" s="149" t="s">
        <v>565</v>
      </c>
      <c r="M51" s="61"/>
      <c r="N51" s="73"/>
      <c r="O51" s="156"/>
      <c r="P51" s="155"/>
      <c r="Q51" s="128"/>
      <c r="R51" s="53" t="s">
        <v>47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51</v>
      </c>
      <c r="B52" s="51"/>
      <c r="C52" s="288" t="s">
        <v>47</v>
      </c>
      <c r="D52" s="87"/>
      <c r="E52" s="69"/>
      <c r="F52" s="261" t="s">
        <v>1354</v>
      </c>
      <c r="G52" s="55" t="s">
        <v>1352</v>
      </c>
      <c r="H52" s="56"/>
      <c r="I52" s="57"/>
      <c r="J52" s="58"/>
      <c r="K52" s="158"/>
      <c r="L52" s="149" t="s">
        <v>565</v>
      </c>
      <c r="M52" s="159"/>
      <c r="N52" s="73"/>
      <c r="O52" s="152"/>
      <c r="P52" s="155"/>
      <c r="Q52" s="128"/>
      <c r="R52" s="53" t="s">
        <v>47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40</v>
      </c>
      <c r="B53" s="51"/>
      <c r="C53" s="131" t="s">
        <v>1355</v>
      </c>
      <c r="D53" s="53" t="s">
        <v>190</v>
      </c>
      <c r="E53" s="54" t="s">
        <v>1356</v>
      </c>
      <c r="F53" s="261" t="s">
        <v>1357</v>
      </c>
      <c r="G53" s="55" t="s">
        <v>1358</v>
      </c>
      <c r="H53" s="50" t="s">
        <v>37</v>
      </c>
      <c r="I53" s="70"/>
      <c r="J53" s="88"/>
      <c r="K53" s="154"/>
      <c r="L53" s="160"/>
      <c r="M53" s="159"/>
      <c r="N53" s="62">
        <v>294.0</v>
      </c>
      <c r="O53" s="152"/>
      <c r="P53" s="155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131" t="s">
        <v>1359</v>
      </c>
      <c r="D54" s="53" t="s">
        <v>190</v>
      </c>
      <c r="E54" s="54" t="s">
        <v>1360</v>
      </c>
      <c r="F54" s="262" t="s">
        <v>1361</v>
      </c>
      <c r="G54" s="55" t="s">
        <v>1362</v>
      </c>
      <c r="H54" s="50" t="s">
        <v>37</v>
      </c>
      <c r="I54" s="147"/>
      <c r="J54" s="58">
        <v>294.0</v>
      </c>
      <c r="K54" s="154"/>
      <c r="L54" s="149"/>
      <c r="M54" s="159"/>
      <c r="N54" s="73"/>
      <c r="O54" s="152"/>
      <c r="P54" s="153"/>
      <c r="Q54" s="128"/>
      <c r="R54" s="5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1363</v>
      </c>
      <c r="D55" s="161" t="s">
        <v>112</v>
      </c>
      <c r="E55" s="162" t="s">
        <v>1364</v>
      </c>
      <c r="F55" s="261" t="s">
        <v>1365</v>
      </c>
      <c r="G55" s="55" t="s">
        <v>1366</v>
      </c>
      <c r="H55" s="50" t="s">
        <v>46</v>
      </c>
      <c r="I55" s="70"/>
      <c r="J55" s="163"/>
      <c r="K55" s="154">
        <v>147.0</v>
      </c>
      <c r="L55" s="160"/>
      <c r="M55" s="159"/>
      <c r="N55" s="62"/>
      <c r="O55" s="156"/>
      <c r="P55" s="155"/>
      <c r="Q55" s="128"/>
      <c r="R55" s="164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51</v>
      </c>
      <c r="B56" s="51"/>
      <c r="C56" s="131" t="s">
        <v>1367</v>
      </c>
      <c r="D56" s="161" t="s">
        <v>112</v>
      </c>
      <c r="E56" s="54" t="s">
        <v>1368</v>
      </c>
      <c r="F56" s="289" t="s">
        <v>1369</v>
      </c>
      <c r="G56" s="55" t="s">
        <v>1370</v>
      </c>
      <c r="H56" s="50" t="s">
        <v>46</v>
      </c>
      <c r="I56" s="70"/>
      <c r="J56" s="58"/>
      <c r="K56" s="154">
        <v>127.0</v>
      </c>
      <c r="L56" s="166"/>
      <c r="M56" s="159"/>
      <c r="N56" s="62"/>
      <c r="O56" s="156"/>
      <c r="P56" s="155"/>
      <c r="Q56" s="128"/>
      <c r="R56" s="53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51</v>
      </c>
      <c r="B57" s="51"/>
      <c r="C57" s="131" t="s">
        <v>82</v>
      </c>
      <c r="D57" s="161" t="s">
        <v>259</v>
      </c>
      <c r="E57" s="54"/>
      <c r="F57" s="261" t="s">
        <v>1371</v>
      </c>
      <c r="G57" s="55" t="s">
        <v>1372</v>
      </c>
      <c r="H57" s="50" t="s">
        <v>87</v>
      </c>
      <c r="I57" s="167"/>
      <c r="J57" s="58"/>
      <c r="K57" s="154"/>
      <c r="L57" s="149"/>
      <c r="M57" s="159">
        <v>200.0</v>
      </c>
      <c r="N57" s="142"/>
      <c r="O57" s="156"/>
      <c r="P57" s="155"/>
      <c r="Q57" s="128"/>
      <c r="R57" s="53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40</v>
      </c>
      <c r="B58" s="51"/>
      <c r="C58" s="131" t="s">
        <v>1373</v>
      </c>
      <c r="D58" s="161" t="s">
        <v>53</v>
      </c>
      <c r="E58" s="54" t="s">
        <v>1374</v>
      </c>
      <c r="F58" s="261" t="s">
        <v>1375</v>
      </c>
      <c r="G58" s="55" t="s">
        <v>1376</v>
      </c>
      <c r="H58" s="50" t="s">
        <v>46</v>
      </c>
      <c r="I58" s="167">
        <v>244.0</v>
      </c>
      <c r="J58" s="58"/>
      <c r="K58" s="154"/>
      <c r="L58" s="160"/>
      <c r="M58" s="169"/>
      <c r="N58" s="142"/>
      <c r="O58" s="156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51</v>
      </c>
      <c r="B59" s="51"/>
      <c r="C59" s="131" t="s">
        <v>1377</v>
      </c>
      <c r="D59" s="161" t="s">
        <v>42</v>
      </c>
      <c r="E59" s="54" t="s">
        <v>1378</v>
      </c>
      <c r="F59" s="261" t="s">
        <v>1379</v>
      </c>
      <c r="G59" s="55" t="s">
        <v>1380</v>
      </c>
      <c r="H59" s="50" t="s">
        <v>46</v>
      </c>
      <c r="I59" s="167"/>
      <c r="J59" s="58"/>
      <c r="K59" s="170"/>
      <c r="L59" s="149">
        <v>294.0</v>
      </c>
      <c r="M59" s="159"/>
      <c r="N59" s="62"/>
      <c r="O59" s="152"/>
      <c r="P59" s="155"/>
      <c r="Q59" s="128"/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51</v>
      </c>
      <c r="B60" s="51"/>
      <c r="C60" s="131"/>
      <c r="D60" s="161" t="s">
        <v>112</v>
      </c>
      <c r="E60" s="54"/>
      <c r="F60" s="265" t="s">
        <v>1381</v>
      </c>
      <c r="G60" s="55" t="s">
        <v>1382</v>
      </c>
      <c r="H60" s="50" t="s">
        <v>46</v>
      </c>
      <c r="I60" s="167"/>
      <c r="J60" s="58"/>
      <c r="K60" s="154"/>
      <c r="L60" s="166"/>
      <c r="M60" s="159">
        <v>294.0</v>
      </c>
      <c r="N60" s="73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77"/>
      <c r="C61" s="131" t="s">
        <v>1383</v>
      </c>
      <c r="D61" s="161" t="s">
        <v>53</v>
      </c>
      <c r="E61" s="54" t="s">
        <v>1384</v>
      </c>
      <c r="F61" s="261" t="s">
        <v>1385</v>
      </c>
      <c r="G61" s="55" t="s">
        <v>1386</v>
      </c>
      <c r="H61" s="50" t="s">
        <v>46</v>
      </c>
      <c r="I61" s="167"/>
      <c r="J61" s="58"/>
      <c r="K61" s="154">
        <v>244.0</v>
      </c>
      <c r="L61" s="160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40</v>
      </c>
      <c r="B62" s="51"/>
      <c r="C62" s="131" t="s">
        <v>47</v>
      </c>
      <c r="D62" s="161" t="s">
        <v>53</v>
      </c>
      <c r="E62" s="54"/>
      <c r="F62" s="261" t="s">
        <v>1387</v>
      </c>
      <c r="G62" s="55" t="s">
        <v>1291</v>
      </c>
      <c r="H62" s="50" t="s">
        <v>46</v>
      </c>
      <c r="I62" s="167"/>
      <c r="J62" s="88"/>
      <c r="K62" s="154"/>
      <c r="L62" s="171"/>
      <c r="M62" s="169"/>
      <c r="N62" s="62" t="s">
        <v>1222</v>
      </c>
      <c r="O62" s="152"/>
      <c r="P62" s="155"/>
      <c r="Q62" s="127"/>
      <c r="R62" s="53" t="s">
        <v>47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47</v>
      </c>
      <c r="D63" s="161" t="s">
        <v>53</v>
      </c>
      <c r="E63" s="54"/>
      <c r="F63" s="261" t="s">
        <v>1388</v>
      </c>
      <c r="G63" s="55" t="s">
        <v>1291</v>
      </c>
      <c r="H63" s="50" t="s">
        <v>46</v>
      </c>
      <c r="I63" s="167"/>
      <c r="J63" s="58"/>
      <c r="K63" s="154"/>
      <c r="L63" s="171"/>
      <c r="M63" s="159"/>
      <c r="N63" s="62" t="s">
        <v>1222</v>
      </c>
      <c r="O63" s="152"/>
      <c r="P63" s="155"/>
      <c r="Q63" s="128"/>
      <c r="R63" s="53" t="s">
        <v>47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47</v>
      </c>
      <c r="D64" s="161" t="s">
        <v>822</v>
      </c>
      <c r="E64" s="54"/>
      <c r="F64" s="261" t="s">
        <v>1389</v>
      </c>
      <c r="G64" s="55" t="s">
        <v>1291</v>
      </c>
      <c r="H64" s="50" t="s">
        <v>46</v>
      </c>
      <c r="I64" s="167"/>
      <c r="J64" s="58"/>
      <c r="K64" s="158"/>
      <c r="L64" s="171"/>
      <c r="M64" s="169"/>
      <c r="N64" s="62" t="s">
        <v>1222</v>
      </c>
      <c r="O64" s="152"/>
      <c r="P64" s="155"/>
      <c r="Q64" s="128"/>
      <c r="R64" s="53" t="s">
        <v>47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40</v>
      </c>
      <c r="B65" s="51"/>
      <c r="C65" s="131" t="s">
        <v>47</v>
      </c>
      <c r="D65" s="161" t="s">
        <v>822</v>
      </c>
      <c r="E65" s="54"/>
      <c r="F65" s="261" t="s">
        <v>1390</v>
      </c>
      <c r="G65" s="55" t="s">
        <v>1291</v>
      </c>
      <c r="H65" s="50" t="s">
        <v>46</v>
      </c>
      <c r="I65" s="167"/>
      <c r="J65" s="88"/>
      <c r="K65" s="158"/>
      <c r="L65" s="171"/>
      <c r="M65" s="169"/>
      <c r="N65" s="62" t="s">
        <v>1222</v>
      </c>
      <c r="O65" s="152"/>
      <c r="P65" s="155"/>
      <c r="Q65" s="128"/>
      <c r="R65" s="172" t="s">
        <v>47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40</v>
      </c>
      <c r="B66" s="51"/>
      <c r="C66" s="131" t="s">
        <v>1391</v>
      </c>
      <c r="D66" s="161" t="s">
        <v>259</v>
      </c>
      <c r="E66" s="54" t="s">
        <v>1392</v>
      </c>
      <c r="F66" s="261" t="s">
        <v>1393</v>
      </c>
      <c r="G66" s="55" t="s">
        <v>1394</v>
      </c>
      <c r="H66" s="50" t="s">
        <v>87</v>
      </c>
      <c r="I66" s="167">
        <v>294.0</v>
      </c>
      <c r="J66" s="88"/>
      <c r="K66" s="154"/>
      <c r="L66" s="160"/>
      <c r="M66" s="169"/>
      <c r="N66" s="62"/>
      <c r="O66" s="152"/>
      <c r="P66" s="155"/>
      <c r="Q66" s="128"/>
      <c r="R66" s="5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40</v>
      </c>
      <c r="B67" s="51"/>
      <c r="C67" s="131" t="s">
        <v>1395</v>
      </c>
      <c r="D67" s="161" t="s">
        <v>259</v>
      </c>
      <c r="E67" s="54" t="s">
        <v>1396</v>
      </c>
      <c r="F67" s="261" t="s">
        <v>1397</v>
      </c>
      <c r="G67" s="55" t="s">
        <v>1398</v>
      </c>
      <c r="H67" s="50" t="s">
        <v>87</v>
      </c>
      <c r="I67" s="168"/>
      <c r="J67" s="58">
        <v>294.0</v>
      </c>
      <c r="K67" s="158"/>
      <c r="L67" s="166"/>
      <c r="M67" s="159"/>
      <c r="N67" s="73"/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51</v>
      </c>
      <c r="B68" s="51"/>
      <c r="C68" s="131" t="s">
        <v>390</v>
      </c>
      <c r="D68" s="161" t="s">
        <v>97</v>
      </c>
      <c r="E68" s="54" t="s">
        <v>1399</v>
      </c>
      <c r="F68" s="261" t="s">
        <v>1400</v>
      </c>
      <c r="G68" s="55" t="s">
        <v>1401</v>
      </c>
      <c r="H68" s="50" t="s">
        <v>37</v>
      </c>
      <c r="I68" s="167"/>
      <c r="J68" s="88"/>
      <c r="K68" s="158"/>
      <c r="L68" s="149">
        <v>294.0</v>
      </c>
      <c r="M68" s="173"/>
      <c r="N68" s="73"/>
      <c r="O68" s="152"/>
      <c r="P68" s="155"/>
      <c r="Q68" s="128"/>
      <c r="R68" s="53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51</v>
      </c>
      <c r="B69" s="51"/>
      <c r="C69" s="131" t="s">
        <v>1402</v>
      </c>
      <c r="D69" s="296" t="s">
        <v>112</v>
      </c>
      <c r="E69" s="54" t="s">
        <v>1403</v>
      </c>
      <c r="F69" s="261" t="s">
        <v>1404</v>
      </c>
      <c r="G69" s="55" t="s">
        <v>1405</v>
      </c>
      <c r="H69" s="50" t="s">
        <v>46</v>
      </c>
      <c r="I69" s="175"/>
      <c r="J69" s="88"/>
      <c r="K69" s="154">
        <v>294.0</v>
      </c>
      <c r="L69" s="160"/>
      <c r="M69" s="169"/>
      <c r="N69" s="62"/>
      <c r="O69" s="152"/>
      <c r="P69" s="155"/>
      <c r="Q69" s="128"/>
      <c r="R69" s="53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51</v>
      </c>
      <c r="B70" s="51"/>
      <c r="C70" s="131" t="s">
        <v>1406</v>
      </c>
      <c r="D70" s="296" t="s">
        <v>97</v>
      </c>
      <c r="E70" s="54" t="s">
        <v>1407</v>
      </c>
      <c r="F70" s="261" t="s">
        <v>1408</v>
      </c>
      <c r="G70" s="55" t="s">
        <v>1409</v>
      </c>
      <c r="H70" s="50" t="s">
        <v>37</v>
      </c>
      <c r="I70" s="177"/>
      <c r="J70" s="88"/>
      <c r="K70" s="158"/>
      <c r="L70" s="149">
        <v>147.0</v>
      </c>
      <c r="M70" s="169"/>
      <c r="N70" s="73"/>
      <c r="O70" s="152"/>
      <c r="P70" s="155"/>
      <c r="Q70" s="128"/>
      <c r="R70" s="53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40</v>
      </c>
      <c r="B71" s="51"/>
      <c r="C71" s="131" t="s">
        <v>1410</v>
      </c>
      <c r="D71" s="296" t="s">
        <v>190</v>
      </c>
      <c r="E71" s="54" t="s">
        <v>1411</v>
      </c>
      <c r="F71" s="261" t="s">
        <v>1412</v>
      </c>
      <c r="G71" s="55" t="s">
        <v>1413</v>
      </c>
      <c r="H71" s="50" t="s">
        <v>37</v>
      </c>
      <c r="I71" s="167">
        <v>147.0</v>
      </c>
      <c r="J71" s="88"/>
      <c r="K71" s="178"/>
      <c r="L71" s="160"/>
      <c r="M71" s="169"/>
      <c r="N71" s="73"/>
      <c r="O71" s="152"/>
      <c r="P71" s="155"/>
      <c r="Q71" s="128"/>
      <c r="R71" s="164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51</v>
      </c>
      <c r="B72" s="51"/>
      <c r="C72" s="131" t="s">
        <v>1414</v>
      </c>
      <c r="D72" s="296" t="s">
        <v>190</v>
      </c>
      <c r="E72" s="54" t="s">
        <v>1415</v>
      </c>
      <c r="F72" s="261" t="s">
        <v>1416</v>
      </c>
      <c r="G72" s="55" t="s">
        <v>1417</v>
      </c>
      <c r="H72" s="50" t="s">
        <v>37</v>
      </c>
      <c r="I72" s="175"/>
      <c r="J72" s="58"/>
      <c r="K72" s="154">
        <v>294.0</v>
      </c>
      <c r="L72" s="160"/>
      <c r="M72" s="169"/>
      <c r="N72" s="73"/>
      <c r="O72" s="152"/>
      <c r="P72" s="155"/>
      <c r="Q72" s="128"/>
      <c r="R72" s="53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40</v>
      </c>
      <c r="B73" s="179"/>
      <c r="C73" s="297" t="s">
        <v>1418</v>
      </c>
      <c r="D73" s="296" t="s">
        <v>53</v>
      </c>
      <c r="E73" s="54" t="s">
        <v>1419</v>
      </c>
      <c r="F73" s="261" t="s">
        <v>1420</v>
      </c>
      <c r="G73" s="55" t="s">
        <v>1421</v>
      </c>
      <c r="H73" s="50" t="s">
        <v>46</v>
      </c>
      <c r="I73" s="187">
        <v>147.0</v>
      </c>
      <c r="J73" s="58"/>
      <c r="K73" s="182"/>
      <c r="L73" s="183"/>
      <c r="M73" s="184"/>
      <c r="N73" s="73"/>
      <c r="O73" s="185"/>
      <c r="P73" s="186"/>
      <c r="Q73" s="128"/>
      <c r="R73" s="53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40</v>
      </c>
      <c r="B74" s="179"/>
      <c r="C74" s="131" t="s">
        <v>1422</v>
      </c>
      <c r="D74" s="296" t="s">
        <v>53</v>
      </c>
      <c r="E74" s="54" t="s">
        <v>1423</v>
      </c>
      <c r="F74" s="261" t="s">
        <v>1424</v>
      </c>
      <c r="G74" s="55" t="s">
        <v>1425</v>
      </c>
      <c r="H74" s="50" t="s">
        <v>46</v>
      </c>
      <c r="I74" s="187"/>
      <c r="J74" s="58">
        <v>294.0</v>
      </c>
      <c r="K74" s="182"/>
      <c r="L74" s="183"/>
      <c r="M74" s="188"/>
      <c r="N74" s="142"/>
      <c r="O74" s="185"/>
      <c r="P74" s="186"/>
      <c r="Q74" s="128"/>
      <c r="R74" s="53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0" t="s">
        <v>51</v>
      </c>
      <c r="B75" s="179"/>
      <c r="C75" s="82" t="s">
        <v>1426</v>
      </c>
      <c r="D75" s="296" t="s">
        <v>53</v>
      </c>
      <c r="E75" s="176"/>
      <c r="F75" s="261" t="s">
        <v>1427</v>
      </c>
      <c r="G75" s="54" t="s">
        <v>1428</v>
      </c>
      <c r="H75" s="50" t="s">
        <v>46</v>
      </c>
      <c r="I75" s="181"/>
      <c r="J75" s="88"/>
      <c r="K75" s="189"/>
      <c r="L75" s="298">
        <v>147.0</v>
      </c>
      <c r="M75" s="188"/>
      <c r="N75" s="73"/>
      <c r="O75" s="185"/>
      <c r="P75" s="186"/>
      <c r="Q75" s="128"/>
      <c r="R75" s="317">
        <v>147.0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40</v>
      </c>
      <c r="B76" s="179"/>
      <c r="C76" s="131" t="s">
        <v>1429</v>
      </c>
      <c r="D76" s="296" t="s">
        <v>27</v>
      </c>
      <c r="E76" s="54" t="s">
        <v>1430</v>
      </c>
      <c r="F76" s="261" t="s">
        <v>1431</v>
      </c>
      <c r="G76" s="54" t="s">
        <v>1432</v>
      </c>
      <c r="H76" s="50" t="s">
        <v>87</v>
      </c>
      <c r="I76" s="187">
        <v>127.0</v>
      </c>
      <c r="J76" s="58"/>
      <c r="K76" s="182"/>
      <c r="L76" s="183"/>
      <c r="M76" s="188"/>
      <c r="N76" s="73"/>
      <c r="O76" s="185"/>
      <c r="P76" s="186"/>
      <c r="Q76" s="128"/>
      <c r="R76" s="317">
        <v>127.0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40</v>
      </c>
      <c r="B77" s="179"/>
      <c r="C77" s="131" t="s">
        <v>1433</v>
      </c>
      <c r="D77" s="296" t="s">
        <v>89</v>
      </c>
      <c r="E77" s="54" t="s">
        <v>671</v>
      </c>
      <c r="F77" s="261" t="s">
        <v>1434</v>
      </c>
      <c r="G77" s="54" t="s">
        <v>1435</v>
      </c>
      <c r="H77" s="50" t="s">
        <v>37</v>
      </c>
      <c r="I77" s="187">
        <v>200.0</v>
      </c>
      <c r="J77" s="88"/>
      <c r="K77" s="182"/>
      <c r="L77" s="183"/>
      <c r="M77" s="188"/>
      <c r="N77" s="73"/>
      <c r="O77" s="185"/>
      <c r="P77" s="186"/>
      <c r="Q77" s="128"/>
      <c r="R77" s="53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40</v>
      </c>
      <c r="B78" s="179"/>
      <c r="C78" s="131" t="s">
        <v>1433</v>
      </c>
      <c r="D78" s="161" t="s">
        <v>89</v>
      </c>
      <c r="E78" s="190"/>
      <c r="F78" s="261" t="s">
        <v>1436</v>
      </c>
      <c r="G78" s="54" t="s">
        <v>1435</v>
      </c>
      <c r="H78" s="50" t="s">
        <v>37</v>
      </c>
      <c r="I78" s="187">
        <v>200.0</v>
      </c>
      <c r="J78" s="88"/>
      <c r="K78" s="182"/>
      <c r="L78" s="183"/>
      <c r="M78" s="188"/>
      <c r="N78" s="73"/>
      <c r="O78" s="185"/>
      <c r="P78" s="186"/>
      <c r="Q78" s="128"/>
      <c r="R78" s="53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40</v>
      </c>
      <c r="B79" s="179"/>
      <c r="C79" s="131" t="s">
        <v>1437</v>
      </c>
      <c r="D79" s="161" t="s">
        <v>89</v>
      </c>
      <c r="E79" s="190"/>
      <c r="F79" s="261" t="s">
        <v>1438</v>
      </c>
      <c r="G79" s="54" t="s">
        <v>1435</v>
      </c>
      <c r="H79" s="50" t="s">
        <v>37</v>
      </c>
      <c r="I79" s="187">
        <v>191.0</v>
      </c>
      <c r="J79" s="88"/>
      <c r="K79" s="182"/>
      <c r="L79" s="183"/>
      <c r="M79" s="188"/>
      <c r="N79" s="73"/>
      <c r="O79" s="185"/>
      <c r="P79" s="186"/>
      <c r="Q79" s="128"/>
      <c r="R79" s="53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51</v>
      </c>
      <c r="B80" s="179"/>
      <c r="C80" s="131" t="s">
        <v>872</v>
      </c>
      <c r="D80" s="161" t="s">
        <v>149</v>
      </c>
      <c r="E80" s="191"/>
      <c r="F80" s="261" t="s">
        <v>1439</v>
      </c>
      <c r="G80" s="54" t="s">
        <v>269</v>
      </c>
      <c r="H80" s="50" t="s">
        <v>87</v>
      </c>
      <c r="I80" s="181"/>
      <c r="J80" s="88"/>
      <c r="K80" s="189">
        <v>100.0</v>
      </c>
      <c r="L80" s="183"/>
      <c r="M80" s="188"/>
      <c r="N80" s="73"/>
      <c r="O80" s="185"/>
      <c r="P80" s="186"/>
      <c r="Q80" s="128"/>
      <c r="R80" s="53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40</v>
      </c>
      <c r="B81" s="179"/>
      <c r="C81" s="131" t="s">
        <v>1440</v>
      </c>
      <c r="D81" s="161" t="s">
        <v>27</v>
      </c>
      <c r="E81" s="190" t="s">
        <v>138</v>
      </c>
      <c r="F81" s="261" t="s">
        <v>1441</v>
      </c>
      <c r="G81" s="54" t="s">
        <v>1442</v>
      </c>
      <c r="H81" s="50" t="s">
        <v>87</v>
      </c>
      <c r="I81" s="181"/>
      <c r="J81" s="88"/>
      <c r="K81" s="182"/>
      <c r="L81" s="183"/>
      <c r="M81" s="188"/>
      <c r="N81" s="62">
        <v>294.0</v>
      </c>
      <c r="O81" s="185"/>
      <c r="P81" s="186"/>
      <c r="Q81" s="128"/>
      <c r="R81" s="53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40</v>
      </c>
      <c r="B82" s="179"/>
      <c r="C82" s="131" t="s">
        <v>1443</v>
      </c>
      <c r="D82" s="161" t="s">
        <v>27</v>
      </c>
      <c r="E82" s="190" t="s">
        <v>1444</v>
      </c>
      <c r="F82" s="261" t="s">
        <v>1445</v>
      </c>
      <c r="G82" s="54" t="s">
        <v>1446</v>
      </c>
      <c r="H82" s="50" t="s">
        <v>87</v>
      </c>
      <c r="I82" s="181"/>
      <c r="J82" s="58">
        <v>294.0</v>
      </c>
      <c r="K82" s="182"/>
      <c r="L82" s="183"/>
      <c r="M82" s="188"/>
      <c r="N82" s="73"/>
      <c r="O82" s="185"/>
      <c r="P82" s="186"/>
      <c r="Q82" s="128"/>
      <c r="R82" s="53">
        <v>50.0</v>
      </c>
      <c r="S82" s="9"/>
      <c r="T82" s="9"/>
      <c r="U82" s="9"/>
      <c r="V82" s="9"/>
      <c r="W82" s="9"/>
      <c r="X82" s="9"/>
      <c r="Y82" s="9"/>
      <c r="Z82" s="9"/>
    </row>
    <row r="83">
      <c r="A83" s="50" t="s">
        <v>40</v>
      </c>
      <c r="B83" s="179"/>
      <c r="C83" s="131" t="s">
        <v>1447</v>
      </c>
      <c r="D83" s="161" t="s">
        <v>201</v>
      </c>
      <c r="E83" s="190" t="s">
        <v>1448</v>
      </c>
      <c r="F83" s="261" t="s">
        <v>1449</v>
      </c>
      <c r="G83" s="54" t="s">
        <v>1450</v>
      </c>
      <c r="H83" s="50" t="s">
        <v>46</v>
      </c>
      <c r="I83" s="194"/>
      <c r="J83" s="58">
        <v>147.0</v>
      </c>
      <c r="K83" s="196"/>
      <c r="L83" s="197"/>
      <c r="M83" s="198"/>
      <c r="N83" s="199"/>
      <c r="O83" s="200"/>
      <c r="P83" s="201"/>
      <c r="Q83" s="202"/>
      <c r="R83" s="53">
        <v>50.0</v>
      </c>
      <c r="S83" s="9"/>
      <c r="T83" s="9"/>
      <c r="U83" s="9"/>
      <c r="V83" s="9"/>
      <c r="W83" s="9"/>
      <c r="X83" s="9"/>
      <c r="Y83" s="9"/>
      <c r="Z83" s="9"/>
    </row>
    <row r="84">
      <c r="A84" s="50" t="s">
        <v>51</v>
      </c>
      <c r="B84" s="179"/>
      <c r="C84" s="131" t="s">
        <v>1451</v>
      </c>
      <c r="D84" s="161" t="s">
        <v>201</v>
      </c>
      <c r="E84" s="190" t="s">
        <v>1452</v>
      </c>
      <c r="F84" s="261" t="s">
        <v>1453</v>
      </c>
      <c r="G84" s="54" t="s">
        <v>1454</v>
      </c>
      <c r="H84" s="50" t="s">
        <v>46</v>
      </c>
      <c r="I84" s="194"/>
      <c r="J84" s="195"/>
      <c r="K84" s="196"/>
      <c r="L84" s="298">
        <v>294.0</v>
      </c>
      <c r="M84" s="198"/>
      <c r="N84" s="199"/>
      <c r="O84" s="200"/>
      <c r="P84" s="201"/>
      <c r="Q84" s="202"/>
      <c r="R84" s="53">
        <v>50.0</v>
      </c>
      <c r="S84" s="9"/>
      <c r="T84" s="9"/>
      <c r="U84" s="9"/>
      <c r="V84" s="9"/>
      <c r="W84" s="9"/>
      <c r="X84" s="9"/>
      <c r="Y84" s="9"/>
      <c r="Z84" s="9"/>
    </row>
    <row r="85">
      <c r="A85" s="50" t="s">
        <v>51</v>
      </c>
      <c r="B85" s="179"/>
      <c r="C85" s="131" t="s">
        <v>1455</v>
      </c>
      <c r="D85" s="161" t="s">
        <v>190</v>
      </c>
      <c r="E85" s="191"/>
      <c r="F85" s="261" t="s">
        <v>1456</v>
      </c>
      <c r="G85" s="54" t="s">
        <v>1457</v>
      </c>
      <c r="H85" s="50" t="s">
        <v>37</v>
      </c>
      <c r="I85" s="194"/>
      <c r="J85" s="195"/>
      <c r="K85" s="196"/>
      <c r="L85" s="298">
        <v>300.0</v>
      </c>
      <c r="M85" s="198"/>
      <c r="N85" s="199"/>
      <c r="O85" s="200"/>
      <c r="P85" s="201"/>
      <c r="Q85" s="202"/>
      <c r="R85" s="311">
        <v>300.0</v>
      </c>
      <c r="S85" s="9"/>
      <c r="T85" s="9"/>
      <c r="U85" s="9"/>
      <c r="V85" s="9"/>
      <c r="W85" s="9"/>
      <c r="X85" s="9"/>
      <c r="Y85" s="9"/>
      <c r="Z85" s="9"/>
    </row>
    <row r="86">
      <c r="A86" s="50" t="s">
        <v>51</v>
      </c>
      <c r="B86" s="179"/>
      <c r="C86" s="131" t="s">
        <v>1458</v>
      </c>
      <c r="D86" s="161" t="s">
        <v>190</v>
      </c>
      <c r="E86" s="190" t="s">
        <v>223</v>
      </c>
      <c r="F86" s="261" t="s">
        <v>1459</v>
      </c>
      <c r="G86" s="54" t="s">
        <v>1460</v>
      </c>
      <c r="H86" s="50" t="s">
        <v>37</v>
      </c>
      <c r="I86" s="203"/>
      <c r="J86" s="195"/>
      <c r="K86" s="336">
        <v>370.0</v>
      </c>
      <c r="L86" s="205"/>
      <c r="M86" s="206"/>
      <c r="N86" s="207"/>
      <c r="O86" s="208"/>
      <c r="P86" s="201"/>
      <c r="Q86" s="202"/>
      <c r="R86" s="69">
        <v>100.0</v>
      </c>
      <c r="S86" s="9"/>
      <c r="T86" s="9"/>
      <c r="U86" s="9"/>
      <c r="V86" s="9"/>
      <c r="W86" s="9"/>
      <c r="X86" s="9"/>
      <c r="Y86" s="9"/>
      <c r="Z86" s="9"/>
    </row>
    <row r="87">
      <c r="A87" s="50" t="s">
        <v>40</v>
      </c>
      <c r="B87" s="179"/>
      <c r="C87" s="131" t="s">
        <v>1461</v>
      </c>
      <c r="D87" s="296" t="s">
        <v>27</v>
      </c>
      <c r="E87" s="176"/>
      <c r="F87" s="261" t="s">
        <v>1462</v>
      </c>
      <c r="G87" s="54" t="s">
        <v>1463</v>
      </c>
      <c r="H87" s="50" t="s">
        <v>37</v>
      </c>
      <c r="I87" s="194"/>
      <c r="J87" s="309">
        <v>147.0</v>
      </c>
      <c r="K87" s="196"/>
      <c r="L87" s="197"/>
      <c r="M87" s="198"/>
      <c r="N87" s="210"/>
      <c r="O87" s="200"/>
      <c r="P87" s="201"/>
      <c r="Q87" s="202"/>
      <c r="R87" s="53">
        <v>50.0</v>
      </c>
      <c r="S87" s="9"/>
      <c r="T87" s="9"/>
      <c r="U87" s="9"/>
      <c r="V87" s="9"/>
      <c r="W87" s="9"/>
      <c r="X87" s="9"/>
      <c r="Y87" s="9"/>
      <c r="Z87" s="9"/>
    </row>
    <row r="88">
      <c r="A88" s="50" t="s">
        <v>40</v>
      </c>
      <c r="B88" s="179"/>
      <c r="C88" s="51"/>
      <c r="D88" s="296" t="s">
        <v>89</v>
      </c>
      <c r="E88" s="54" t="s">
        <v>1464</v>
      </c>
      <c r="F88" s="337" t="s">
        <v>1465</v>
      </c>
      <c r="G88" s="54" t="s">
        <v>1466</v>
      </c>
      <c r="H88" s="50" t="s">
        <v>37</v>
      </c>
      <c r="I88" s="194"/>
      <c r="J88" s="309">
        <v>294.0</v>
      </c>
      <c r="K88" s="196"/>
      <c r="L88" s="197"/>
      <c r="M88" s="198"/>
      <c r="N88" s="210"/>
      <c r="O88" s="200"/>
      <c r="P88" s="201"/>
      <c r="Q88" s="202"/>
      <c r="R88" s="53">
        <v>50.0</v>
      </c>
      <c r="S88" s="9"/>
      <c r="T88" s="9"/>
      <c r="U88" s="9"/>
      <c r="V88" s="9"/>
      <c r="W88" s="9"/>
      <c r="X88" s="9"/>
      <c r="Y88" s="9"/>
      <c r="Z88" s="9"/>
    </row>
    <row r="89">
      <c r="A89" s="50" t="s">
        <v>51</v>
      </c>
      <c r="B89" s="179"/>
      <c r="C89" s="131" t="s">
        <v>1467</v>
      </c>
      <c r="D89" s="296" t="s">
        <v>112</v>
      </c>
      <c r="E89" s="54" t="s">
        <v>1468</v>
      </c>
      <c r="F89" s="261" t="s">
        <v>1469</v>
      </c>
      <c r="G89" s="54" t="s">
        <v>1470</v>
      </c>
      <c r="H89" s="50" t="s">
        <v>46</v>
      </c>
      <c r="I89" s="194"/>
      <c r="J89" s="209"/>
      <c r="K89" s="189">
        <v>137.0</v>
      </c>
      <c r="L89" s="197"/>
      <c r="M89" s="198"/>
      <c r="N89" s="210"/>
      <c r="O89" s="200"/>
      <c r="P89" s="201"/>
      <c r="Q89" s="202"/>
      <c r="R89" s="53">
        <v>50.0</v>
      </c>
      <c r="S89" s="9"/>
      <c r="T89" s="9"/>
      <c r="U89" s="9"/>
      <c r="V89" s="9"/>
      <c r="W89" s="9"/>
      <c r="X89" s="9"/>
      <c r="Y89" s="9"/>
      <c r="Z89" s="9"/>
    </row>
    <row r="90">
      <c r="A90" s="50" t="s">
        <v>51</v>
      </c>
      <c r="B90" s="179"/>
      <c r="C90" s="131" t="s">
        <v>1471</v>
      </c>
      <c r="D90" s="296" t="s">
        <v>112</v>
      </c>
      <c r="E90" s="54" t="s">
        <v>1468</v>
      </c>
      <c r="F90" s="261" t="s">
        <v>1472</v>
      </c>
      <c r="G90" s="54" t="s">
        <v>1470</v>
      </c>
      <c r="H90" s="50" t="s">
        <v>46</v>
      </c>
      <c r="I90" s="194"/>
      <c r="J90" s="209"/>
      <c r="K90" s="189">
        <v>244.0</v>
      </c>
      <c r="L90" s="197"/>
      <c r="M90" s="198"/>
      <c r="N90" s="210"/>
      <c r="O90" s="200"/>
      <c r="P90" s="201"/>
      <c r="Q90" s="202"/>
      <c r="R90" s="53">
        <v>50.0</v>
      </c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131" t="s">
        <v>47</v>
      </c>
      <c r="D91" s="296" t="s">
        <v>190</v>
      </c>
      <c r="E91" s="54" t="s">
        <v>760</v>
      </c>
      <c r="F91" s="261" t="s">
        <v>1473</v>
      </c>
      <c r="G91" s="54" t="s">
        <v>1474</v>
      </c>
      <c r="H91" s="50" t="s">
        <v>87</v>
      </c>
      <c r="I91" s="194"/>
      <c r="J91" s="209"/>
      <c r="K91" s="196"/>
      <c r="L91" s="197"/>
      <c r="M91" s="198"/>
      <c r="N91" s="310" t="s">
        <v>565</v>
      </c>
      <c r="O91" s="200"/>
      <c r="P91" s="201"/>
      <c r="Q91" s="202"/>
      <c r="R91" s="69"/>
      <c r="S91" s="9"/>
      <c r="T91" s="9"/>
      <c r="U91" s="9"/>
      <c r="V91" s="9"/>
      <c r="W91" s="9"/>
      <c r="X91" s="9"/>
      <c r="Y91" s="9"/>
      <c r="Z91" s="9"/>
    </row>
    <row r="92">
      <c r="A92" s="50" t="s">
        <v>40</v>
      </c>
      <c r="B92" s="179"/>
      <c r="C92" s="131" t="s">
        <v>1475</v>
      </c>
      <c r="D92" s="296" t="s">
        <v>822</v>
      </c>
      <c r="E92" s="176"/>
      <c r="F92" s="261" t="s">
        <v>1476</v>
      </c>
      <c r="G92" s="54" t="s">
        <v>1477</v>
      </c>
      <c r="H92" s="50" t="s">
        <v>37</v>
      </c>
      <c r="I92" s="187">
        <v>127.0</v>
      </c>
      <c r="J92" s="209"/>
      <c r="K92" s="196"/>
      <c r="L92" s="197"/>
      <c r="M92" s="198"/>
      <c r="N92" s="210"/>
      <c r="O92" s="200"/>
      <c r="P92" s="201"/>
      <c r="Q92" s="202"/>
      <c r="R92" s="53">
        <v>50.0</v>
      </c>
      <c r="S92" s="9"/>
      <c r="T92" s="9"/>
      <c r="U92" s="9"/>
      <c r="V92" s="9"/>
      <c r="W92" s="9"/>
      <c r="X92" s="9"/>
      <c r="Y92" s="9"/>
      <c r="Z92" s="9"/>
    </row>
    <row r="93">
      <c r="A93" s="50" t="s">
        <v>40</v>
      </c>
      <c r="B93" s="179"/>
      <c r="C93" s="131" t="s">
        <v>1478</v>
      </c>
      <c r="D93" s="174"/>
      <c r="E93" s="54" t="s">
        <v>1479</v>
      </c>
      <c r="F93" s="261" t="s">
        <v>1480</v>
      </c>
      <c r="G93" s="54" t="s">
        <v>1481</v>
      </c>
      <c r="H93" s="56"/>
      <c r="I93" s="187">
        <v>800.0</v>
      </c>
      <c r="J93" s="209"/>
      <c r="K93" s="196"/>
      <c r="L93" s="197"/>
      <c r="M93" s="198"/>
      <c r="N93" s="210"/>
      <c r="O93" s="200"/>
      <c r="P93" s="201"/>
      <c r="Q93" s="202"/>
      <c r="R93" s="311">
        <v>800.0</v>
      </c>
      <c r="S93" s="9"/>
      <c r="T93" s="9"/>
      <c r="U93" s="9"/>
      <c r="V93" s="9"/>
      <c r="W93" s="9"/>
      <c r="X93" s="9"/>
      <c r="Y93" s="9"/>
      <c r="Z93" s="9"/>
    </row>
    <row r="94">
      <c r="A94" s="50" t="s">
        <v>51</v>
      </c>
      <c r="B94" s="179"/>
      <c r="C94" s="131" t="s">
        <v>88</v>
      </c>
      <c r="D94" s="296" t="s">
        <v>259</v>
      </c>
      <c r="E94" s="176"/>
      <c r="F94" s="261" t="s">
        <v>1482</v>
      </c>
      <c r="G94" s="54" t="s">
        <v>1483</v>
      </c>
      <c r="H94" s="50" t="s">
        <v>87</v>
      </c>
      <c r="I94" s="194"/>
      <c r="J94" s="209"/>
      <c r="K94" s="196"/>
      <c r="L94" s="197"/>
      <c r="M94" s="299">
        <v>147.0</v>
      </c>
      <c r="N94" s="210"/>
      <c r="O94" s="200"/>
      <c r="P94" s="201"/>
      <c r="Q94" s="202"/>
      <c r="R94" s="53">
        <v>50.0</v>
      </c>
      <c r="S94" s="9"/>
      <c r="T94" s="9"/>
      <c r="U94" s="9"/>
      <c r="V94" s="9"/>
      <c r="W94" s="9"/>
      <c r="X94" s="9"/>
      <c r="Y94" s="9"/>
      <c r="Z94" s="9"/>
    </row>
    <row r="95">
      <c r="A95" s="50" t="s">
        <v>40</v>
      </c>
      <c r="B95" s="179"/>
      <c r="C95" s="131" t="s">
        <v>1484</v>
      </c>
      <c r="D95" s="296" t="s">
        <v>822</v>
      </c>
      <c r="E95" s="54" t="s">
        <v>1485</v>
      </c>
      <c r="F95" s="261" t="s">
        <v>1486</v>
      </c>
      <c r="G95" s="54" t="s">
        <v>1487</v>
      </c>
      <c r="H95" s="50" t="s">
        <v>37</v>
      </c>
      <c r="I95" s="194"/>
      <c r="J95" s="209"/>
      <c r="K95" s="196"/>
      <c r="L95" s="197"/>
      <c r="M95" s="299"/>
      <c r="N95" s="310">
        <v>147.0</v>
      </c>
      <c r="O95" s="200"/>
      <c r="P95" s="201"/>
      <c r="Q95" s="202"/>
      <c r="R95" s="53">
        <v>50.0</v>
      </c>
      <c r="S95" s="9"/>
      <c r="T95" s="9"/>
      <c r="U95" s="9"/>
      <c r="V95" s="9"/>
      <c r="W95" s="9"/>
      <c r="X95" s="9"/>
      <c r="Y95" s="9"/>
      <c r="Z95" s="9"/>
    </row>
    <row r="96">
      <c r="A96" s="50" t="s">
        <v>40</v>
      </c>
      <c r="B96" s="179"/>
      <c r="C96" s="131" t="s">
        <v>1488</v>
      </c>
      <c r="D96" s="296" t="s">
        <v>42</v>
      </c>
      <c r="E96" s="54" t="s">
        <v>1489</v>
      </c>
      <c r="F96" s="261" t="s">
        <v>1490</v>
      </c>
      <c r="G96" s="54" t="s">
        <v>1491</v>
      </c>
      <c r="H96" s="50" t="s">
        <v>46</v>
      </c>
      <c r="I96" s="194"/>
      <c r="J96" s="209"/>
      <c r="K96" s="196"/>
      <c r="L96" s="197"/>
      <c r="M96" s="299"/>
      <c r="N96" s="310">
        <v>294.0</v>
      </c>
      <c r="O96" s="200"/>
      <c r="P96" s="201"/>
      <c r="Q96" s="202"/>
      <c r="R96" s="53">
        <v>50.0</v>
      </c>
      <c r="S96" s="9"/>
      <c r="T96" s="9"/>
      <c r="U96" s="9"/>
      <c r="V96" s="9"/>
      <c r="W96" s="9"/>
      <c r="X96" s="9"/>
      <c r="Y96" s="9"/>
      <c r="Z96" s="9"/>
    </row>
    <row r="97">
      <c r="A97" s="50" t="s">
        <v>51</v>
      </c>
      <c r="B97" s="179"/>
      <c r="C97" s="131" t="s">
        <v>1492</v>
      </c>
      <c r="D97" s="296" t="s">
        <v>112</v>
      </c>
      <c r="E97" s="54" t="s">
        <v>1493</v>
      </c>
      <c r="F97" s="261" t="s">
        <v>1494</v>
      </c>
      <c r="G97" s="54" t="s">
        <v>1495</v>
      </c>
      <c r="H97" s="50" t="s">
        <v>46</v>
      </c>
      <c r="I97" s="194"/>
      <c r="J97" s="209"/>
      <c r="K97" s="196"/>
      <c r="L97" s="298">
        <v>127.0</v>
      </c>
      <c r="M97" s="299"/>
      <c r="N97" s="310"/>
      <c r="O97" s="200"/>
      <c r="P97" s="201"/>
      <c r="Q97" s="202"/>
      <c r="R97" s="69">
        <v>50.0</v>
      </c>
      <c r="S97" s="9"/>
      <c r="T97" s="9"/>
      <c r="U97" s="9"/>
      <c r="V97" s="9"/>
      <c r="W97" s="9"/>
      <c r="X97" s="9"/>
      <c r="Y97" s="9"/>
      <c r="Z97" s="9"/>
    </row>
    <row r="98">
      <c r="A98" s="50" t="s">
        <v>51</v>
      </c>
      <c r="B98" s="179"/>
      <c r="C98" s="131" t="s">
        <v>1496</v>
      </c>
      <c r="D98" s="296" t="s">
        <v>42</v>
      </c>
      <c r="E98" s="54" t="s">
        <v>1497</v>
      </c>
      <c r="F98" s="261" t="s">
        <v>1498</v>
      </c>
      <c r="G98" s="54" t="s">
        <v>1499</v>
      </c>
      <c r="H98" s="50" t="s">
        <v>46</v>
      </c>
      <c r="I98" s="194"/>
      <c r="J98" s="209"/>
      <c r="K98" s="196"/>
      <c r="L98" s="298">
        <v>294.0</v>
      </c>
      <c r="M98" s="299"/>
      <c r="N98" s="210"/>
      <c r="O98" s="200"/>
      <c r="P98" s="201"/>
      <c r="Q98" s="202"/>
      <c r="R98" s="69">
        <v>50.0</v>
      </c>
      <c r="S98" s="9"/>
      <c r="T98" s="9"/>
      <c r="U98" s="9"/>
      <c r="V98" s="9"/>
      <c r="W98" s="9"/>
      <c r="X98" s="9"/>
      <c r="Y98" s="9"/>
      <c r="Z98" s="9"/>
    </row>
    <row r="99">
      <c r="A99" s="50" t="s">
        <v>51</v>
      </c>
      <c r="B99" s="179"/>
      <c r="C99" s="131" t="s">
        <v>1500</v>
      </c>
      <c r="D99" s="174"/>
      <c r="E99" s="176"/>
      <c r="F99" s="279" t="s">
        <v>1501</v>
      </c>
      <c r="G99" s="54" t="s">
        <v>1502</v>
      </c>
      <c r="H99" s="56"/>
      <c r="I99" s="194"/>
      <c r="J99" s="209"/>
      <c r="K99" s="189">
        <v>6000.0</v>
      </c>
      <c r="L99" s="197"/>
      <c r="M99" s="299"/>
      <c r="N99" s="210"/>
      <c r="O99" s="200"/>
      <c r="P99" s="201"/>
      <c r="Q99" s="202"/>
      <c r="R99" s="311">
        <v>6000.0</v>
      </c>
      <c r="S99" s="9"/>
      <c r="T99" s="9"/>
      <c r="U99" s="9"/>
      <c r="V99" s="9"/>
      <c r="W99" s="9"/>
      <c r="X99" s="9"/>
      <c r="Y99" s="9"/>
      <c r="Z99" s="9"/>
    </row>
    <row r="100">
      <c r="A100" s="50" t="s">
        <v>40</v>
      </c>
      <c r="B100" s="179"/>
      <c r="C100" s="131" t="s">
        <v>1503</v>
      </c>
      <c r="D100" s="174"/>
      <c r="E100" s="176"/>
      <c r="F100" s="261" t="s">
        <v>1504</v>
      </c>
      <c r="G100" s="54" t="s">
        <v>1505</v>
      </c>
      <c r="H100" s="50" t="s">
        <v>37</v>
      </c>
      <c r="I100" s="194"/>
      <c r="J100" s="209"/>
      <c r="K100" s="196"/>
      <c r="L100" s="197"/>
      <c r="M100" s="299"/>
      <c r="N100" s="210"/>
      <c r="O100" s="200"/>
      <c r="P100" s="201"/>
      <c r="Q100" s="127">
        <v>50.0</v>
      </c>
      <c r="R100" s="311">
        <v>50.0</v>
      </c>
      <c r="S100" s="9"/>
      <c r="T100" s="9"/>
      <c r="U100" s="9"/>
      <c r="V100" s="9"/>
      <c r="W100" s="9"/>
      <c r="X100" s="9"/>
      <c r="Y100" s="9"/>
      <c r="Z100" s="9"/>
    </row>
    <row r="101">
      <c r="A101" s="5"/>
      <c r="B101" s="2"/>
      <c r="C101" s="211"/>
      <c r="D101" s="212"/>
      <c r="E101" s="4"/>
      <c r="F101" s="213"/>
      <c r="G101" s="214"/>
      <c r="H101" s="5"/>
      <c r="I101" s="215"/>
      <c r="O101" s="216"/>
      <c r="P101" s="216"/>
      <c r="Q101" s="217"/>
      <c r="R101" s="218">
        <f>SUM(R7:R100)</f>
        <v>12749</v>
      </c>
      <c r="S101" s="9"/>
      <c r="T101" s="9"/>
      <c r="U101" s="9"/>
      <c r="V101" s="9"/>
      <c r="W101" s="9"/>
      <c r="X101" s="9"/>
      <c r="Y101" s="9"/>
      <c r="Z101" s="9"/>
    </row>
    <row r="102">
      <c r="A102" s="5"/>
      <c r="B102" s="2"/>
      <c r="C102" s="219"/>
      <c r="D102" s="220"/>
      <c r="E102" s="4"/>
      <c r="F102" s="221"/>
      <c r="G102" s="222"/>
      <c r="H102" s="3"/>
      <c r="I102" s="223" t="s">
        <v>26</v>
      </c>
      <c r="J102" s="224"/>
      <c r="O102" s="216"/>
      <c r="P102" s="216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"/>
      <c r="B103" s="225"/>
      <c r="C103" s="19"/>
      <c r="D103" s="226"/>
      <c r="E103" s="227"/>
      <c r="F103" s="213"/>
      <c r="G103" s="4"/>
      <c r="H103" s="3"/>
      <c r="I103" s="180">
        <f>SUM(I7:I100)</f>
        <v>4154</v>
      </c>
      <c r="J103" s="228" t="s">
        <v>27</v>
      </c>
      <c r="K103" s="229"/>
      <c r="O103" s="230"/>
      <c r="P103" s="230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213"/>
      <c r="G104" s="4"/>
      <c r="H104" s="3"/>
      <c r="I104" s="180">
        <f>SUM(I103*2%)</f>
        <v>83.08</v>
      </c>
      <c r="J104" s="231">
        <f>SUM(J7:J100)</f>
        <v>3440</v>
      </c>
      <c r="K104" s="232" t="s">
        <v>22</v>
      </c>
      <c r="O104" s="233" t="s">
        <v>11</v>
      </c>
      <c r="P104" s="230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234"/>
      <c r="J105" s="86">
        <f>SUM(J104*2%)</f>
        <v>68.8</v>
      </c>
      <c r="K105" s="235" t="s">
        <v>28</v>
      </c>
      <c r="L105" s="236"/>
      <c r="O105" s="216"/>
      <c r="P105" s="216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4"/>
      <c r="F106" s="4"/>
      <c r="G106" s="4"/>
      <c r="H106" s="3"/>
      <c r="I106" s="9"/>
      <c r="J106" s="234"/>
      <c r="K106" s="231">
        <f>SUM(K7:K100)</f>
        <v>8455</v>
      </c>
      <c r="L106" s="236"/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38" t="s">
        <v>29</v>
      </c>
      <c r="F107" s="312">
        <f>SUM(L18,I48,M60,J88)</f>
        <v>959</v>
      </c>
      <c r="G107" s="4"/>
      <c r="H107" s="3"/>
      <c r="I107" s="9"/>
      <c r="J107" s="9"/>
      <c r="K107" s="86">
        <f>SUM(K106*3%)</f>
        <v>253.65</v>
      </c>
      <c r="L107" s="240" t="s">
        <v>30</v>
      </c>
      <c r="M107" s="215"/>
      <c r="O107" s="237"/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41" t="s">
        <v>31</v>
      </c>
      <c r="F108" s="242">
        <f>SUM(I103,J104,K106,L108,M109,N110,O113,P114,Q115)</f>
        <v>23227</v>
      </c>
      <c r="G108" s="4"/>
      <c r="H108" s="3"/>
      <c r="I108" s="9"/>
      <c r="J108" s="9"/>
      <c r="K108" s="20"/>
      <c r="L108" s="180">
        <f>SUM(L7:L100)</f>
        <v>3420</v>
      </c>
      <c r="M108" s="243" t="s">
        <v>32</v>
      </c>
      <c r="N108" s="244"/>
      <c r="O108" s="237"/>
      <c r="P108" s="237"/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2"/>
      <c r="C109" s="19"/>
      <c r="D109" s="3"/>
      <c r="E109" s="4"/>
      <c r="F109" s="4"/>
      <c r="G109" s="4"/>
      <c r="H109" s="3"/>
      <c r="I109" s="9"/>
      <c r="J109" s="9"/>
      <c r="K109" s="3"/>
      <c r="L109" s="180">
        <f>SUM(L108*2%)</f>
        <v>68.4</v>
      </c>
      <c r="M109" s="180">
        <f>SUM(M7:M100)</f>
        <v>2035</v>
      </c>
      <c r="N109" s="245" t="s">
        <v>33</v>
      </c>
      <c r="O109" s="237"/>
      <c r="P109" s="237"/>
      <c r="Q109" s="21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2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180">
        <f>SUM(M109*2%)</f>
        <v>40.7</v>
      </c>
      <c r="N110" s="180">
        <f>SUM(N7:N100)</f>
        <v>1573</v>
      </c>
      <c r="O110" s="237"/>
      <c r="P110" s="237"/>
      <c r="Q110" s="21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2"/>
      <c r="C111" s="19"/>
      <c r="D111" s="3"/>
      <c r="E111" s="246" t="s">
        <v>34</v>
      </c>
      <c r="F111" s="247">
        <f>SUM(L10,O15,L19,J20,M21,J28,M31,I32,L43,M57,I66,J67,I76,K80,N81,J82,M94)</f>
        <v>4356</v>
      </c>
      <c r="G111" s="261">
        <v>0.0</v>
      </c>
      <c r="H111" s="3"/>
      <c r="I111" s="9"/>
      <c r="J111" s="9"/>
      <c r="K111" s="3"/>
      <c r="L111" s="3"/>
      <c r="M111" s="9"/>
      <c r="N111" s="180">
        <f>SUM(N110*1%)</f>
        <v>15.73</v>
      </c>
      <c r="O111" s="237"/>
      <c r="P111" s="237"/>
      <c r="Q111" s="21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2"/>
      <c r="C112" s="19"/>
      <c r="D112" s="3"/>
      <c r="E112" s="249" t="s">
        <v>35</v>
      </c>
      <c r="F112" s="277">
        <f>SUM(I8,I9,N12,J24,I27,K29,L30,I45,J46,N47,I49,K55,K56,I58,L59,M60,M60,K61,K69,I73,J74,L75,J83,L84,K89,K90,N96,L97,L98)</f>
        <v>6290</v>
      </c>
      <c r="G112" s="290">
        <f>SUM(M60)</f>
        <v>294</v>
      </c>
      <c r="H112" s="3"/>
      <c r="I112" s="9"/>
      <c r="J112" s="9"/>
      <c r="K112" s="3"/>
      <c r="L112" s="3"/>
      <c r="M112" s="9"/>
      <c r="N112" s="20"/>
      <c r="O112" s="251" t="s">
        <v>36</v>
      </c>
      <c r="P112" s="237"/>
      <c r="Q112" s="21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2"/>
      <c r="C113" s="19"/>
      <c r="D113" s="3"/>
      <c r="E113" s="252" t="s">
        <v>37</v>
      </c>
      <c r="F113" s="338">
        <f>SUM(Q7,L13,J14,M16,M17,L18,K22,K23,I44,I48,N53,J54,L68,L70,I71,K72,I77,I78,I79,L85,K86,J87,J88,I92,N95,Q100)</f>
        <v>6075</v>
      </c>
      <c r="G113" s="291">
        <f>SUM(L18,I48,J88)</f>
        <v>665</v>
      </c>
      <c r="H113" s="3"/>
      <c r="I113" s="9"/>
      <c r="J113" s="9"/>
      <c r="K113" s="3"/>
      <c r="L113" s="3"/>
      <c r="M113" s="9"/>
      <c r="N113" s="20"/>
      <c r="O113" s="180">
        <f>SUM(O7:O100)</f>
        <v>50</v>
      </c>
      <c r="P113" s="253" t="s">
        <v>38</v>
      </c>
      <c r="Q113" s="21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180">
        <f>SUM(O113*2%)</f>
        <v>1</v>
      </c>
      <c r="P114" s="180">
        <f>SUM(P7:P100)</f>
        <v>0</v>
      </c>
      <c r="Q114" s="252" t="s">
        <v>37</v>
      </c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180">
        <f>SUM(P114*2%)</f>
        <v>0</v>
      </c>
      <c r="Q115" s="254">
        <f>SUM(Q7:Q100)</f>
        <v>100</v>
      </c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180">
        <f>SUM(Q115*2%)</f>
        <v>2</v>
      </c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256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256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5"/>
      <c r="C229" s="1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5"/>
      <c r="C230" s="1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5"/>
      <c r="C231" s="1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5"/>
      <c r="C232" s="1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5"/>
      <c r="C233" s="1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57"/>
      <c r="C1004" s="257"/>
      <c r="D1004" s="3"/>
      <c r="E1004" s="4"/>
      <c r="F1004" s="4"/>
      <c r="G1004" s="4"/>
      <c r="H1004" s="3"/>
      <c r="I1004" s="9"/>
      <c r="J1004" s="9"/>
      <c r="K1004" s="3"/>
      <c r="L1004" s="3"/>
      <c r="M1004" s="9"/>
      <c r="N1004" s="3"/>
      <c r="O1004" s="9"/>
      <c r="P1004" s="9"/>
      <c r="Q1004" s="255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57"/>
      <c r="C1005" s="257"/>
      <c r="D1005" s="3"/>
      <c r="E1005" s="4"/>
      <c r="F1005" s="4"/>
      <c r="G1005" s="4"/>
      <c r="H1005" s="3"/>
      <c r="I1005" s="9"/>
      <c r="J1005" s="9"/>
      <c r="K1005" s="3"/>
      <c r="L1005" s="3"/>
      <c r="M1005" s="9"/>
      <c r="N1005" s="3"/>
      <c r="O1005" s="9"/>
      <c r="P1005" s="9"/>
      <c r="Q1005" s="255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57"/>
      <c r="C1006" s="257"/>
      <c r="D1006" s="3"/>
      <c r="E1006" s="4"/>
      <c r="F1006" s="4"/>
      <c r="G1006" s="4"/>
      <c r="H1006" s="3"/>
      <c r="I1006" s="9"/>
      <c r="J1006" s="9"/>
      <c r="K1006" s="3"/>
      <c r="L1006" s="3"/>
      <c r="M1006" s="9"/>
      <c r="N1006" s="3"/>
      <c r="O1006" s="9"/>
      <c r="P1006" s="9"/>
      <c r="Q1006" s="255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57"/>
      <c r="C1007" s="257"/>
      <c r="D1007" s="3"/>
      <c r="E1007" s="4"/>
      <c r="F1007" s="4"/>
      <c r="G1007" s="4"/>
      <c r="H1007" s="3"/>
      <c r="I1007" s="9"/>
      <c r="J1007" s="9"/>
      <c r="K1007" s="3"/>
      <c r="L1007" s="3"/>
      <c r="M1007" s="9"/>
      <c r="N1007" s="3"/>
      <c r="O1007" s="9"/>
      <c r="P1007" s="9"/>
      <c r="Q1007" s="255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57"/>
      <c r="C1008" s="257"/>
      <c r="D1008" s="3"/>
      <c r="E1008" s="4"/>
      <c r="F1008" s="4"/>
      <c r="G1008" s="4"/>
      <c r="H1008" s="3"/>
      <c r="I1008" s="9"/>
      <c r="J1008" s="9"/>
      <c r="K1008" s="3"/>
      <c r="L1008" s="3"/>
      <c r="M1008" s="9"/>
      <c r="N1008" s="3"/>
      <c r="O1008" s="9"/>
      <c r="P1008" s="9"/>
      <c r="Q1008" s="255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K1009" s="258"/>
      <c r="L1009" s="258"/>
      <c r="N1009" s="258"/>
    </row>
  </sheetData>
  <mergeCells count="12">
    <mergeCell ref="K103:N103"/>
    <mergeCell ref="K104:N104"/>
    <mergeCell ref="L105:N105"/>
    <mergeCell ref="L106:N106"/>
    <mergeCell ref="M107:N107"/>
    <mergeCell ref="A2:G2"/>
    <mergeCell ref="A3:E3"/>
    <mergeCell ref="I3:O3"/>
    <mergeCell ref="S6:T6"/>
    <mergeCell ref="S14:T14"/>
    <mergeCell ref="I101:N101"/>
    <mergeCell ref="J102:N102"/>
  </mergeCells>
  <dataValidations>
    <dataValidation type="list" allowBlank="1" showErrorMessage="1" sqref="A7:A100">
      <formula1>"Nobre,Publicidade"</formula1>
    </dataValidation>
    <dataValidation type="list" allowBlank="1" showErrorMessage="1" sqref="D7:D100 D217:D1008">
      <formula1>"Vinicius,Gustavo,Kaua,Wesley,Caio,Julia,Thiago,Daniel,Jonatha,Jhonatas,Otavio,Produtor,David,Caio Ferreira,Kaicky,Pamelah,leandro,Caio Alves"</formula1>
    </dataValidation>
    <dataValidation type="list" allowBlank="1" showErrorMessage="1" sqref="H7:H100">
      <formula1>"Mel,Drieli,Fernanda"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5.0"/>
  </cols>
  <sheetData>
    <row r="1">
      <c r="A1" s="259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4"/>
      <c r="T4" s="9"/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47</v>
      </c>
      <c r="D7" s="53" t="s">
        <v>83</v>
      </c>
      <c r="E7" s="54" t="s">
        <v>1506</v>
      </c>
      <c r="F7" s="261" t="s">
        <v>1507</v>
      </c>
      <c r="G7" s="55" t="s">
        <v>1508</v>
      </c>
      <c r="H7" s="50" t="s">
        <v>87</v>
      </c>
      <c r="I7" s="57" t="s">
        <v>186</v>
      </c>
      <c r="J7" s="58"/>
      <c r="K7" s="59"/>
      <c r="L7" s="60"/>
      <c r="M7" s="61"/>
      <c r="N7" s="62"/>
      <c r="O7" s="63"/>
      <c r="P7" s="64"/>
      <c r="Q7" s="330"/>
      <c r="R7" s="53" t="s">
        <v>47</v>
      </c>
      <c r="S7" s="66" t="s">
        <v>23</v>
      </c>
      <c r="T7" s="67">
        <f>SUM(I7:I100)</f>
        <v>4702</v>
      </c>
      <c r="U7" s="9"/>
      <c r="V7" s="9"/>
      <c r="W7" s="9"/>
      <c r="X7" s="9"/>
      <c r="Y7" s="9"/>
      <c r="Z7" s="9"/>
    </row>
    <row r="8">
      <c r="A8" s="50" t="s">
        <v>40</v>
      </c>
      <c r="B8" s="51"/>
      <c r="C8" s="68" t="s">
        <v>1509</v>
      </c>
      <c r="D8" s="53" t="s">
        <v>67</v>
      </c>
      <c r="E8" s="69" t="s">
        <v>1510</v>
      </c>
      <c r="F8" s="261" t="s">
        <v>1511</v>
      </c>
      <c r="G8" s="55" t="s">
        <v>1512</v>
      </c>
      <c r="H8" s="50" t="s">
        <v>46</v>
      </c>
      <c r="I8" s="70">
        <v>147.0</v>
      </c>
      <c r="J8" s="58"/>
      <c r="K8" s="71"/>
      <c r="L8" s="72"/>
      <c r="M8" s="61"/>
      <c r="N8" s="73"/>
      <c r="O8" s="74"/>
      <c r="P8" s="75"/>
      <c r="Q8" s="76"/>
      <c r="R8" s="53">
        <v>50.0</v>
      </c>
      <c r="S8" s="40" t="s">
        <v>13</v>
      </c>
      <c r="T8" s="67">
        <f>SUM(J7:J100)</f>
        <v>294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1513</v>
      </c>
      <c r="D9" s="53" t="s">
        <v>822</v>
      </c>
      <c r="E9" s="69" t="s">
        <v>1295</v>
      </c>
      <c r="F9" s="261" t="s">
        <v>1514</v>
      </c>
      <c r="G9" s="55" t="s">
        <v>1515</v>
      </c>
      <c r="H9" s="50" t="s">
        <v>37</v>
      </c>
      <c r="I9" s="70">
        <v>197.0</v>
      </c>
      <c r="J9" s="78"/>
      <c r="K9" s="71"/>
      <c r="L9" s="79"/>
      <c r="M9" s="61"/>
      <c r="N9" s="73"/>
      <c r="O9" s="74"/>
      <c r="P9" s="75"/>
      <c r="Q9" s="331"/>
      <c r="R9" s="53">
        <v>50.0</v>
      </c>
      <c r="S9" s="80" t="s">
        <v>14</v>
      </c>
      <c r="T9" s="81">
        <f>SUM(K7:K100)</f>
        <v>0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 t="s">
        <v>1516</v>
      </c>
      <c r="D10" s="53" t="s">
        <v>42</v>
      </c>
      <c r="E10" s="69" t="s">
        <v>507</v>
      </c>
      <c r="F10" s="261" t="s">
        <v>1517</v>
      </c>
      <c r="G10" s="55" t="s">
        <v>1518</v>
      </c>
      <c r="H10" s="50" t="s">
        <v>46</v>
      </c>
      <c r="I10" s="70">
        <v>990.0</v>
      </c>
      <c r="J10" s="58"/>
      <c r="K10" s="71"/>
      <c r="L10" s="89"/>
      <c r="M10" s="61"/>
      <c r="N10" s="83"/>
      <c r="O10" s="84"/>
      <c r="P10" s="75"/>
      <c r="Q10" s="331"/>
      <c r="R10" s="263">
        <v>990.0</v>
      </c>
      <c r="S10" s="85" t="s">
        <v>24</v>
      </c>
      <c r="T10" s="81">
        <f>SUM(L7:L100)</f>
        <v>0</v>
      </c>
      <c r="U10" s="9"/>
      <c r="V10" s="9"/>
      <c r="W10" s="9"/>
      <c r="X10" s="9"/>
      <c r="Y10" s="9"/>
      <c r="Z10" s="9"/>
    </row>
    <row r="11">
      <c r="A11" s="50" t="s">
        <v>40</v>
      </c>
      <c r="B11" s="51"/>
      <c r="C11" s="86"/>
      <c r="D11" s="53"/>
      <c r="E11" s="69" t="s">
        <v>1519</v>
      </c>
      <c r="F11" s="54" t="s">
        <v>1520</v>
      </c>
      <c r="G11" s="55" t="s">
        <v>1521</v>
      </c>
      <c r="H11" s="50"/>
      <c r="I11" s="57">
        <v>180.0</v>
      </c>
      <c r="J11" s="88"/>
      <c r="K11" s="71"/>
      <c r="L11" s="89"/>
      <c r="M11" s="61"/>
      <c r="N11" s="62"/>
      <c r="O11" s="84"/>
      <c r="P11" s="91"/>
      <c r="Q11" s="92"/>
      <c r="R11" s="53"/>
      <c r="S11" s="43" t="s">
        <v>16</v>
      </c>
      <c r="T11" s="81">
        <f>SUM(M7:M100)</f>
        <v>0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6"/>
      <c r="D12" s="87"/>
      <c r="E12" s="69" t="s">
        <v>1519</v>
      </c>
      <c r="F12" s="54" t="s">
        <v>1522</v>
      </c>
      <c r="G12" s="55" t="s">
        <v>1521</v>
      </c>
      <c r="H12" s="56"/>
      <c r="I12" s="57">
        <v>120.0</v>
      </c>
      <c r="J12" s="94"/>
      <c r="K12" s="71"/>
      <c r="L12" s="95"/>
      <c r="M12" s="61"/>
      <c r="N12" s="62"/>
      <c r="O12" s="96"/>
      <c r="P12" s="97"/>
      <c r="Q12" s="332"/>
      <c r="R12" s="53"/>
      <c r="S12" s="99" t="s">
        <v>17</v>
      </c>
      <c r="T12" s="67">
        <f>SUM(N7:N100)</f>
        <v>0</v>
      </c>
      <c r="U12" s="9"/>
      <c r="V12" s="9"/>
      <c r="W12" s="9"/>
      <c r="X12" s="9"/>
      <c r="Y12" s="9"/>
      <c r="Z12" s="9"/>
    </row>
    <row r="13" ht="16.5" customHeight="1">
      <c r="A13" s="50" t="s">
        <v>40</v>
      </c>
      <c r="B13" s="77"/>
      <c r="C13" s="68" t="s">
        <v>1523</v>
      </c>
      <c r="D13" s="53" t="s">
        <v>67</v>
      </c>
      <c r="E13" s="69" t="s">
        <v>1524</v>
      </c>
      <c r="F13" s="262" t="s">
        <v>1525</v>
      </c>
      <c r="G13" s="55" t="s">
        <v>1526</v>
      </c>
      <c r="H13" s="50" t="s">
        <v>46</v>
      </c>
      <c r="I13" s="70">
        <v>700.0</v>
      </c>
      <c r="J13" s="58"/>
      <c r="K13" s="59"/>
      <c r="L13" s="89"/>
      <c r="M13" s="61"/>
      <c r="N13" s="83"/>
      <c r="O13" s="74"/>
      <c r="P13" s="91"/>
      <c r="Q13" s="332"/>
      <c r="R13" s="292">
        <v>700.0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1527</v>
      </c>
      <c r="D14" s="53" t="s">
        <v>27</v>
      </c>
      <c r="E14" s="69" t="s">
        <v>1528</v>
      </c>
      <c r="F14" s="261" t="s">
        <v>1529</v>
      </c>
      <c r="G14" s="55" t="s">
        <v>1530</v>
      </c>
      <c r="H14" s="50" t="s">
        <v>87</v>
      </c>
      <c r="I14" s="70">
        <v>294.0</v>
      </c>
      <c r="J14" s="58"/>
      <c r="K14" s="71"/>
      <c r="L14" s="89"/>
      <c r="M14" s="61"/>
      <c r="N14" s="83"/>
      <c r="O14" s="84"/>
      <c r="P14" s="104"/>
      <c r="Q14" s="92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40</v>
      </c>
      <c r="B15" s="51"/>
      <c r="C15" s="82" t="s">
        <v>1531</v>
      </c>
      <c r="D15" s="53" t="s">
        <v>27</v>
      </c>
      <c r="E15" s="69" t="s">
        <v>1528</v>
      </c>
      <c r="F15" s="261" t="s">
        <v>1532</v>
      </c>
      <c r="G15" s="55" t="s">
        <v>1530</v>
      </c>
      <c r="H15" s="50" t="s">
        <v>87</v>
      </c>
      <c r="I15" s="70">
        <v>294.0</v>
      </c>
      <c r="J15" s="58"/>
      <c r="K15" s="71"/>
      <c r="L15" s="89"/>
      <c r="M15" s="61"/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1533</v>
      </c>
      <c r="D16" s="53" t="s">
        <v>27</v>
      </c>
      <c r="E16" s="107" t="s">
        <v>1534</v>
      </c>
      <c r="F16" s="261" t="s">
        <v>1535</v>
      </c>
      <c r="G16" s="55" t="s">
        <v>1536</v>
      </c>
      <c r="H16" s="50" t="s">
        <v>87</v>
      </c>
      <c r="I16" s="70">
        <v>200.0</v>
      </c>
      <c r="J16" s="58"/>
      <c r="K16" s="71"/>
      <c r="L16" s="89"/>
      <c r="M16" s="108"/>
      <c r="N16" s="62"/>
      <c r="O16" s="74"/>
      <c r="P16" s="91"/>
      <c r="Q16" s="332"/>
      <c r="R16" s="53">
        <v>50.0</v>
      </c>
      <c r="S16" s="109" t="s">
        <v>18</v>
      </c>
      <c r="T16" s="81">
        <f>SUM(O7:O100)</f>
        <v>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1537</v>
      </c>
      <c r="D17" s="53" t="s">
        <v>27</v>
      </c>
      <c r="E17" s="110"/>
      <c r="F17" s="261" t="s">
        <v>1538</v>
      </c>
      <c r="G17" s="55" t="s">
        <v>1539</v>
      </c>
      <c r="H17" s="50" t="s">
        <v>87</v>
      </c>
      <c r="I17" s="70">
        <v>294.0</v>
      </c>
      <c r="J17" s="88"/>
      <c r="K17" s="71"/>
      <c r="L17" s="79"/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SUM(P7:P100)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1540</v>
      </c>
      <c r="D18" s="53" t="s">
        <v>107</v>
      </c>
      <c r="E18" s="69" t="s">
        <v>1541</v>
      </c>
      <c r="F18" s="261" t="s">
        <v>1542</v>
      </c>
      <c r="G18" s="55" t="s">
        <v>1543</v>
      </c>
      <c r="H18" s="50" t="s">
        <v>37</v>
      </c>
      <c r="I18" s="70">
        <v>147.0</v>
      </c>
      <c r="J18" s="78"/>
      <c r="K18" s="71"/>
      <c r="L18" s="89"/>
      <c r="M18" s="61"/>
      <c r="N18" s="62"/>
      <c r="O18" s="84"/>
      <c r="P18" s="91"/>
      <c r="Q18" s="332"/>
      <c r="R18" s="53">
        <v>50.0</v>
      </c>
      <c r="S18" s="112" t="s">
        <v>20</v>
      </c>
      <c r="T18" s="113">
        <f>SUM(Q7:Q100)</f>
        <v>0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1544</v>
      </c>
      <c r="D19" s="53" t="s">
        <v>107</v>
      </c>
      <c r="E19" s="69"/>
      <c r="F19" s="261" t="s">
        <v>1545</v>
      </c>
      <c r="G19" s="55" t="s">
        <v>1546</v>
      </c>
      <c r="H19" s="50" t="s">
        <v>37</v>
      </c>
      <c r="I19" s="70"/>
      <c r="J19" s="78">
        <v>294.0</v>
      </c>
      <c r="K19" s="71"/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2" t="s">
        <v>1547</v>
      </c>
      <c r="D20" s="53" t="s">
        <v>107</v>
      </c>
      <c r="E20" s="69" t="s">
        <v>1548</v>
      </c>
      <c r="F20" s="261" t="s">
        <v>1549</v>
      </c>
      <c r="G20" s="55" t="s">
        <v>1550</v>
      </c>
      <c r="H20" s="50" t="s">
        <v>37</v>
      </c>
      <c r="I20" s="70">
        <v>147.0</v>
      </c>
      <c r="J20" s="58"/>
      <c r="K20" s="116"/>
      <c r="L20" s="89"/>
      <c r="M20" s="61"/>
      <c r="N20" s="73"/>
      <c r="O20" s="74"/>
      <c r="P20" s="91"/>
      <c r="Q20" s="332"/>
      <c r="R20" s="53">
        <v>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40</v>
      </c>
      <c r="B21" s="51"/>
      <c r="C21" s="82" t="s">
        <v>1551</v>
      </c>
      <c r="D21" s="53" t="s">
        <v>190</v>
      </c>
      <c r="E21" s="110" t="s">
        <v>1552</v>
      </c>
      <c r="F21" s="261" t="s">
        <v>1553</v>
      </c>
      <c r="G21" s="55" t="s">
        <v>1554</v>
      </c>
      <c r="H21" s="50" t="s">
        <v>37</v>
      </c>
      <c r="I21" s="70">
        <v>147.0</v>
      </c>
      <c r="J21" s="58"/>
      <c r="K21" s="116"/>
      <c r="L21" s="89"/>
      <c r="M21" s="61"/>
      <c r="N21" s="62"/>
      <c r="O21" s="84"/>
      <c r="P21" s="91"/>
      <c r="Q21" s="332"/>
      <c r="R21" s="53">
        <v>50.0</v>
      </c>
      <c r="S21" s="118">
        <f>SUM(F108)</f>
        <v>4996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1551</v>
      </c>
      <c r="D22" s="53" t="s">
        <v>190</v>
      </c>
      <c r="E22" s="69" t="s">
        <v>1552</v>
      </c>
      <c r="F22" s="261" t="s">
        <v>1555</v>
      </c>
      <c r="G22" s="55" t="s">
        <v>1554</v>
      </c>
      <c r="H22" s="50" t="s">
        <v>37</v>
      </c>
      <c r="I22" s="70">
        <v>147.0</v>
      </c>
      <c r="J22" s="58"/>
      <c r="K22" s="71"/>
      <c r="L22" s="119"/>
      <c r="M22" s="61"/>
      <c r="N22" s="62"/>
      <c r="O22" s="84"/>
      <c r="P22" s="91"/>
      <c r="Q22" s="332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40</v>
      </c>
      <c r="B23" s="51"/>
      <c r="C23" s="82" t="s">
        <v>1556</v>
      </c>
      <c r="D23" s="53" t="s">
        <v>339</v>
      </c>
      <c r="E23" s="69"/>
      <c r="F23" s="261" t="s">
        <v>1557</v>
      </c>
      <c r="G23" s="55" t="s">
        <v>1558</v>
      </c>
      <c r="H23" s="50" t="s">
        <v>87</v>
      </c>
      <c r="I23" s="70">
        <v>244.0</v>
      </c>
      <c r="J23" s="58"/>
      <c r="K23" s="71"/>
      <c r="L23" s="119"/>
      <c r="M23" s="61"/>
      <c r="N23" s="62"/>
      <c r="O23" s="84"/>
      <c r="P23" s="91"/>
      <c r="Q23" s="332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1559</v>
      </c>
      <c r="D24" s="53" t="s">
        <v>53</v>
      </c>
      <c r="E24" s="69"/>
      <c r="F24" s="261" t="s">
        <v>1560</v>
      </c>
      <c r="G24" s="55" t="s">
        <v>1561</v>
      </c>
      <c r="H24" s="50" t="s">
        <v>46</v>
      </c>
      <c r="I24" s="70">
        <v>127.0</v>
      </c>
      <c r="J24" s="58"/>
      <c r="K24" s="71"/>
      <c r="L24" s="79"/>
      <c r="M24" s="61"/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82" t="s">
        <v>92</v>
      </c>
      <c r="D25" s="53" t="s">
        <v>53</v>
      </c>
      <c r="E25" s="69" t="s">
        <v>1562</v>
      </c>
      <c r="F25" s="261" t="s">
        <v>1563</v>
      </c>
      <c r="G25" s="55" t="s">
        <v>1564</v>
      </c>
      <c r="H25" s="50" t="s">
        <v>46</v>
      </c>
      <c r="I25" s="70">
        <v>127.0</v>
      </c>
      <c r="J25" s="58"/>
      <c r="K25" s="71"/>
      <c r="L25" s="89"/>
      <c r="M25" s="121"/>
      <c r="N25" s="62"/>
      <c r="O25" s="74"/>
      <c r="P25" s="91"/>
      <c r="Q25" s="333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1565</v>
      </c>
      <c r="D26" s="53" t="s">
        <v>53</v>
      </c>
      <c r="E26" s="69"/>
      <c r="F26" s="261" t="s">
        <v>1566</v>
      </c>
      <c r="G26" s="55" t="s">
        <v>1567</v>
      </c>
      <c r="H26" s="50" t="s">
        <v>46</v>
      </c>
      <c r="I26" s="57">
        <v>200.0</v>
      </c>
      <c r="J26" s="58"/>
      <c r="K26" s="71"/>
      <c r="L26" s="79"/>
      <c r="M26" s="61"/>
      <c r="N26" s="62"/>
      <c r="O26" s="84"/>
      <c r="P26" s="104"/>
      <c r="Q26" s="332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/>
      <c r="B27" s="131"/>
      <c r="C27" s="86"/>
      <c r="D27" s="87"/>
      <c r="E27" s="69"/>
      <c r="F27" s="54"/>
      <c r="G27" s="55"/>
      <c r="H27" s="50"/>
      <c r="I27" s="57"/>
      <c r="J27" s="58"/>
      <c r="K27" s="125"/>
      <c r="L27" s="79"/>
      <c r="M27" s="124"/>
      <c r="N27" s="73"/>
      <c r="O27" s="84"/>
      <c r="P27" s="104"/>
      <c r="Q27" s="92"/>
      <c r="R27" s="53"/>
      <c r="S27" s="9"/>
      <c r="T27" s="9"/>
      <c r="U27" s="9"/>
      <c r="V27" s="9"/>
      <c r="W27" s="9"/>
      <c r="X27" s="9"/>
      <c r="Y27" s="9"/>
      <c r="Z27" s="9"/>
    </row>
    <row r="28">
      <c r="A28" s="50"/>
      <c r="B28" s="131"/>
      <c r="C28" s="86"/>
      <c r="D28" s="53"/>
      <c r="E28" s="69"/>
      <c r="F28" s="54"/>
      <c r="G28" s="55"/>
      <c r="H28" s="56"/>
      <c r="I28" s="126"/>
      <c r="J28" s="58"/>
      <c r="K28" s="116"/>
      <c r="L28" s="89"/>
      <c r="M28" s="61"/>
      <c r="N28" s="62"/>
      <c r="O28" s="84"/>
      <c r="P28" s="104"/>
      <c r="Q28" s="127"/>
      <c r="R28" s="53"/>
      <c r="S28" s="9"/>
      <c r="T28" s="9"/>
      <c r="U28" s="9"/>
      <c r="V28" s="9"/>
      <c r="W28" s="9"/>
      <c r="X28" s="9"/>
      <c r="Y28" s="9"/>
      <c r="Z28" s="9"/>
    </row>
    <row r="29">
      <c r="A29" s="50"/>
      <c r="B29" s="77"/>
      <c r="C29" s="86"/>
      <c r="D29" s="53"/>
      <c r="E29" s="69"/>
      <c r="F29" s="54"/>
      <c r="G29" s="55"/>
      <c r="H29" s="50"/>
      <c r="I29" s="126"/>
      <c r="J29" s="58"/>
      <c r="K29" s="71"/>
      <c r="L29" s="119"/>
      <c r="M29" s="61"/>
      <c r="N29" s="62"/>
      <c r="O29" s="74"/>
      <c r="P29" s="91"/>
      <c r="Q29" s="128"/>
      <c r="R29" s="53"/>
      <c r="S29" s="9"/>
      <c r="T29" s="9"/>
      <c r="U29" s="9"/>
      <c r="V29" s="9"/>
      <c r="W29" s="9"/>
      <c r="X29" s="9"/>
      <c r="Y29" s="9"/>
      <c r="Z29" s="9"/>
    </row>
    <row r="30">
      <c r="A30" s="50"/>
      <c r="B30" s="77"/>
      <c r="C30" s="68"/>
      <c r="D30" s="53"/>
      <c r="E30" s="69"/>
      <c r="F30" s="54"/>
      <c r="G30" s="55"/>
      <c r="H30" s="50"/>
      <c r="I30" s="70"/>
      <c r="J30" s="58"/>
      <c r="K30" s="71"/>
      <c r="L30" s="89"/>
      <c r="M30" s="121"/>
      <c r="N30" s="62"/>
      <c r="O30" s="84"/>
      <c r="P30" s="91"/>
      <c r="Q30" s="128"/>
      <c r="R30" s="53"/>
      <c r="S30" s="9"/>
      <c r="T30" s="9"/>
      <c r="U30" s="9"/>
      <c r="V30" s="9"/>
      <c r="W30" s="9"/>
      <c r="X30" s="9"/>
      <c r="Y30" s="9"/>
      <c r="Z30" s="9"/>
    </row>
    <row r="31">
      <c r="A31" s="50"/>
      <c r="B31" s="51"/>
      <c r="C31" s="52"/>
      <c r="D31" s="87"/>
      <c r="E31" s="69"/>
      <c r="F31" s="54"/>
      <c r="G31" s="55"/>
      <c r="H31" s="56"/>
      <c r="I31" s="70"/>
      <c r="J31" s="78"/>
      <c r="K31" s="71"/>
      <c r="L31" s="89"/>
      <c r="M31" s="61"/>
      <c r="N31" s="62"/>
      <c r="O31" s="129"/>
      <c r="P31" s="130"/>
      <c r="Q31" s="128"/>
      <c r="R31" s="53"/>
      <c r="S31" s="9"/>
      <c r="T31" s="9"/>
      <c r="U31" s="9"/>
      <c r="V31" s="9"/>
      <c r="W31" s="9"/>
      <c r="X31" s="9"/>
      <c r="Y31" s="9"/>
      <c r="Z31" s="9"/>
    </row>
    <row r="32">
      <c r="A32" s="50"/>
      <c r="B32" s="131"/>
      <c r="C32" s="68"/>
      <c r="D32" s="53"/>
      <c r="E32" s="69"/>
      <c r="F32" s="54"/>
      <c r="G32" s="55"/>
      <c r="H32" s="56"/>
      <c r="I32" s="70"/>
      <c r="J32" s="58"/>
      <c r="K32" s="71"/>
      <c r="L32" s="79"/>
      <c r="M32" s="61"/>
      <c r="N32" s="83"/>
      <c r="O32" s="129"/>
      <c r="P32" s="130"/>
      <c r="Q32" s="128"/>
      <c r="R32" s="53"/>
      <c r="S32" s="9"/>
      <c r="T32" s="9"/>
      <c r="U32" s="9"/>
      <c r="V32" s="9"/>
      <c r="W32" s="9"/>
      <c r="X32" s="9"/>
      <c r="Y32" s="9"/>
      <c r="Z32" s="9"/>
    </row>
    <row r="33">
      <c r="A33" s="50"/>
      <c r="B33" s="51"/>
      <c r="C33" s="68"/>
      <c r="D33" s="87"/>
      <c r="E33" s="132"/>
      <c r="F33" s="133"/>
      <c r="G33" s="55"/>
      <c r="H33" s="56"/>
      <c r="I33" s="70"/>
      <c r="J33" s="58"/>
      <c r="K33" s="134"/>
      <c r="L33" s="89"/>
      <c r="M33" s="61"/>
      <c r="N33" s="62"/>
      <c r="O33" s="129"/>
      <c r="P33" s="130"/>
      <c r="Q33" s="127"/>
      <c r="R33" s="53"/>
      <c r="S33" s="9"/>
      <c r="T33" s="9"/>
      <c r="U33" s="9"/>
      <c r="V33" s="9"/>
      <c r="W33" s="9"/>
      <c r="X33" s="9"/>
      <c r="Y33" s="9"/>
      <c r="Z33" s="9"/>
    </row>
    <row r="34">
      <c r="A34" s="50"/>
      <c r="B34" s="135"/>
      <c r="C34" s="82"/>
      <c r="D34" s="53"/>
      <c r="E34" s="69"/>
      <c r="F34" s="54"/>
      <c r="G34" s="55"/>
      <c r="H34" s="56"/>
      <c r="I34" s="70"/>
      <c r="J34" s="58"/>
      <c r="K34" s="134"/>
      <c r="L34" s="89"/>
      <c r="M34" s="61"/>
      <c r="N34" s="62"/>
      <c r="O34" s="129"/>
      <c r="P34" s="130"/>
      <c r="Q34" s="128"/>
      <c r="R34" s="53"/>
      <c r="S34" s="9"/>
      <c r="T34" s="9"/>
      <c r="U34" s="9"/>
      <c r="V34" s="9"/>
      <c r="W34" s="9"/>
      <c r="X34" s="9"/>
      <c r="Y34" s="9"/>
      <c r="Z34" s="9"/>
    </row>
    <row r="35">
      <c r="A35" s="50"/>
      <c r="B35" s="51"/>
      <c r="C35" s="136"/>
      <c r="D35" s="53"/>
      <c r="E35" s="107"/>
      <c r="F35" s="54"/>
      <c r="G35" s="55"/>
      <c r="H35" s="50"/>
      <c r="I35" s="70"/>
      <c r="J35" s="58"/>
      <c r="K35" s="116"/>
      <c r="L35" s="89"/>
      <c r="M35" s="61"/>
      <c r="N35" s="73"/>
      <c r="O35" s="129"/>
      <c r="P35" s="137"/>
      <c r="Q35" s="128"/>
      <c r="R35" s="53"/>
      <c r="S35" s="9"/>
      <c r="T35" s="9"/>
      <c r="U35" s="9"/>
      <c r="V35" s="9"/>
      <c r="W35" s="9"/>
      <c r="X35" s="9"/>
      <c r="Y35" s="9"/>
      <c r="Z35" s="9"/>
    </row>
    <row r="36">
      <c r="A36" s="50"/>
      <c r="B36" s="51"/>
      <c r="C36" s="138"/>
      <c r="D36" s="87"/>
      <c r="E36" s="69"/>
      <c r="F36" s="54"/>
      <c r="G36" s="54"/>
      <c r="H36" s="56"/>
      <c r="I36" s="70"/>
      <c r="J36" s="58"/>
      <c r="K36" s="59"/>
      <c r="L36" s="89"/>
      <c r="M36" s="61"/>
      <c r="N36" s="83"/>
      <c r="O36" s="129"/>
      <c r="P36" s="130"/>
      <c r="Q36" s="128"/>
      <c r="R36" s="53"/>
      <c r="S36" s="9"/>
      <c r="T36" s="9"/>
      <c r="U36" s="9"/>
      <c r="V36" s="9"/>
      <c r="W36" s="9"/>
      <c r="X36" s="9"/>
      <c r="Y36" s="9"/>
      <c r="Z36" s="9"/>
    </row>
    <row r="37">
      <c r="A37" s="50"/>
      <c r="B37" s="77"/>
      <c r="C37" s="138"/>
      <c r="D37" s="87"/>
      <c r="E37" s="69"/>
      <c r="F37" s="54"/>
      <c r="G37" s="54"/>
      <c r="H37" s="56"/>
      <c r="I37" s="57"/>
      <c r="J37" s="58"/>
      <c r="K37" s="71"/>
      <c r="L37" s="89"/>
      <c r="M37" s="61"/>
      <c r="N37" s="62"/>
      <c r="O37" s="129"/>
      <c r="P37" s="130"/>
      <c r="Q37" s="127"/>
      <c r="R37" s="53"/>
      <c r="S37" s="9"/>
      <c r="T37" s="9"/>
      <c r="U37" s="9"/>
      <c r="V37" s="9"/>
      <c r="W37" s="9"/>
      <c r="X37" s="9"/>
      <c r="Y37" s="9"/>
      <c r="Z37" s="9"/>
    </row>
    <row r="38">
      <c r="A38" s="50"/>
      <c r="B38" s="77"/>
      <c r="C38" s="52"/>
      <c r="D38" s="53"/>
      <c r="E38" s="69"/>
      <c r="F38" s="100"/>
      <c r="G38" s="54"/>
      <c r="H38" s="56"/>
      <c r="I38" s="57"/>
      <c r="J38" s="58"/>
      <c r="K38" s="71"/>
      <c r="L38" s="89"/>
      <c r="M38" s="61"/>
      <c r="N38" s="62"/>
      <c r="O38" s="140"/>
      <c r="P38" s="130"/>
      <c r="Q38" s="127"/>
      <c r="R38" s="53"/>
      <c r="S38" s="9"/>
      <c r="T38" s="9"/>
      <c r="U38" s="9"/>
      <c r="V38" s="9"/>
      <c r="W38" s="9"/>
      <c r="X38" s="9"/>
      <c r="Y38" s="9"/>
      <c r="Z38" s="9"/>
    </row>
    <row r="39">
      <c r="A39" s="50"/>
      <c r="B39" s="77"/>
      <c r="C39" s="52"/>
      <c r="D39" s="53"/>
      <c r="E39" s="69"/>
      <c r="F39" s="141"/>
      <c r="G39" s="55"/>
      <c r="H39" s="50"/>
      <c r="I39" s="70"/>
      <c r="J39" s="58"/>
      <c r="K39" s="71"/>
      <c r="L39" s="79"/>
      <c r="M39" s="61"/>
      <c r="N39" s="73"/>
      <c r="O39" s="129"/>
      <c r="P39" s="130"/>
      <c r="Q39" s="127"/>
      <c r="R39" s="53"/>
      <c r="S39" s="9"/>
      <c r="T39" s="9"/>
      <c r="U39" s="9"/>
      <c r="V39" s="9"/>
      <c r="W39" s="9"/>
      <c r="X39" s="9"/>
      <c r="Y39" s="9"/>
      <c r="Z39" s="9"/>
    </row>
    <row r="40">
      <c r="A40" s="50"/>
      <c r="B40" s="51"/>
      <c r="C40" s="68"/>
      <c r="D40" s="53"/>
      <c r="E40" s="69"/>
      <c r="F40" s="54"/>
      <c r="G40" s="55"/>
      <c r="H40" s="56"/>
      <c r="I40" s="70"/>
      <c r="J40" s="58"/>
      <c r="K40" s="71"/>
      <c r="L40" s="89"/>
      <c r="M40" s="61"/>
      <c r="N40" s="142"/>
      <c r="O40" s="129"/>
      <c r="P40" s="130"/>
      <c r="Q40" s="128"/>
      <c r="R40" s="53"/>
      <c r="S40" s="9"/>
      <c r="T40" s="9"/>
      <c r="U40" s="9"/>
      <c r="V40" s="9"/>
      <c r="W40" s="9"/>
      <c r="X40" s="9"/>
      <c r="Y40" s="9"/>
      <c r="Z40" s="9"/>
    </row>
    <row r="41">
      <c r="A41" s="50"/>
      <c r="B41" s="51"/>
      <c r="C41" s="52"/>
      <c r="D41" s="53"/>
      <c r="E41" s="69"/>
      <c r="F41" s="54"/>
      <c r="G41" s="53"/>
      <c r="H41" s="56"/>
      <c r="I41" s="70"/>
      <c r="J41" s="58"/>
      <c r="K41" s="71"/>
      <c r="L41" s="89"/>
      <c r="M41" s="61"/>
      <c r="N41" s="62"/>
      <c r="O41" s="129"/>
      <c r="P41" s="130"/>
      <c r="Q41" s="127"/>
      <c r="R41" s="53"/>
      <c r="S41" s="9"/>
      <c r="T41" s="9"/>
      <c r="U41" s="9"/>
      <c r="V41" s="9"/>
      <c r="W41" s="9"/>
      <c r="X41" s="9"/>
      <c r="Y41" s="9"/>
      <c r="Z41" s="9"/>
    </row>
    <row r="42">
      <c r="A42" s="50"/>
      <c r="B42" s="51"/>
      <c r="C42" s="86"/>
      <c r="D42" s="87"/>
      <c r="E42" s="69"/>
      <c r="F42" s="54"/>
      <c r="G42" s="55"/>
      <c r="H42" s="56"/>
      <c r="I42" s="70"/>
      <c r="J42" s="58"/>
      <c r="K42" s="59"/>
      <c r="L42" s="143"/>
      <c r="M42" s="121"/>
      <c r="N42" s="62"/>
      <c r="O42" s="129"/>
      <c r="P42" s="130"/>
      <c r="Q42" s="128"/>
      <c r="R42" s="53"/>
      <c r="S42" s="9"/>
      <c r="T42" s="9"/>
      <c r="U42" s="9"/>
      <c r="V42" s="9"/>
      <c r="W42" s="9"/>
      <c r="X42" s="9"/>
      <c r="Y42" s="9"/>
      <c r="Z42" s="9"/>
    </row>
    <row r="43">
      <c r="A43" s="50"/>
      <c r="B43" s="51"/>
      <c r="C43" s="52"/>
      <c r="D43" s="53"/>
      <c r="E43" s="69"/>
      <c r="F43" s="54"/>
      <c r="G43" s="55"/>
      <c r="H43" s="56"/>
      <c r="I43" s="70"/>
      <c r="J43" s="88"/>
      <c r="K43" s="71"/>
      <c r="L43" s="334"/>
      <c r="M43" s="61"/>
      <c r="N43" s="62"/>
      <c r="O43" s="129"/>
      <c r="P43" s="130"/>
      <c r="Q43" s="128"/>
      <c r="R43" s="53"/>
      <c r="S43" s="9"/>
      <c r="T43" s="9"/>
      <c r="U43" s="9"/>
      <c r="V43" s="9"/>
      <c r="W43" s="9"/>
      <c r="X43" s="9"/>
      <c r="Y43" s="9"/>
      <c r="Z43" s="9"/>
    </row>
    <row r="44">
      <c r="A44" s="50"/>
      <c r="B44" s="77"/>
      <c r="C44" s="145"/>
      <c r="D44" s="87"/>
      <c r="E44" s="69"/>
      <c r="F44" s="146"/>
      <c r="G44" s="141"/>
      <c r="H44" s="56"/>
      <c r="I44" s="57"/>
      <c r="J44" s="58"/>
      <c r="K44" s="71"/>
      <c r="L44" s="143"/>
      <c r="M44" s="61"/>
      <c r="N44" s="62"/>
      <c r="O44" s="129"/>
      <c r="P44" s="137"/>
      <c r="Q44" s="128"/>
      <c r="R44" s="53"/>
      <c r="S44" s="9"/>
      <c r="T44" s="9"/>
      <c r="U44" s="9"/>
      <c r="V44" s="9"/>
      <c r="W44" s="9"/>
      <c r="X44" s="9"/>
      <c r="Y44" s="9"/>
      <c r="Z44" s="9"/>
    </row>
    <row r="45">
      <c r="A45" s="50"/>
      <c r="B45" s="77"/>
      <c r="C45" s="86"/>
      <c r="D45" s="53"/>
      <c r="E45" s="110"/>
      <c r="F45" s="54"/>
      <c r="G45" s="55"/>
      <c r="H45" s="50"/>
      <c r="I45" s="70"/>
      <c r="J45" s="58"/>
      <c r="K45" s="71"/>
      <c r="L45" s="148"/>
      <c r="M45" s="61"/>
      <c r="N45" s="62"/>
      <c r="O45" s="129"/>
      <c r="P45" s="137"/>
      <c r="Q45" s="98"/>
      <c r="R45" s="53"/>
      <c r="S45" s="9"/>
      <c r="T45" s="9"/>
      <c r="U45" s="9"/>
      <c r="V45" s="9"/>
      <c r="W45" s="9"/>
      <c r="X45" s="9"/>
      <c r="Y45" s="9"/>
      <c r="Z45" s="9"/>
    </row>
    <row r="46">
      <c r="A46" s="50"/>
      <c r="B46" s="51"/>
      <c r="C46" s="86"/>
      <c r="D46" s="87"/>
      <c r="E46" s="110"/>
      <c r="F46" s="54"/>
      <c r="G46" s="55"/>
      <c r="H46" s="50"/>
      <c r="I46" s="57"/>
      <c r="J46" s="58"/>
      <c r="K46" s="71"/>
      <c r="L46" s="149"/>
      <c r="M46" s="124"/>
      <c r="N46" s="62"/>
      <c r="O46" s="140"/>
      <c r="P46" s="130"/>
      <c r="Q46" s="98"/>
      <c r="R46" s="53"/>
      <c r="S46" s="9"/>
      <c r="T46" s="9"/>
      <c r="U46" s="9"/>
      <c r="V46" s="9"/>
      <c r="W46" s="9"/>
      <c r="X46" s="9"/>
      <c r="Y46" s="9"/>
      <c r="Z46" s="9"/>
    </row>
    <row r="47">
      <c r="A47" s="50"/>
      <c r="B47" s="51"/>
      <c r="C47" s="150"/>
      <c r="D47" s="87"/>
      <c r="E47" s="69"/>
      <c r="F47" s="54"/>
      <c r="G47" s="55"/>
      <c r="H47" s="50"/>
      <c r="I47" s="70"/>
      <c r="J47" s="88"/>
      <c r="K47" s="71"/>
      <c r="L47" s="149"/>
      <c r="M47" s="61"/>
      <c r="N47" s="62"/>
      <c r="O47" s="129"/>
      <c r="P47" s="130"/>
      <c r="Q47" s="92"/>
      <c r="R47" s="53"/>
      <c r="S47" s="9"/>
      <c r="T47" s="9"/>
      <c r="U47" s="9"/>
      <c r="V47" s="9"/>
      <c r="W47" s="9"/>
      <c r="X47" s="9"/>
      <c r="Y47" s="9"/>
      <c r="Z47" s="9"/>
    </row>
    <row r="48">
      <c r="A48" s="50"/>
      <c r="B48" s="51"/>
      <c r="C48" s="52"/>
      <c r="D48" s="87"/>
      <c r="E48" s="69"/>
      <c r="F48" s="151"/>
      <c r="G48" s="55"/>
      <c r="H48" s="56"/>
      <c r="I48" s="70"/>
      <c r="J48" s="58"/>
      <c r="K48" s="134"/>
      <c r="L48" s="149"/>
      <c r="M48" s="61"/>
      <c r="N48" s="73"/>
      <c r="O48" s="152"/>
      <c r="P48" s="153"/>
      <c r="Q48" s="98"/>
      <c r="R48" s="53"/>
      <c r="S48" s="9"/>
      <c r="T48" s="9"/>
      <c r="U48" s="9"/>
      <c r="V48" s="9"/>
      <c r="W48" s="9"/>
      <c r="X48" s="9"/>
      <c r="Y48" s="9"/>
      <c r="Z48" s="9"/>
    </row>
    <row r="49">
      <c r="A49" s="50"/>
      <c r="B49" s="77"/>
      <c r="C49" s="52"/>
      <c r="D49" s="87"/>
      <c r="E49" s="107"/>
      <c r="F49" s="54"/>
      <c r="G49" s="54"/>
      <c r="H49" s="56"/>
      <c r="I49" s="70"/>
      <c r="J49" s="58"/>
      <c r="K49" s="154"/>
      <c r="L49" s="149"/>
      <c r="M49" s="61"/>
      <c r="N49" s="62"/>
      <c r="O49" s="152"/>
      <c r="P49" s="155"/>
      <c r="Q49" s="127"/>
      <c r="R49" s="53"/>
      <c r="S49" s="9"/>
      <c r="T49" s="9"/>
      <c r="U49" s="9"/>
      <c r="V49" s="9"/>
      <c r="W49" s="9"/>
      <c r="X49" s="9"/>
      <c r="Y49" s="9"/>
      <c r="Z49" s="9"/>
    </row>
    <row r="50">
      <c r="A50" s="50"/>
      <c r="B50" s="51"/>
      <c r="C50" s="52"/>
      <c r="D50" s="87"/>
      <c r="E50" s="69"/>
      <c r="F50" s="54"/>
      <c r="G50" s="54"/>
      <c r="H50" s="56"/>
      <c r="I50" s="70"/>
      <c r="J50" s="58"/>
      <c r="K50" s="154"/>
      <c r="L50" s="149"/>
      <c r="M50" s="61"/>
      <c r="N50" s="83"/>
      <c r="O50" s="152"/>
      <c r="P50" s="155"/>
      <c r="Q50" s="128"/>
      <c r="R50" s="53"/>
      <c r="S50" s="9"/>
      <c r="T50" s="9"/>
      <c r="U50" s="9"/>
      <c r="V50" s="9"/>
      <c r="W50" s="9"/>
      <c r="X50" s="9"/>
      <c r="Y50" s="9"/>
      <c r="Z50" s="9"/>
    </row>
    <row r="51">
      <c r="A51" s="50"/>
      <c r="B51" s="51"/>
      <c r="C51" s="136"/>
      <c r="D51" s="53"/>
      <c r="E51" s="54"/>
      <c r="F51" s="54"/>
      <c r="G51" s="100"/>
      <c r="H51" s="50"/>
      <c r="I51" s="57"/>
      <c r="J51" s="58"/>
      <c r="K51" s="154"/>
      <c r="L51" s="149"/>
      <c r="M51" s="61"/>
      <c r="N51" s="73"/>
      <c r="O51" s="156"/>
      <c r="P51" s="155"/>
      <c r="Q51" s="128"/>
      <c r="R51" s="53"/>
      <c r="S51" s="9"/>
      <c r="T51" s="9"/>
      <c r="U51" s="9"/>
      <c r="V51" s="9"/>
      <c r="W51" s="9"/>
      <c r="X51" s="9"/>
      <c r="Y51" s="9"/>
      <c r="Z51" s="9"/>
    </row>
    <row r="52">
      <c r="A52" s="50"/>
      <c r="B52" s="51"/>
      <c r="C52" s="157"/>
      <c r="D52" s="87"/>
      <c r="E52" s="69"/>
      <c r="F52" s="54"/>
      <c r="G52" s="55"/>
      <c r="H52" s="56"/>
      <c r="I52" s="57"/>
      <c r="J52" s="58"/>
      <c r="K52" s="158"/>
      <c r="L52" s="149"/>
      <c r="M52" s="159"/>
      <c r="N52" s="73"/>
      <c r="O52" s="152"/>
      <c r="P52" s="155"/>
      <c r="Q52" s="128"/>
      <c r="R52" s="53"/>
      <c r="S52" s="9"/>
      <c r="T52" s="9"/>
      <c r="U52" s="9"/>
      <c r="V52" s="9"/>
      <c r="W52" s="9"/>
      <c r="X52" s="9"/>
      <c r="Y52" s="9"/>
      <c r="Z52" s="9"/>
    </row>
    <row r="53">
      <c r="A53" s="50"/>
      <c r="B53" s="51"/>
      <c r="C53" s="77"/>
      <c r="D53" s="87"/>
      <c r="E53" s="54"/>
      <c r="F53" s="54"/>
      <c r="G53" s="55"/>
      <c r="H53" s="56"/>
      <c r="I53" s="70"/>
      <c r="J53" s="88"/>
      <c r="K53" s="154"/>
      <c r="L53" s="160"/>
      <c r="M53" s="159"/>
      <c r="N53" s="62"/>
      <c r="O53" s="152"/>
      <c r="P53" s="155"/>
      <c r="Q53" s="128"/>
      <c r="R53" s="53"/>
      <c r="S53" s="9"/>
      <c r="T53" s="9"/>
      <c r="U53" s="9"/>
      <c r="V53" s="9"/>
      <c r="W53" s="9"/>
      <c r="X53" s="9"/>
      <c r="Y53" s="9"/>
      <c r="Z53" s="9"/>
    </row>
    <row r="54">
      <c r="A54" s="50"/>
      <c r="B54" s="51"/>
      <c r="C54" s="51"/>
      <c r="D54" s="87"/>
      <c r="E54" s="54"/>
      <c r="F54" s="100"/>
      <c r="G54" s="55"/>
      <c r="H54" s="56"/>
      <c r="I54" s="147"/>
      <c r="J54" s="58"/>
      <c r="K54" s="154"/>
      <c r="L54" s="149"/>
      <c r="M54" s="159"/>
      <c r="N54" s="73"/>
      <c r="O54" s="152"/>
      <c r="P54" s="153"/>
      <c r="Q54" s="128"/>
      <c r="R54" s="53"/>
      <c r="S54" s="9"/>
      <c r="T54" s="9"/>
      <c r="U54" s="9"/>
      <c r="V54" s="9"/>
      <c r="W54" s="9"/>
      <c r="X54" s="9"/>
      <c r="Y54" s="9"/>
      <c r="Z54" s="9"/>
    </row>
    <row r="55">
      <c r="A55" s="50"/>
      <c r="B55" s="51"/>
      <c r="C55" s="51"/>
      <c r="D55" s="161"/>
      <c r="E55" s="162"/>
      <c r="F55" s="54"/>
      <c r="G55" s="55"/>
      <c r="H55" s="56"/>
      <c r="I55" s="70"/>
      <c r="J55" s="163"/>
      <c r="K55" s="154"/>
      <c r="L55" s="160"/>
      <c r="M55" s="159"/>
      <c r="N55" s="62"/>
      <c r="O55" s="156"/>
      <c r="P55" s="155"/>
      <c r="Q55" s="128"/>
      <c r="R55" s="164"/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24"/>
      <c r="E56" s="54"/>
      <c r="F56" s="165"/>
      <c r="G56" s="55"/>
      <c r="H56" s="56"/>
      <c r="I56" s="70"/>
      <c r="J56" s="58"/>
      <c r="K56" s="154"/>
      <c r="L56" s="166"/>
      <c r="M56" s="159"/>
      <c r="N56" s="62"/>
      <c r="O56" s="156"/>
      <c r="P56" s="155"/>
      <c r="Q56" s="128"/>
      <c r="R56" s="53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54"/>
      <c r="G57" s="55"/>
      <c r="H57" s="56"/>
      <c r="I57" s="167"/>
      <c r="J57" s="58"/>
      <c r="K57" s="154"/>
      <c r="L57" s="149"/>
      <c r="M57" s="159"/>
      <c r="N57" s="14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7"/>
      <c r="J58" s="58"/>
      <c r="K58" s="154"/>
      <c r="L58" s="160"/>
      <c r="M58" s="169"/>
      <c r="N58" s="142"/>
      <c r="O58" s="156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51"/>
      <c r="D59" s="24"/>
      <c r="E59" s="54"/>
      <c r="F59" s="54"/>
      <c r="G59" s="55"/>
      <c r="H59" s="56"/>
      <c r="I59" s="167"/>
      <c r="J59" s="58"/>
      <c r="K59" s="170"/>
      <c r="L59" s="149"/>
      <c r="M59" s="159"/>
      <c r="N59" s="62"/>
      <c r="O59" s="152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51"/>
      <c r="C60" s="131"/>
      <c r="D60" s="24"/>
      <c r="E60" s="54"/>
      <c r="F60" s="54"/>
      <c r="G60" s="55"/>
      <c r="H60" s="56"/>
      <c r="I60" s="167"/>
      <c r="J60" s="58"/>
      <c r="K60" s="154"/>
      <c r="L60" s="166"/>
      <c r="M60" s="159"/>
      <c r="N60" s="73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77"/>
      <c r="C61" s="51"/>
      <c r="D61" s="24"/>
      <c r="E61" s="54"/>
      <c r="F61" s="54"/>
      <c r="G61" s="55"/>
      <c r="H61" s="56"/>
      <c r="I61" s="167"/>
      <c r="J61" s="58"/>
      <c r="K61" s="154"/>
      <c r="L61" s="160"/>
      <c r="M61" s="159"/>
      <c r="N61" s="73"/>
      <c r="O61" s="152"/>
      <c r="P61" s="155"/>
      <c r="Q61" s="128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51"/>
      <c r="C62" s="51"/>
      <c r="D62" s="24"/>
      <c r="E62" s="54"/>
      <c r="F62" s="54"/>
      <c r="G62" s="55"/>
      <c r="H62" s="56"/>
      <c r="I62" s="167"/>
      <c r="J62" s="88"/>
      <c r="K62" s="154"/>
      <c r="L62" s="171"/>
      <c r="M62" s="169"/>
      <c r="N62" s="62"/>
      <c r="O62" s="152"/>
      <c r="P62" s="155"/>
      <c r="Q62" s="127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58"/>
      <c r="K63" s="154"/>
      <c r="L63" s="171"/>
      <c r="M63" s="159"/>
      <c r="N63" s="62"/>
      <c r="O63" s="152"/>
      <c r="P63" s="155"/>
      <c r="Q63" s="128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58"/>
      <c r="K64" s="158"/>
      <c r="L64" s="171"/>
      <c r="M64" s="169"/>
      <c r="N64" s="62"/>
      <c r="O64" s="152"/>
      <c r="P64" s="155"/>
      <c r="Q64" s="128"/>
      <c r="R64" s="53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7"/>
      <c r="J65" s="88"/>
      <c r="K65" s="158"/>
      <c r="L65" s="171"/>
      <c r="M65" s="169"/>
      <c r="N65" s="62"/>
      <c r="O65" s="152"/>
      <c r="P65" s="155"/>
      <c r="Q65" s="128"/>
      <c r="R65" s="172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7"/>
      <c r="J66" s="88"/>
      <c r="K66" s="154"/>
      <c r="L66" s="160"/>
      <c r="M66" s="169"/>
      <c r="N66" s="62"/>
      <c r="O66" s="152"/>
      <c r="P66" s="155"/>
      <c r="Q66" s="128"/>
      <c r="R66" s="53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58"/>
      <c r="K67" s="158"/>
      <c r="L67" s="166"/>
      <c r="M67" s="159"/>
      <c r="N67" s="73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7"/>
      <c r="J68" s="88"/>
      <c r="K68" s="158"/>
      <c r="L68" s="149"/>
      <c r="M68" s="173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8"/>
      <c r="K69" s="154"/>
      <c r="L69" s="160"/>
      <c r="M69" s="169"/>
      <c r="N69" s="62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54"/>
      <c r="F70" s="54"/>
      <c r="G70" s="55"/>
      <c r="H70" s="56"/>
      <c r="I70" s="177"/>
      <c r="J70" s="88"/>
      <c r="K70" s="158"/>
      <c r="L70" s="149"/>
      <c r="M70" s="169"/>
      <c r="N70" s="73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131"/>
      <c r="D71" s="174"/>
      <c r="E71" s="54"/>
      <c r="F71" s="54"/>
      <c r="G71" s="55"/>
      <c r="H71" s="56"/>
      <c r="I71" s="167"/>
      <c r="J71" s="88"/>
      <c r="K71" s="178"/>
      <c r="L71" s="160"/>
      <c r="M71" s="169"/>
      <c r="N71" s="73"/>
      <c r="O71" s="152"/>
      <c r="P71" s="155"/>
      <c r="Q71" s="128"/>
      <c r="R71" s="164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4"/>
      <c r="L72" s="160"/>
      <c r="M72" s="169"/>
      <c r="N72" s="73"/>
      <c r="O72" s="152"/>
      <c r="P72" s="155"/>
      <c r="Q72" s="128"/>
      <c r="R72" s="53"/>
      <c r="S72" s="9"/>
      <c r="T72" s="9"/>
      <c r="U72" s="9"/>
      <c r="V72" s="9"/>
      <c r="W72" s="9"/>
      <c r="X72" s="9"/>
      <c r="Y72" s="9"/>
      <c r="Z72" s="9"/>
    </row>
    <row r="73">
      <c r="A73" s="50"/>
      <c r="B73" s="179"/>
      <c r="C73" s="180"/>
      <c r="D73" s="174"/>
      <c r="E73" s="54"/>
      <c r="F73" s="54"/>
      <c r="G73" s="55"/>
      <c r="H73" s="56"/>
      <c r="I73" s="187"/>
      <c r="J73" s="58"/>
      <c r="K73" s="182"/>
      <c r="L73" s="183"/>
      <c r="M73" s="184"/>
      <c r="N73" s="73"/>
      <c r="O73" s="185"/>
      <c r="P73" s="186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58"/>
      <c r="K74" s="182"/>
      <c r="L74" s="183"/>
      <c r="M74" s="188"/>
      <c r="N74" s="142"/>
      <c r="O74" s="185"/>
      <c r="P74" s="186"/>
      <c r="Q74" s="128"/>
      <c r="R74" s="53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86"/>
      <c r="D75" s="174"/>
      <c r="E75" s="176"/>
      <c r="F75" s="54"/>
      <c r="G75" s="54"/>
      <c r="H75" s="56"/>
      <c r="I75" s="181"/>
      <c r="J75" s="88"/>
      <c r="K75" s="189"/>
      <c r="L75" s="298"/>
      <c r="M75" s="188"/>
      <c r="N75" s="73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51"/>
      <c r="D76" s="174"/>
      <c r="E76" s="54"/>
      <c r="F76" s="54"/>
      <c r="G76" s="54"/>
      <c r="H76" s="56"/>
      <c r="I76" s="187"/>
      <c r="J76" s="58"/>
      <c r="K76" s="182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54"/>
      <c r="F77" s="54"/>
      <c r="G77" s="54"/>
      <c r="H77" s="56"/>
      <c r="I77" s="187"/>
      <c r="J77" s="88"/>
      <c r="K77" s="182"/>
      <c r="L77" s="183"/>
      <c r="M77" s="188"/>
      <c r="N77" s="73"/>
      <c r="O77" s="185"/>
      <c r="P77" s="186"/>
      <c r="Q77" s="128"/>
      <c r="R77" s="53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24"/>
      <c r="E78" s="190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53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53"/>
      <c r="S79" s="9"/>
      <c r="T79" s="9"/>
      <c r="U79" s="9"/>
      <c r="V79" s="9"/>
      <c r="W79" s="9"/>
      <c r="X79" s="9"/>
      <c r="Y79" s="9"/>
      <c r="Z79" s="9"/>
    </row>
    <row r="80">
      <c r="A80" s="50"/>
      <c r="B80" s="179"/>
      <c r="C80" s="51"/>
      <c r="D80" s="24"/>
      <c r="E80" s="191"/>
      <c r="F80" s="54"/>
      <c r="G80" s="54"/>
      <c r="H80" s="56"/>
      <c r="I80" s="181"/>
      <c r="J80" s="88"/>
      <c r="K80" s="189"/>
      <c r="L80" s="183"/>
      <c r="M80" s="188"/>
      <c r="N80" s="73"/>
      <c r="O80" s="185"/>
      <c r="P80" s="186"/>
      <c r="Q80" s="128"/>
      <c r="R80" s="53"/>
      <c r="S80" s="9"/>
      <c r="T80" s="9"/>
      <c r="U80" s="9"/>
      <c r="V80" s="9"/>
      <c r="W80" s="9"/>
      <c r="X80" s="9"/>
      <c r="Y80" s="9"/>
      <c r="Z80" s="9"/>
    </row>
    <row r="81">
      <c r="A81" s="50"/>
      <c r="B81" s="179"/>
      <c r="C81" s="51"/>
      <c r="D81" s="24"/>
      <c r="E81" s="190"/>
      <c r="F81" s="54"/>
      <c r="G81" s="54"/>
      <c r="H81" s="56"/>
      <c r="I81" s="181"/>
      <c r="J81" s="88"/>
      <c r="K81" s="182"/>
      <c r="L81" s="183"/>
      <c r="M81" s="188"/>
      <c r="N81" s="62"/>
      <c r="O81" s="185"/>
      <c r="P81" s="186"/>
      <c r="Q81" s="128"/>
      <c r="R81" s="53"/>
      <c r="S81" s="9"/>
      <c r="T81" s="9"/>
      <c r="U81" s="9"/>
      <c r="V81" s="9"/>
      <c r="W81" s="9"/>
      <c r="X81" s="9"/>
      <c r="Y81" s="9"/>
      <c r="Z81" s="9"/>
    </row>
    <row r="82">
      <c r="A82" s="50"/>
      <c r="B82" s="179"/>
      <c r="C82" s="51"/>
      <c r="D82" s="24"/>
      <c r="E82" s="190"/>
      <c r="F82" s="54"/>
      <c r="G82" s="54"/>
      <c r="H82" s="56"/>
      <c r="I82" s="181"/>
      <c r="J82" s="58"/>
      <c r="K82" s="182"/>
      <c r="L82" s="183"/>
      <c r="M82" s="188"/>
      <c r="N82" s="73"/>
      <c r="O82" s="185"/>
      <c r="P82" s="186"/>
      <c r="Q82" s="128"/>
      <c r="R82" s="53"/>
      <c r="S82" s="9"/>
      <c r="T82" s="9"/>
      <c r="U82" s="9"/>
      <c r="V82" s="9"/>
      <c r="W82" s="9"/>
      <c r="X82" s="9"/>
      <c r="Y82" s="9"/>
      <c r="Z82" s="9"/>
    </row>
    <row r="83">
      <c r="A83" s="50"/>
      <c r="B83" s="179"/>
      <c r="C83" s="51"/>
      <c r="D83" s="24"/>
      <c r="E83" s="190"/>
      <c r="F83" s="54"/>
      <c r="G83" s="54"/>
      <c r="H83" s="56"/>
      <c r="I83" s="194"/>
      <c r="J83" s="58"/>
      <c r="K83" s="196"/>
      <c r="L83" s="197"/>
      <c r="M83" s="198"/>
      <c r="N83" s="199"/>
      <c r="O83" s="200"/>
      <c r="P83" s="201"/>
      <c r="Q83" s="202"/>
      <c r="R83" s="53"/>
      <c r="S83" s="9"/>
      <c r="T83" s="9"/>
      <c r="U83" s="9"/>
      <c r="V83" s="9"/>
      <c r="W83" s="9"/>
      <c r="X83" s="9"/>
      <c r="Y83" s="9"/>
      <c r="Z83" s="9"/>
    </row>
    <row r="84">
      <c r="A84" s="50"/>
      <c r="B84" s="179"/>
      <c r="C84" s="51"/>
      <c r="D84" s="24"/>
      <c r="E84" s="190"/>
      <c r="F84" s="54"/>
      <c r="G84" s="54"/>
      <c r="H84" s="56"/>
      <c r="I84" s="194"/>
      <c r="J84" s="195"/>
      <c r="K84" s="196"/>
      <c r="L84" s="298"/>
      <c r="M84" s="198"/>
      <c r="N84" s="199"/>
      <c r="O84" s="200"/>
      <c r="P84" s="201"/>
      <c r="Q84" s="202"/>
      <c r="R84" s="5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54"/>
      <c r="G85" s="54"/>
      <c r="H85" s="56"/>
      <c r="I85" s="194"/>
      <c r="J85" s="195"/>
      <c r="K85" s="196"/>
      <c r="L85" s="298"/>
      <c r="M85" s="198"/>
      <c r="N85" s="199"/>
      <c r="O85" s="200"/>
      <c r="P85" s="201"/>
      <c r="Q85" s="202"/>
      <c r="R85" s="69"/>
      <c r="S85" s="9"/>
      <c r="T85" s="9"/>
      <c r="U85" s="9"/>
      <c r="V85" s="9"/>
      <c r="W85" s="9"/>
      <c r="X85" s="9"/>
      <c r="Y85" s="9"/>
      <c r="Z85" s="9"/>
    </row>
    <row r="86">
      <c r="A86" s="50"/>
      <c r="B86" s="179"/>
      <c r="C86" s="51"/>
      <c r="D86" s="24"/>
      <c r="E86" s="190"/>
      <c r="F86" s="54"/>
      <c r="G86" s="54"/>
      <c r="H86" s="56"/>
      <c r="I86" s="203"/>
      <c r="J86" s="195"/>
      <c r="K86" s="336"/>
      <c r="L86" s="205"/>
      <c r="M86" s="206"/>
      <c r="N86" s="207"/>
      <c r="O86" s="208"/>
      <c r="P86" s="201"/>
      <c r="Q86" s="202"/>
      <c r="R86" s="69"/>
      <c r="S86" s="9"/>
      <c r="T86" s="9"/>
      <c r="U86" s="9"/>
      <c r="V86" s="9"/>
      <c r="W86" s="9"/>
      <c r="X86" s="9"/>
      <c r="Y86" s="9"/>
      <c r="Z86" s="9"/>
    </row>
    <row r="87">
      <c r="A87" s="50"/>
      <c r="B87" s="179"/>
      <c r="C87" s="51"/>
      <c r="D87" s="174"/>
      <c r="E87" s="176"/>
      <c r="F87" s="54"/>
      <c r="G87" s="54"/>
      <c r="H87" s="56"/>
      <c r="I87" s="194"/>
      <c r="J87" s="309"/>
      <c r="K87" s="196"/>
      <c r="L87" s="197"/>
      <c r="M87" s="198"/>
      <c r="N87" s="210"/>
      <c r="O87" s="200"/>
      <c r="P87" s="201"/>
      <c r="Q87" s="202"/>
      <c r="R87" s="53"/>
      <c r="S87" s="9"/>
      <c r="T87" s="9"/>
      <c r="U87" s="9"/>
      <c r="V87" s="9"/>
      <c r="W87" s="9"/>
      <c r="X87" s="9"/>
      <c r="Y87" s="9"/>
      <c r="Z87" s="9"/>
    </row>
    <row r="88">
      <c r="A88" s="50"/>
      <c r="B88" s="179"/>
      <c r="C88" s="51"/>
      <c r="D88" s="174"/>
      <c r="E88" s="54"/>
      <c r="F88" s="176"/>
      <c r="G88" s="54"/>
      <c r="H88" s="56"/>
      <c r="I88" s="194"/>
      <c r="J88" s="309"/>
      <c r="K88" s="196"/>
      <c r="L88" s="197"/>
      <c r="M88" s="198"/>
      <c r="N88" s="210"/>
      <c r="O88" s="200"/>
      <c r="P88" s="201"/>
      <c r="Q88" s="202"/>
      <c r="R88" s="53"/>
      <c r="S88" s="9"/>
      <c r="T88" s="9"/>
      <c r="U88" s="9"/>
      <c r="V88" s="9"/>
      <c r="W88" s="9"/>
      <c r="X88" s="9"/>
      <c r="Y88" s="9"/>
      <c r="Z88" s="9"/>
    </row>
    <row r="89">
      <c r="A89" s="50"/>
      <c r="B89" s="179"/>
      <c r="C89" s="51"/>
      <c r="D89" s="174"/>
      <c r="E89" s="54"/>
      <c r="F89" s="54"/>
      <c r="G89" s="54"/>
      <c r="H89" s="56"/>
      <c r="I89" s="194"/>
      <c r="J89" s="209"/>
      <c r="K89" s="189"/>
      <c r="L89" s="197"/>
      <c r="M89" s="198"/>
      <c r="N89" s="210"/>
      <c r="O89" s="200"/>
      <c r="P89" s="201"/>
      <c r="Q89" s="202"/>
      <c r="R89" s="53"/>
      <c r="S89" s="9"/>
      <c r="T89" s="9"/>
      <c r="U89" s="9"/>
      <c r="V89" s="9"/>
      <c r="W89" s="9"/>
      <c r="X89" s="9"/>
      <c r="Y89" s="9"/>
      <c r="Z89" s="9"/>
    </row>
    <row r="90">
      <c r="A90" s="50"/>
      <c r="B90" s="179"/>
      <c r="C90" s="51"/>
      <c r="D90" s="174"/>
      <c r="E90" s="54"/>
      <c r="F90" s="54"/>
      <c r="G90" s="54"/>
      <c r="H90" s="56"/>
      <c r="I90" s="194"/>
      <c r="J90" s="209"/>
      <c r="K90" s="189"/>
      <c r="L90" s="197"/>
      <c r="M90" s="198"/>
      <c r="N90" s="210"/>
      <c r="O90" s="200"/>
      <c r="P90" s="201"/>
      <c r="Q90" s="202"/>
      <c r="R90" s="5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54"/>
      <c r="F91" s="54"/>
      <c r="G91" s="54"/>
      <c r="H91" s="56"/>
      <c r="I91" s="194"/>
      <c r="J91" s="209"/>
      <c r="K91" s="196"/>
      <c r="L91" s="197"/>
      <c r="M91" s="198"/>
      <c r="N91" s="310"/>
      <c r="O91" s="200"/>
      <c r="P91" s="201"/>
      <c r="Q91" s="202"/>
      <c r="R91" s="69"/>
      <c r="S91" s="9"/>
      <c r="T91" s="9"/>
      <c r="U91" s="9"/>
      <c r="V91" s="9"/>
      <c r="W91" s="9"/>
      <c r="X91" s="9"/>
      <c r="Y91" s="9"/>
      <c r="Z91" s="9"/>
    </row>
    <row r="92">
      <c r="A92" s="50"/>
      <c r="B92" s="179"/>
      <c r="C92" s="51"/>
      <c r="D92" s="174"/>
      <c r="E92" s="176"/>
      <c r="F92" s="54"/>
      <c r="G92" s="54"/>
      <c r="H92" s="56"/>
      <c r="I92" s="187"/>
      <c r="J92" s="209"/>
      <c r="K92" s="196"/>
      <c r="L92" s="197"/>
      <c r="M92" s="198"/>
      <c r="N92" s="210"/>
      <c r="O92" s="200"/>
      <c r="P92" s="201"/>
      <c r="Q92" s="202"/>
      <c r="R92" s="53"/>
      <c r="S92" s="9"/>
      <c r="T92" s="9"/>
      <c r="U92" s="9"/>
      <c r="V92" s="9"/>
      <c r="W92" s="9"/>
      <c r="X92" s="9"/>
      <c r="Y92" s="9"/>
      <c r="Z92" s="9"/>
    </row>
    <row r="93">
      <c r="A93" s="50"/>
      <c r="B93" s="179"/>
      <c r="C93" s="51"/>
      <c r="D93" s="174"/>
      <c r="E93" s="54"/>
      <c r="F93" s="54"/>
      <c r="G93" s="54"/>
      <c r="H93" s="56"/>
      <c r="I93" s="187"/>
      <c r="J93" s="209"/>
      <c r="K93" s="196"/>
      <c r="L93" s="197"/>
      <c r="M93" s="198"/>
      <c r="N93" s="210"/>
      <c r="O93" s="200"/>
      <c r="P93" s="201"/>
      <c r="Q93" s="202"/>
      <c r="R93" s="69"/>
      <c r="S93" s="9"/>
      <c r="T93" s="9"/>
      <c r="U93" s="9"/>
      <c r="V93" s="9"/>
      <c r="W93" s="9"/>
      <c r="X93" s="9"/>
      <c r="Y93" s="9"/>
      <c r="Z93" s="9"/>
    </row>
    <row r="94">
      <c r="A94" s="50"/>
      <c r="B94" s="179"/>
      <c r="C94" s="51"/>
      <c r="D94" s="174"/>
      <c r="E94" s="176"/>
      <c r="F94" s="54"/>
      <c r="G94" s="54"/>
      <c r="H94" s="56"/>
      <c r="I94" s="194"/>
      <c r="J94" s="209"/>
      <c r="K94" s="196"/>
      <c r="L94" s="197"/>
      <c r="M94" s="299"/>
      <c r="N94" s="210"/>
      <c r="O94" s="200"/>
      <c r="P94" s="201"/>
      <c r="Q94" s="202"/>
      <c r="R94" s="53"/>
      <c r="S94" s="9"/>
      <c r="T94" s="9"/>
      <c r="U94" s="9"/>
      <c r="V94" s="9"/>
      <c r="W94" s="9"/>
      <c r="X94" s="9"/>
      <c r="Y94" s="9"/>
      <c r="Z94" s="9"/>
    </row>
    <row r="95">
      <c r="A95" s="50"/>
      <c r="B95" s="179"/>
      <c r="C95" s="51"/>
      <c r="D95" s="174"/>
      <c r="E95" s="54"/>
      <c r="F95" s="54"/>
      <c r="G95" s="54"/>
      <c r="H95" s="56"/>
      <c r="I95" s="194"/>
      <c r="J95" s="209"/>
      <c r="K95" s="196"/>
      <c r="L95" s="197"/>
      <c r="M95" s="299"/>
      <c r="N95" s="310"/>
      <c r="O95" s="200"/>
      <c r="P95" s="201"/>
      <c r="Q95" s="202"/>
      <c r="R95" s="53"/>
      <c r="S95" s="9"/>
      <c r="T95" s="9"/>
      <c r="U95" s="9"/>
      <c r="V95" s="9"/>
      <c r="W95" s="9"/>
      <c r="X95" s="9"/>
      <c r="Y95" s="9"/>
      <c r="Z95" s="9"/>
    </row>
    <row r="96">
      <c r="A96" s="50"/>
      <c r="B96" s="179"/>
      <c r="C96" s="51"/>
      <c r="D96" s="174"/>
      <c r="E96" s="54"/>
      <c r="F96" s="54"/>
      <c r="G96" s="54"/>
      <c r="H96" s="56"/>
      <c r="I96" s="194"/>
      <c r="J96" s="209"/>
      <c r="K96" s="196"/>
      <c r="L96" s="197"/>
      <c r="M96" s="299"/>
      <c r="N96" s="310"/>
      <c r="O96" s="200"/>
      <c r="P96" s="201"/>
      <c r="Q96" s="202"/>
      <c r="R96" s="53"/>
      <c r="S96" s="9"/>
      <c r="T96" s="9"/>
      <c r="U96" s="9"/>
      <c r="V96" s="9"/>
      <c r="W96" s="9"/>
      <c r="X96" s="9"/>
      <c r="Y96" s="9"/>
      <c r="Z96" s="9"/>
    </row>
    <row r="97">
      <c r="A97" s="50"/>
      <c r="B97" s="179"/>
      <c r="C97" s="51"/>
      <c r="D97" s="174"/>
      <c r="E97" s="176"/>
      <c r="F97" s="54"/>
      <c r="G97" s="176"/>
      <c r="H97" s="56"/>
      <c r="I97" s="194"/>
      <c r="J97" s="209"/>
      <c r="K97" s="196"/>
      <c r="L97" s="197"/>
      <c r="M97" s="299"/>
      <c r="N97" s="310"/>
      <c r="O97" s="200"/>
      <c r="P97" s="201"/>
      <c r="Q97" s="202"/>
      <c r="R97" s="69"/>
      <c r="S97" s="9"/>
      <c r="T97" s="9"/>
      <c r="U97" s="9"/>
      <c r="V97" s="9"/>
      <c r="W97" s="9"/>
      <c r="X97" s="9"/>
      <c r="Y97" s="9"/>
      <c r="Z97" s="9"/>
    </row>
    <row r="98">
      <c r="A98" s="50"/>
      <c r="B98" s="179"/>
      <c r="C98" s="51"/>
      <c r="D98" s="174"/>
      <c r="E98" s="176"/>
      <c r="F98" s="54"/>
      <c r="G98" s="176"/>
      <c r="H98" s="56"/>
      <c r="I98" s="194"/>
      <c r="J98" s="209"/>
      <c r="K98" s="196"/>
      <c r="L98" s="197"/>
      <c r="M98" s="299"/>
      <c r="N98" s="210"/>
      <c r="O98" s="200"/>
      <c r="P98" s="201"/>
      <c r="Q98" s="202"/>
      <c r="R98" s="69"/>
      <c r="S98" s="9"/>
      <c r="T98" s="9"/>
      <c r="U98" s="9"/>
      <c r="V98" s="9"/>
      <c r="W98" s="9"/>
      <c r="X98" s="9"/>
      <c r="Y98" s="9"/>
      <c r="Z98" s="9"/>
    </row>
    <row r="99">
      <c r="A99" s="50"/>
      <c r="B99" s="179"/>
      <c r="C99" s="51"/>
      <c r="D99" s="174"/>
      <c r="E99" s="176"/>
      <c r="F99" s="54"/>
      <c r="G99" s="176"/>
      <c r="H99" s="56"/>
      <c r="I99" s="194"/>
      <c r="J99" s="209"/>
      <c r="K99" s="196"/>
      <c r="L99" s="197"/>
      <c r="M99" s="299"/>
      <c r="N99" s="210"/>
      <c r="O99" s="200"/>
      <c r="P99" s="201"/>
      <c r="Q99" s="202"/>
      <c r="R99" s="69"/>
      <c r="S99" s="9"/>
      <c r="T99" s="9"/>
      <c r="U99" s="9"/>
      <c r="V99" s="9"/>
      <c r="W99" s="9"/>
      <c r="X99" s="9"/>
      <c r="Y99" s="9"/>
      <c r="Z99" s="9"/>
    </row>
    <row r="100">
      <c r="A100" s="50"/>
      <c r="B100" s="179"/>
      <c r="C100" s="51"/>
      <c r="D100" s="174"/>
      <c r="E100" s="176"/>
      <c r="F100" s="54"/>
      <c r="G100" s="176"/>
      <c r="H100" s="56"/>
      <c r="I100" s="194"/>
      <c r="J100" s="209"/>
      <c r="K100" s="196"/>
      <c r="L100" s="197"/>
      <c r="M100" s="299"/>
      <c r="N100" s="210"/>
      <c r="O100" s="200"/>
      <c r="P100" s="201"/>
      <c r="Q100" s="202"/>
      <c r="R100" s="69"/>
      <c r="S100" s="9"/>
      <c r="T100" s="9"/>
      <c r="U100" s="9"/>
      <c r="V100" s="9"/>
      <c r="W100" s="9"/>
      <c r="X100" s="9"/>
      <c r="Y100" s="9"/>
      <c r="Z100" s="9"/>
    </row>
    <row r="101">
      <c r="A101" s="5"/>
      <c r="B101" s="2"/>
      <c r="C101" s="211"/>
      <c r="D101" s="212"/>
      <c r="E101" s="4"/>
      <c r="F101" s="213"/>
      <c r="G101" s="214"/>
      <c r="H101" s="5"/>
      <c r="I101" s="215"/>
      <c r="O101" s="216"/>
      <c r="P101" s="216"/>
      <c r="Q101" s="217"/>
      <c r="R101" s="218">
        <f>SUM(R7:R100)</f>
        <v>2440</v>
      </c>
      <c r="S101" s="9"/>
      <c r="T101" s="9"/>
      <c r="U101" s="9"/>
      <c r="V101" s="9"/>
      <c r="W101" s="9"/>
      <c r="X101" s="9"/>
      <c r="Y101" s="9"/>
      <c r="Z101" s="9"/>
    </row>
    <row r="102">
      <c r="A102" s="5"/>
      <c r="B102" s="2"/>
      <c r="C102" s="219"/>
      <c r="D102" s="220"/>
      <c r="E102" s="4"/>
      <c r="F102" s="221"/>
      <c r="G102" s="222"/>
      <c r="H102" s="3"/>
      <c r="I102" s="223" t="s">
        <v>26</v>
      </c>
      <c r="J102" s="224"/>
      <c r="O102" s="216"/>
      <c r="P102" s="216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"/>
      <c r="B103" s="225"/>
      <c r="C103" s="19"/>
      <c r="D103" s="226"/>
      <c r="E103" s="227"/>
      <c r="F103" s="213"/>
      <c r="G103" s="4"/>
      <c r="H103" s="3"/>
      <c r="I103" s="180">
        <f>SUM(I7:I100)</f>
        <v>4702</v>
      </c>
      <c r="J103" s="228" t="s">
        <v>27</v>
      </c>
      <c r="K103" s="229"/>
      <c r="O103" s="230"/>
      <c r="P103" s="230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213"/>
      <c r="G104" s="4"/>
      <c r="H104" s="3"/>
      <c r="I104" s="180">
        <f>SUM(I103*2%)</f>
        <v>94.04</v>
      </c>
      <c r="J104" s="231">
        <f>SUM(J7:J100)</f>
        <v>294</v>
      </c>
      <c r="K104" s="232" t="s">
        <v>22</v>
      </c>
      <c r="O104" s="233" t="s">
        <v>11</v>
      </c>
      <c r="P104" s="230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234"/>
      <c r="J105" s="86">
        <f>SUM(J104*1%)</f>
        <v>2.94</v>
      </c>
      <c r="K105" s="235" t="s">
        <v>28</v>
      </c>
      <c r="L105" s="236"/>
      <c r="O105" s="216"/>
      <c r="P105" s="216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4"/>
      <c r="F106" s="4"/>
      <c r="G106" s="4"/>
      <c r="H106" s="3"/>
      <c r="I106" s="9"/>
      <c r="J106" s="234"/>
      <c r="K106" s="231">
        <f>SUM(K7:K100)</f>
        <v>0</v>
      </c>
      <c r="L106" s="236"/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38" t="s">
        <v>29</v>
      </c>
      <c r="F107" s="239"/>
      <c r="G107" s="4"/>
      <c r="H107" s="3"/>
      <c r="I107" s="9"/>
      <c r="J107" s="9"/>
      <c r="K107" s="86">
        <f>SUM(K106*2%)</f>
        <v>0</v>
      </c>
      <c r="L107" s="240" t="s">
        <v>30</v>
      </c>
      <c r="M107" s="215"/>
      <c r="O107" s="237"/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41" t="s">
        <v>31</v>
      </c>
      <c r="F108" s="242">
        <f>SUM(I103,J104,K106,L108,M109,N110,O113,P114,Q115)</f>
        <v>4996</v>
      </c>
      <c r="G108" s="4"/>
      <c r="H108" s="3"/>
      <c r="I108" s="9"/>
      <c r="J108" s="9"/>
      <c r="K108" s="20"/>
      <c r="L108" s="180">
        <f>SUM(L7:L100)</f>
        <v>0</v>
      </c>
      <c r="M108" s="243" t="s">
        <v>32</v>
      </c>
      <c r="N108" s="244"/>
      <c r="O108" s="237"/>
      <c r="P108" s="237"/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2"/>
      <c r="C109" s="19"/>
      <c r="D109" s="3"/>
      <c r="E109" s="4"/>
      <c r="F109" s="4"/>
      <c r="G109" s="4"/>
      <c r="H109" s="3"/>
      <c r="I109" s="9"/>
      <c r="J109" s="9"/>
      <c r="K109" s="3"/>
      <c r="L109" s="180">
        <f>SUM(L108*2%)</f>
        <v>0</v>
      </c>
      <c r="M109" s="180">
        <f>SUM(M7:M100)</f>
        <v>0</v>
      </c>
      <c r="N109" s="245" t="s">
        <v>33</v>
      </c>
      <c r="O109" s="237"/>
      <c r="P109" s="237"/>
      <c r="Q109" s="21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2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180">
        <f>SUM(M109*2%)</f>
        <v>0</v>
      </c>
      <c r="N110" s="180">
        <f>SUM(N7:N100)</f>
        <v>0</v>
      </c>
      <c r="O110" s="237"/>
      <c r="P110" s="237"/>
      <c r="Q110" s="21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2"/>
      <c r="C111" s="19"/>
      <c r="D111" s="3"/>
      <c r="E111" s="246" t="s">
        <v>34</v>
      </c>
      <c r="F111" s="247">
        <f>SUM(I14,I15,I16,I17,I23)</f>
        <v>1326</v>
      </c>
      <c r="G111" s="261">
        <v>0.0</v>
      </c>
      <c r="H111" s="3"/>
      <c r="I111" s="9"/>
      <c r="J111" s="9"/>
      <c r="K111" s="3"/>
      <c r="L111" s="3"/>
      <c r="M111" s="9"/>
      <c r="N111" s="180">
        <f>SUM(N110*1%)</f>
        <v>0</v>
      </c>
      <c r="O111" s="237"/>
      <c r="P111" s="237"/>
      <c r="Q111" s="21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2"/>
      <c r="C112" s="19"/>
      <c r="D112" s="3"/>
      <c r="E112" s="249" t="s">
        <v>35</v>
      </c>
      <c r="F112" s="277">
        <f>SUM(I8,I10,I13,I24,I25,I26)</f>
        <v>2291</v>
      </c>
      <c r="G112" s="261">
        <v>0.0</v>
      </c>
      <c r="H112" s="3"/>
      <c r="I112" s="9"/>
      <c r="J112" s="9"/>
      <c r="K112" s="3"/>
      <c r="L112" s="3"/>
      <c r="M112" s="9"/>
      <c r="N112" s="20"/>
      <c r="O112" s="251" t="s">
        <v>36</v>
      </c>
      <c r="P112" s="237"/>
      <c r="Q112" s="21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2"/>
      <c r="C113" s="19"/>
      <c r="D113" s="3"/>
      <c r="E113" s="252" t="s">
        <v>37</v>
      </c>
      <c r="F113" s="277">
        <f>SUM(I9,I18,J19,I20,I21,I22)</f>
        <v>1079</v>
      </c>
      <c r="G113" s="261">
        <v>0.0</v>
      </c>
      <c r="H113" s="3"/>
      <c r="I113" s="9"/>
      <c r="J113" s="9"/>
      <c r="K113" s="3"/>
      <c r="L113" s="3"/>
      <c r="M113" s="9"/>
      <c r="N113" s="20"/>
      <c r="O113" s="180">
        <f>SUM(O7:O100)</f>
        <v>0</v>
      </c>
      <c r="P113" s="253" t="s">
        <v>38</v>
      </c>
      <c r="Q113" s="21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180">
        <f>SUM(O113*2%)</f>
        <v>0</v>
      </c>
      <c r="P114" s="180">
        <f>SUM(P7:P100)</f>
        <v>0</v>
      </c>
      <c r="Q114" s="252" t="s">
        <v>37</v>
      </c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180">
        <f>SUM(P114*2%)</f>
        <v>0</v>
      </c>
      <c r="Q115" s="254">
        <f>SUM(Q7:Q100)</f>
        <v>0</v>
      </c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180">
        <f>SUM(Q115*2%)</f>
        <v>0</v>
      </c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256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256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5"/>
      <c r="C229" s="1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5"/>
      <c r="C230" s="1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5"/>
      <c r="C231" s="1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5"/>
      <c r="C232" s="1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5"/>
      <c r="C233" s="1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57"/>
      <c r="C1004" s="257"/>
      <c r="D1004" s="3"/>
      <c r="E1004" s="4"/>
      <c r="F1004" s="4"/>
      <c r="G1004" s="4"/>
      <c r="H1004" s="3"/>
      <c r="I1004" s="9"/>
      <c r="J1004" s="9"/>
      <c r="K1004" s="3"/>
      <c r="L1004" s="3"/>
      <c r="M1004" s="9"/>
      <c r="N1004" s="3"/>
      <c r="O1004" s="9"/>
      <c r="P1004" s="9"/>
      <c r="Q1004" s="255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57"/>
      <c r="C1005" s="257"/>
      <c r="D1005" s="3"/>
      <c r="E1005" s="4"/>
      <c r="F1005" s="4"/>
      <c r="G1005" s="4"/>
      <c r="H1005" s="3"/>
      <c r="I1005" s="9"/>
      <c r="J1005" s="9"/>
      <c r="K1005" s="3"/>
      <c r="L1005" s="3"/>
      <c r="M1005" s="9"/>
      <c r="N1005" s="3"/>
      <c r="O1005" s="9"/>
      <c r="P1005" s="9"/>
      <c r="Q1005" s="255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57"/>
      <c r="C1006" s="257"/>
      <c r="D1006" s="3"/>
      <c r="E1006" s="4"/>
      <c r="F1006" s="4"/>
      <c r="G1006" s="4"/>
      <c r="H1006" s="3"/>
      <c r="I1006" s="9"/>
      <c r="J1006" s="9"/>
      <c r="K1006" s="3"/>
      <c r="L1006" s="3"/>
      <c r="M1006" s="9"/>
      <c r="N1006" s="3"/>
      <c r="O1006" s="9"/>
      <c r="P1006" s="9"/>
      <c r="Q1006" s="255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57"/>
      <c r="C1007" s="257"/>
      <c r="D1007" s="3"/>
      <c r="E1007" s="4"/>
      <c r="F1007" s="4"/>
      <c r="G1007" s="4"/>
      <c r="H1007" s="3"/>
      <c r="I1007" s="9"/>
      <c r="J1007" s="9"/>
      <c r="K1007" s="3"/>
      <c r="L1007" s="3"/>
      <c r="M1007" s="9"/>
      <c r="N1007" s="3"/>
      <c r="O1007" s="9"/>
      <c r="P1007" s="9"/>
      <c r="Q1007" s="255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57"/>
      <c r="C1008" s="257"/>
      <c r="D1008" s="3"/>
      <c r="E1008" s="4"/>
      <c r="F1008" s="4"/>
      <c r="G1008" s="4"/>
      <c r="H1008" s="3"/>
      <c r="I1008" s="9"/>
      <c r="J1008" s="9"/>
      <c r="K1008" s="3"/>
      <c r="L1008" s="3"/>
      <c r="M1008" s="9"/>
      <c r="N1008" s="3"/>
      <c r="O1008" s="9"/>
      <c r="P1008" s="9"/>
      <c r="Q1008" s="255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K1009" s="258"/>
      <c r="L1009" s="258"/>
      <c r="N1009" s="258"/>
    </row>
  </sheetData>
  <mergeCells count="12">
    <mergeCell ref="K103:N103"/>
    <mergeCell ref="K104:N104"/>
    <mergeCell ref="L105:N105"/>
    <mergeCell ref="L106:N106"/>
    <mergeCell ref="M107:N107"/>
    <mergeCell ref="A2:G2"/>
    <mergeCell ref="A3:E3"/>
    <mergeCell ref="I3:O3"/>
    <mergeCell ref="S6:T6"/>
    <mergeCell ref="S15:T15"/>
    <mergeCell ref="I101:N101"/>
    <mergeCell ref="J102:N102"/>
  </mergeCells>
  <dataValidations>
    <dataValidation type="list" allowBlank="1" showErrorMessage="1" sqref="D7:D100 D217:D1008">
      <formula1>"Vinicius,Gustavo,Kaua,Wesley,Caio,Julia,Thiago,Daniel,Jonatha,Jhonatas,Otavio,Produtor,David,Caio Ferreira,Kaicky,Pamelah,Caio Alves,Leandro"</formula1>
    </dataValidation>
    <dataValidation type="list" allowBlank="1" showErrorMessage="1" sqref="A7:A100">
      <formula1>"Nobre,Publicidade"</formula1>
    </dataValidation>
    <dataValidation type="list" allowBlank="1" showErrorMessage="1" sqref="H7:H100">
      <formula1>"Mel,Drieli,Fernanda"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8.25"/>
    <col customWidth="1" min="8" max="8" width="13.0"/>
    <col customWidth="1" min="19" max="19" width="13.75"/>
    <col customWidth="1" min="20" max="20" width="15.5"/>
  </cols>
  <sheetData>
    <row r="1">
      <c r="A1" s="259" t="s">
        <v>994</v>
      </c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339" t="s">
        <v>3</v>
      </c>
      <c r="T4" s="23">
        <f>SUM(F101)</f>
        <v>16097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52"/>
      <c r="D7" s="53" t="s">
        <v>201</v>
      </c>
      <c r="E7" s="54"/>
      <c r="F7" s="265" t="s">
        <v>1568</v>
      </c>
      <c r="G7" s="55" t="s">
        <v>1569</v>
      </c>
      <c r="H7" s="50" t="s">
        <v>46</v>
      </c>
      <c r="I7" s="57"/>
      <c r="J7" s="58"/>
      <c r="K7" s="59"/>
      <c r="L7" s="60">
        <v>294.0</v>
      </c>
      <c r="M7" s="61"/>
      <c r="N7" s="62"/>
      <c r="O7" s="63"/>
      <c r="P7" s="64"/>
      <c r="Q7" s="65"/>
      <c r="R7" s="53">
        <v>50.0</v>
      </c>
      <c r="S7" s="66" t="s">
        <v>23</v>
      </c>
      <c r="T7" s="67">
        <f>SUM(I7:I85)</f>
        <v>2884</v>
      </c>
      <c r="U7" s="9"/>
      <c r="V7" s="9"/>
      <c r="W7" s="9"/>
      <c r="X7" s="9"/>
      <c r="Y7" s="9"/>
      <c r="Z7" s="9"/>
    </row>
    <row r="8">
      <c r="A8" s="50" t="s">
        <v>40</v>
      </c>
      <c r="B8" s="131" t="s">
        <v>1570</v>
      </c>
      <c r="C8" s="68" t="s">
        <v>1571</v>
      </c>
      <c r="D8" s="53" t="s">
        <v>201</v>
      </c>
      <c r="E8" s="69" t="s">
        <v>1572</v>
      </c>
      <c r="F8" s="261" t="s">
        <v>1573</v>
      </c>
      <c r="G8" s="55" t="s">
        <v>1574</v>
      </c>
      <c r="H8" s="50" t="s">
        <v>46</v>
      </c>
      <c r="I8" s="70">
        <v>294.0</v>
      </c>
      <c r="J8" s="58"/>
      <c r="K8" s="71"/>
      <c r="L8" s="72"/>
      <c r="M8" s="61"/>
      <c r="N8" s="73"/>
      <c r="O8" s="74"/>
      <c r="P8" s="75"/>
      <c r="Q8" s="76"/>
      <c r="R8" s="53">
        <v>50.0</v>
      </c>
      <c r="S8" s="40" t="s">
        <v>13</v>
      </c>
      <c r="T8" s="67">
        <f>SUM(J7:J85)</f>
        <v>6313</v>
      </c>
      <c r="U8" s="9"/>
      <c r="V8" s="9"/>
      <c r="W8" s="9"/>
      <c r="X8" s="9"/>
      <c r="Y8" s="9"/>
      <c r="Z8" s="9"/>
    </row>
    <row r="9">
      <c r="A9" s="50" t="s">
        <v>40</v>
      </c>
      <c r="B9" s="51"/>
      <c r="C9" s="82" t="s">
        <v>1575</v>
      </c>
      <c r="D9" s="53" t="s">
        <v>97</v>
      </c>
      <c r="E9" s="69" t="s">
        <v>1576</v>
      </c>
      <c r="F9" s="261" t="s">
        <v>1577</v>
      </c>
      <c r="G9" s="55" t="s">
        <v>1578</v>
      </c>
      <c r="H9" s="50" t="s">
        <v>37</v>
      </c>
      <c r="I9" s="70"/>
      <c r="J9" s="58">
        <v>294.0</v>
      </c>
      <c r="K9" s="71"/>
      <c r="L9" s="79"/>
      <c r="M9" s="61"/>
      <c r="N9" s="83"/>
      <c r="O9" s="84"/>
      <c r="P9" s="75"/>
      <c r="Q9" s="65"/>
      <c r="R9" s="53">
        <v>50.0</v>
      </c>
      <c r="S9" s="85" t="s">
        <v>24</v>
      </c>
      <c r="T9" s="81">
        <f>SUM(L7:L85)</f>
        <v>2494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 t="s">
        <v>1579</v>
      </c>
      <c r="D10" s="53" t="s">
        <v>83</v>
      </c>
      <c r="E10" s="69" t="s">
        <v>1580</v>
      </c>
      <c r="F10" s="261" t="s">
        <v>1581</v>
      </c>
      <c r="G10" s="55" t="s">
        <v>1582</v>
      </c>
      <c r="H10" s="50" t="s">
        <v>87</v>
      </c>
      <c r="I10" s="57">
        <v>294.0</v>
      </c>
      <c r="J10" s="88"/>
      <c r="K10" s="71"/>
      <c r="L10" s="89"/>
      <c r="M10" s="90"/>
      <c r="N10" s="62"/>
      <c r="O10" s="84"/>
      <c r="P10" s="91"/>
      <c r="Q10" s="92"/>
      <c r="R10" s="53">
        <v>50.0</v>
      </c>
      <c r="S10" s="43" t="s">
        <v>16</v>
      </c>
      <c r="T10" s="81">
        <f>SUM(M7:M85)</f>
        <v>2209</v>
      </c>
      <c r="U10" s="9"/>
      <c r="V10" s="9"/>
      <c r="W10" s="9"/>
      <c r="X10" s="9"/>
      <c r="Y10" s="9"/>
      <c r="Z10" s="9"/>
    </row>
    <row r="11">
      <c r="A11" s="50" t="s">
        <v>40</v>
      </c>
      <c r="B11" s="93"/>
      <c r="C11" s="82" t="s">
        <v>1583</v>
      </c>
      <c r="D11" s="53" t="s">
        <v>83</v>
      </c>
      <c r="E11" s="69" t="s">
        <v>1584</v>
      </c>
      <c r="F11" s="262" t="s">
        <v>1585</v>
      </c>
      <c r="G11" s="55" t="s">
        <v>1586</v>
      </c>
      <c r="H11" s="50" t="s">
        <v>87</v>
      </c>
      <c r="I11" s="57"/>
      <c r="J11" s="326">
        <v>294.0</v>
      </c>
      <c r="K11" s="71"/>
      <c r="L11" s="95"/>
      <c r="M11" s="61"/>
      <c r="N11" s="62"/>
      <c r="O11" s="96"/>
      <c r="P11" s="97"/>
      <c r="Q11" s="98"/>
      <c r="R11" s="53">
        <v>50.0</v>
      </c>
      <c r="S11" s="99" t="s">
        <v>17</v>
      </c>
      <c r="T11" s="67">
        <f>SUM(N7:N85)</f>
        <v>244</v>
      </c>
      <c r="U11" s="9"/>
      <c r="V11" s="9"/>
      <c r="W11" s="9"/>
      <c r="X11" s="9"/>
      <c r="Y11" s="9"/>
      <c r="Z11" s="9"/>
    </row>
    <row r="12" ht="16.5" customHeight="1">
      <c r="A12" s="50" t="s">
        <v>51</v>
      </c>
      <c r="B12" s="77"/>
      <c r="C12" s="68" t="s">
        <v>1587</v>
      </c>
      <c r="D12" s="53" t="s">
        <v>83</v>
      </c>
      <c r="E12" s="69"/>
      <c r="F12" s="262" t="s">
        <v>1588</v>
      </c>
      <c r="G12" s="55" t="s">
        <v>1589</v>
      </c>
      <c r="H12" s="50" t="s">
        <v>87</v>
      </c>
      <c r="I12" s="70"/>
      <c r="J12" s="58"/>
      <c r="K12" s="59"/>
      <c r="L12" s="89"/>
      <c r="M12" s="61">
        <v>127.0</v>
      </c>
      <c r="N12" s="83"/>
      <c r="O12" s="74"/>
      <c r="P12" s="91"/>
      <c r="Q12" s="98"/>
      <c r="R12" s="101">
        <v>50.0</v>
      </c>
      <c r="S12" s="102"/>
      <c r="T12" s="103"/>
      <c r="U12" s="9"/>
      <c r="V12" s="9"/>
      <c r="W12" s="9"/>
      <c r="X12" s="9"/>
      <c r="Y12" s="9"/>
      <c r="Z12" s="9"/>
    </row>
    <row r="13">
      <c r="A13" s="50" t="s">
        <v>40</v>
      </c>
      <c r="B13" s="51"/>
      <c r="C13" s="82" t="s">
        <v>1590</v>
      </c>
      <c r="D13" s="53" t="s">
        <v>83</v>
      </c>
      <c r="E13" s="69" t="s">
        <v>1591</v>
      </c>
      <c r="F13" s="261" t="s">
        <v>1592</v>
      </c>
      <c r="G13" s="55" t="s">
        <v>1593</v>
      </c>
      <c r="H13" s="50" t="s">
        <v>87</v>
      </c>
      <c r="I13" s="70"/>
      <c r="J13" s="58">
        <v>127.0</v>
      </c>
      <c r="K13" s="71"/>
      <c r="L13" s="89"/>
      <c r="M13" s="61"/>
      <c r="N13" s="83"/>
      <c r="O13" s="84"/>
      <c r="P13" s="104"/>
      <c r="Q13" s="98"/>
      <c r="R13" s="101">
        <v>50.0</v>
      </c>
      <c r="S13" s="9"/>
      <c r="T13" s="9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1594</v>
      </c>
      <c r="D14" s="53" t="s">
        <v>53</v>
      </c>
      <c r="E14" s="69"/>
      <c r="F14" s="261" t="s">
        <v>1595</v>
      </c>
      <c r="G14" s="55" t="s">
        <v>1596</v>
      </c>
      <c r="H14" s="50" t="s">
        <v>46</v>
      </c>
      <c r="I14" s="70">
        <v>294.0</v>
      </c>
      <c r="J14" s="58"/>
      <c r="K14" s="71"/>
      <c r="L14" s="89"/>
      <c r="M14" s="61"/>
      <c r="N14" s="62"/>
      <c r="O14" s="84"/>
      <c r="P14" s="91"/>
      <c r="Q14" s="105"/>
      <c r="R14" s="53">
        <v>50.0</v>
      </c>
      <c r="S14" s="106" t="s">
        <v>25</v>
      </c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119</v>
      </c>
      <c r="D15" s="53" t="s">
        <v>83</v>
      </c>
      <c r="E15" s="132" t="s">
        <v>1597</v>
      </c>
      <c r="F15" s="261" t="s">
        <v>1598</v>
      </c>
      <c r="G15" s="55" t="s">
        <v>1599</v>
      </c>
      <c r="H15" s="50" t="s">
        <v>87</v>
      </c>
      <c r="I15" s="70"/>
      <c r="J15" s="58"/>
      <c r="K15" s="71">
        <v>147.0</v>
      </c>
      <c r="L15" s="89"/>
      <c r="M15" s="108"/>
      <c r="N15" s="62"/>
      <c r="O15" s="84"/>
      <c r="P15" s="91"/>
      <c r="Q15" s="98"/>
      <c r="R15" s="53">
        <v>50.0</v>
      </c>
      <c r="S15" s="109" t="s">
        <v>18</v>
      </c>
      <c r="T15" s="81">
        <f>SUM(O7:O77)</f>
        <v>50</v>
      </c>
      <c r="U15" s="9"/>
      <c r="V15" s="9"/>
      <c r="W15" s="9"/>
      <c r="X15" s="9"/>
      <c r="Y15" s="9"/>
      <c r="Z15" s="9"/>
    </row>
    <row r="16">
      <c r="A16" s="50" t="s">
        <v>51</v>
      </c>
      <c r="B16" s="77"/>
      <c r="C16" s="86"/>
      <c r="D16" s="53" t="s">
        <v>822</v>
      </c>
      <c r="E16" s="340" t="s">
        <v>1600</v>
      </c>
      <c r="F16" s="280" t="s">
        <v>1601</v>
      </c>
      <c r="G16" s="55" t="s">
        <v>1602</v>
      </c>
      <c r="H16" s="50" t="s">
        <v>37</v>
      </c>
      <c r="I16" s="70"/>
      <c r="J16" s="88"/>
      <c r="K16" s="71"/>
      <c r="L16" s="89">
        <v>294.0</v>
      </c>
      <c r="M16" s="61"/>
      <c r="N16" s="83"/>
      <c r="O16" s="84"/>
      <c r="P16" s="91"/>
      <c r="Q16" s="92"/>
      <c r="R16" s="53">
        <v>50.0</v>
      </c>
      <c r="S16" s="111" t="s">
        <v>19</v>
      </c>
      <c r="T16" s="81">
        <f>SUM(P7:P85)</f>
        <v>127</v>
      </c>
      <c r="U16" s="9"/>
      <c r="V16" s="9"/>
      <c r="W16" s="9"/>
      <c r="X16" s="9"/>
      <c r="Y16" s="9"/>
      <c r="Z16" s="9"/>
    </row>
    <row r="17">
      <c r="A17" s="50" t="s">
        <v>51</v>
      </c>
      <c r="B17" s="51"/>
      <c r="C17" s="82" t="s">
        <v>47</v>
      </c>
      <c r="D17" s="53" t="s">
        <v>822</v>
      </c>
      <c r="E17" s="69"/>
      <c r="F17" s="261" t="s">
        <v>1603</v>
      </c>
      <c r="G17" s="55" t="s">
        <v>1604</v>
      </c>
      <c r="H17" s="50" t="s">
        <v>37</v>
      </c>
      <c r="I17" s="70"/>
      <c r="J17" s="114"/>
      <c r="K17" s="71"/>
      <c r="L17" s="89"/>
      <c r="M17" s="61"/>
      <c r="N17" s="62" t="s">
        <v>565</v>
      </c>
      <c r="O17" s="84"/>
      <c r="P17" s="91"/>
      <c r="Q17" s="92"/>
      <c r="R17" s="53" t="s">
        <v>47</v>
      </c>
      <c r="S17" s="115"/>
      <c r="T17" s="7"/>
      <c r="U17" s="9"/>
      <c r="V17" s="9"/>
      <c r="W17" s="9"/>
      <c r="X17" s="9"/>
      <c r="Y17" s="9"/>
      <c r="Z17" s="9"/>
    </row>
    <row r="18" ht="15.75" customHeight="1">
      <c r="A18" s="50" t="s">
        <v>51</v>
      </c>
      <c r="B18" s="51"/>
      <c r="C18" s="82" t="s">
        <v>887</v>
      </c>
      <c r="D18" s="53" t="s">
        <v>822</v>
      </c>
      <c r="E18" s="69"/>
      <c r="F18" s="261" t="s">
        <v>1605</v>
      </c>
      <c r="G18" s="55" t="s">
        <v>1606</v>
      </c>
      <c r="H18" s="50" t="s">
        <v>37</v>
      </c>
      <c r="I18" s="70"/>
      <c r="J18" s="58"/>
      <c r="K18" s="116"/>
      <c r="L18" s="89"/>
      <c r="M18" s="61"/>
      <c r="N18" s="62">
        <v>244.0</v>
      </c>
      <c r="O18" s="74"/>
      <c r="P18" s="91"/>
      <c r="Q18" s="98"/>
      <c r="R18" s="53">
        <v>50.0</v>
      </c>
      <c r="S18" s="117" t="s">
        <v>3</v>
      </c>
      <c r="T18" s="9"/>
      <c r="U18" s="9"/>
      <c r="V18" s="9"/>
      <c r="W18" s="9"/>
      <c r="X18" s="9"/>
      <c r="Y18" s="9"/>
      <c r="Z18" s="9"/>
    </row>
    <row r="19">
      <c r="A19" s="50" t="s">
        <v>51</v>
      </c>
      <c r="B19" s="51"/>
      <c r="C19" s="82" t="s">
        <v>1607</v>
      </c>
      <c r="D19" s="53" t="s">
        <v>190</v>
      </c>
      <c r="E19" s="340" t="s">
        <v>1608</v>
      </c>
      <c r="F19" s="261" t="s">
        <v>1609</v>
      </c>
      <c r="G19" s="55" t="s">
        <v>1610</v>
      </c>
      <c r="H19" s="50" t="s">
        <v>37</v>
      </c>
      <c r="I19" s="70"/>
      <c r="J19" s="58"/>
      <c r="K19" s="116"/>
      <c r="L19" s="89">
        <v>147.0</v>
      </c>
      <c r="M19" s="61"/>
      <c r="N19" s="62"/>
      <c r="O19" s="84"/>
      <c r="P19" s="91"/>
      <c r="Q19" s="98"/>
      <c r="R19" s="53">
        <v>50.0</v>
      </c>
      <c r="S19" s="118">
        <f>SUM(F101)</f>
        <v>16097</v>
      </c>
      <c r="T19" s="9"/>
      <c r="U19" s="9"/>
      <c r="V19" s="9"/>
      <c r="W19" s="9"/>
      <c r="X19" s="9"/>
      <c r="Y19" s="9"/>
      <c r="Z19" s="9"/>
    </row>
    <row r="20">
      <c r="A20" s="50" t="s">
        <v>51</v>
      </c>
      <c r="B20" s="51"/>
      <c r="C20" s="82" t="s">
        <v>1611</v>
      </c>
      <c r="D20" s="53" t="s">
        <v>190</v>
      </c>
      <c r="E20" s="69" t="s">
        <v>1612</v>
      </c>
      <c r="F20" s="261" t="s">
        <v>1613</v>
      </c>
      <c r="G20" s="55" t="s">
        <v>1614</v>
      </c>
      <c r="H20" s="50" t="s">
        <v>37</v>
      </c>
      <c r="I20" s="70"/>
      <c r="J20" s="58"/>
      <c r="K20" s="71">
        <v>394.0</v>
      </c>
      <c r="L20" s="119"/>
      <c r="M20" s="61"/>
      <c r="N20" s="62"/>
      <c r="O20" s="84"/>
      <c r="P20" s="91"/>
      <c r="Q20" s="98"/>
      <c r="R20" s="53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0" t="s">
        <v>40</v>
      </c>
      <c r="B21" s="51"/>
      <c r="C21" s="82" t="s">
        <v>1615</v>
      </c>
      <c r="D21" s="53" t="s">
        <v>190</v>
      </c>
      <c r="E21" s="69" t="s">
        <v>1616</v>
      </c>
      <c r="F21" s="261" t="s">
        <v>1617</v>
      </c>
      <c r="G21" s="55" t="s">
        <v>1618</v>
      </c>
      <c r="H21" s="50" t="s">
        <v>37</v>
      </c>
      <c r="I21" s="70">
        <v>147.0</v>
      </c>
      <c r="J21" s="58"/>
      <c r="K21" s="71"/>
      <c r="L21" s="119"/>
      <c r="M21" s="61"/>
      <c r="N21" s="62"/>
      <c r="O21" s="84"/>
      <c r="P21" s="91"/>
      <c r="Q21" s="98"/>
      <c r="R21" s="53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0" t="s">
        <v>51</v>
      </c>
      <c r="B22" s="51"/>
      <c r="C22" s="82" t="s">
        <v>1619</v>
      </c>
      <c r="D22" s="53"/>
      <c r="E22" s="69"/>
      <c r="F22" s="261" t="s">
        <v>1620</v>
      </c>
      <c r="G22" s="55" t="s">
        <v>1621</v>
      </c>
      <c r="H22" s="50" t="s">
        <v>87</v>
      </c>
      <c r="I22" s="70"/>
      <c r="J22" s="58"/>
      <c r="K22" s="71"/>
      <c r="L22" s="79"/>
      <c r="M22" s="61">
        <v>50.0</v>
      </c>
      <c r="N22" s="62"/>
      <c r="O22" s="120"/>
      <c r="P22" s="91"/>
      <c r="Q22" s="92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40</v>
      </c>
      <c r="B23" s="51"/>
      <c r="C23" s="82" t="s">
        <v>1622</v>
      </c>
      <c r="D23" s="87"/>
      <c r="E23" s="69"/>
      <c r="F23" s="279" t="s">
        <v>1623</v>
      </c>
      <c r="G23" s="55" t="s">
        <v>651</v>
      </c>
      <c r="H23" s="50" t="s">
        <v>87</v>
      </c>
      <c r="I23" s="70"/>
      <c r="J23" s="58">
        <v>699.0</v>
      </c>
      <c r="K23" s="71"/>
      <c r="L23" s="89"/>
      <c r="M23" s="121"/>
      <c r="N23" s="62"/>
      <c r="O23" s="74"/>
      <c r="P23" s="91"/>
      <c r="Q23" s="122"/>
      <c r="R23" s="263">
        <v>699.0</v>
      </c>
      <c r="S23" s="4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131" t="s">
        <v>1624</v>
      </c>
      <c r="D24" s="53" t="s">
        <v>83</v>
      </c>
      <c r="E24" s="69" t="s">
        <v>1625</v>
      </c>
      <c r="F24" s="261" t="s">
        <v>1626</v>
      </c>
      <c r="G24" s="55" t="s">
        <v>1627</v>
      </c>
      <c r="H24" s="50" t="s">
        <v>87</v>
      </c>
      <c r="I24" s="123"/>
      <c r="J24" s="58"/>
      <c r="K24" s="71">
        <v>250.0</v>
      </c>
      <c r="L24" s="79"/>
      <c r="M24" s="61"/>
      <c r="N24" s="62"/>
      <c r="O24" s="84"/>
      <c r="P24" s="104"/>
      <c r="Q24" s="98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131" t="s">
        <v>407</v>
      </c>
      <c r="D25" s="53" t="s">
        <v>83</v>
      </c>
      <c r="E25" s="69" t="s">
        <v>1625</v>
      </c>
      <c r="F25" s="261" t="s">
        <v>1628</v>
      </c>
      <c r="G25" s="55" t="s">
        <v>1627</v>
      </c>
      <c r="H25" s="50" t="s">
        <v>87</v>
      </c>
      <c r="I25" s="70"/>
      <c r="J25" s="78"/>
      <c r="K25" s="71">
        <v>250.0</v>
      </c>
      <c r="L25" s="79"/>
      <c r="M25" s="124"/>
      <c r="N25" s="62"/>
      <c r="O25" s="84"/>
      <c r="P25" s="104"/>
      <c r="Q25" s="92"/>
      <c r="R25" s="53">
        <v>50.0</v>
      </c>
      <c r="S25" s="9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77"/>
      <c r="C26" s="82" t="s">
        <v>1629</v>
      </c>
      <c r="D26" s="53" t="s">
        <v>138</v>
      </c>
      <c r="E26" s="69"/>
      <c r="F26" s="261" t="s">
        <v>1630</v>
      </c>
      <c r="G26" s="55" t="s">
        <v>1631</v>
      </c>
      <c r="H26" s="50" t="s">
        <v>37</v>
      </c>
      <c r="I26" s="57"/>
      <c r="J26" s="58"/>
      <c r="K26" s="125"/>
      <c r="L26" s="79"/>
      <c r="M26" s="61">
        <v>294.0</v>
      </c>
      <c r="N26" s="73"/>
      <c r="O26" s="84"/>
      <c r="P26" s="104"/>
      <c r="Q26" s="92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51</v>
      </c>
      <c r="B27" s="77"/>
      <c r="C27" s="82" t="s">
        <v>1632</v>
      </c>
      <c r="D27" s="53" t="s">
        <v>138</v>
      </c>
      <c r="E27" s="69" t="s">
        <v>1633</v>
      </c>
      <c r="F27" s="261" t="s">
        <v>1634</v>
      </c>
      <c r="G27" s="55" t="s">
        <v>1635</v>
      </c>
      <c r="H27" s="50" t="s">
        <v>37</v>
      </c>
      <c r="I27" s="126"/>
      <c r="J27" s="58"/>
      <c r="K27" s="116"/>
      <c r="L27" s="89">
        <v>294.0</v>
      </c>
      <c r="M27" s="61"/>
      <c r="N27" s="62"/>
      <c r="O27" s="84"/>
      <c r="P27" s="104"/>
      <c r="Q27" s="127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6"/>
      <c r="D28" s="53" t="s">
        <v>112</v>
      </c>
      <c r="E28" s="69" t="s">
        <v>1636</v>
      </c>
      <c r="F28" s="265" t="s">
        <v>1637</v>
      </c>
      <c r="G28" s="55" t="s">
        <v>1638</v>
      </c>
      <c r="H28" s="50" t="s">
        <v>46</v>
      </c>
      <c r="I28" s="126"/>
      <c r="J28" s="58">
        <v>294.0</v>
      </c>
      <c r="K28" s="71"/>
      <c r="L28" s="119"/>
      <c r="M28" s="61"/>
      <c r="N28" s="62"/>
      <c r="O28" s="74"/>
      <c r="P28" s="91"/>
      <c r="Q28" s="128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68" t="s">
        <v>1639</v>
      </c>
      <c r="D29" s="53" t="s">
        <v>138</v>
      </c>
      <c r="E29" s="69" t="s">
        <v>1640</v>
      </c>
      <c r="F29" s="261" t="s">
        <v>1641</v>
      </c>
      <c r="G29" s="55" t="s">
        <v>1642</v>
      </c>
      <c r="H29" s="50" t="s">
        <v>37</v>
      </c>
      <c r="I29" s="70">
        <v>244.0</v>
      </c>
      <c r="J29" s="58"/>
      <c r="K29" s="71"/>
      <c r="L29" s="89"/>
      <c r="M29" s="121"/>
      <c r="N29" s="62"/>
      <c r="O29" s="84"/>
      <c r="P29" s="91"/>
      <c r="Q29" s="128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51</v>
      </c>
      <c r="B30" s="51"/>
      <c r="C30" s="52"/>
      <c r="D30" s="53" t="s">
        <v>818</v>
      </c>
      <c r="E30" s="69"/>
      <c r="F30" s="265" t="s">
        <v>1643</v>
      </c>
      <c r="G30" s="55" t="s">
        <v>1644</v>
      </c>
      <c r="H30" s="50" t="s">
        <v>46</v>
      </c>
      <c r="I30" s="70"/>
      <c r="J30" s="78"/>
      <c r="K30" s="71"/>
      <c r="L30" s="89"/>
      <c r="M30" s="61">
        <v>250.0</v>
      </c>
      <c r="N30" s="62"/>
      <c r="O30" s="129"/>
      <c r="P30" s="130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131"/>
      <c r="C31" s="68" t="s">
        <v>1645</v>
      </c>
      <c r="D31" s="53" t="s">
        <v>138</v>
      </c>
      <c r="E31" s="69" t="s">
        <v>1646</v>
      </c>
      <c r="F31" s="261" t="s">
        <v>1647</v>
      </c>
      <c r="G31" s="55" t="s">
        <v>1648</v>
      </c>
      <c r="H31" s="50" t="s">
        <v>37</v>
      </c>
      <c r="I31" s="70"/>
      <c r="J31" s="58"/>
      <c r="K31" s="71"/>
      <c r="L31" s="89">
        <v>147.0</v>
      </c>
      <c r="M31" s="61"/>
      <c r="N31" s="83"/>
      <c r="O31" s="129"/>
      <c r="P31" s="130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51"/>
      <c r="C32" s="68" t="s">
        <v>1649</v>
      </c>
      <c r="D32" s="87"/>
      <c r="E32" s="132"/>
      <c r="F32" s="341" t="s">
        <v>1650</v>
      </c>
      <c r="G32" s="55" t="s">
        <v>1651</v>
      </c>
      <c r="H32" s="50" t="s">
        <v>87</v>
      </c>
      <c r="I32" s="70"/>
      <c r="J32" s="58">
        <v>1890.0</v>
      </c>
      <c r="K32" s="134"/>
      <c r="L32" s="89"/>
      <c r="M32" s="61"/>
      <c r="N32" s="62"/>
      <c r="O32" s="129"/>
      <c r="P32" s="130"/>
      <c r="Q32" s="127"/>
      <c r="R32" s="263">
        <v>1890.0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5"/>
      <c r="C33" s="82" t="s">
        <v>1652</v>
      </c>
      <c r="D33" s="53"/>
      <c r="E33" s="69"/>
      <c r="F33" s="279" t="s">
        <v>1653</v>
      </c>
      <c r="G33" s="55" t="s">
        <v>1654</v>
      </c>
      <c r="H33" s="50" t="s">
        <v>87</v>
      </c>
      <c r="I33" s="70"/>
      <c r="J33" s="58">
        <v>1600.0</v>
      </c>
      <c r="K33" s="134"/>
      <c r="L33" s="89"/>
      <c r="M33" s="61"/>
      <c r="N33" s="62"/>
      <c r="O33" s="129"/>
      <c r="P33" s="130"/>
      <c r="Q33" s="128"/>
      <c r="R33" s="263">
        <v>1600.0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51"/>
      <c r="C34" s="150" t="s">
        <v>1655</v>
      </c>
      <c r="D34" s="53" t="s">
        <v>27</v>
      </c>
      <c r="E34" s="107"/>
      <c r="F34" s="261" t="s">
        <v>1656</v>
      </c>
      <c r="G34" s="55" t="s">
        <v>1657</v>
      </c>
      <c r="H34" s="50" t="s">
        <v>87</v>
      </c>
      <c r="I34" s="70">
        <v>147.0</v>
      </c>
      <c r="J34" s="58"/>
      <c r="K34" s="116"/>
      <c r="L34" s="89"/>
      <c r="M34" s="61"/>
      <c r="N34" s="73"/>
      <c r="O34" s="129"/>
      <c r="P34" s="137"/>
      <c r="Q34" s="128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51"/>
      <c r="C35" s="150" t="s">
        <v>1658</v>
      </c>
      <c r="D35" s="53" t="s">
        <v>27</v>
      </c>
      <c r="E35" s="69" t="s">
        <v>259</v>
      </c>
      <c r="F35" s="261" t="s">
        <v>1659</v>
      </c>
      <c r="G35" s="54" t="s">
        <v>1660</v>
      </c>
      <c r="H35" s="50" t="s">
        <v>87</v>
      </c>
      <c r="I35" s="70"/>
      <c r="J35" s="58"/>
      <c r="K35" s="71">
        <v>294.0</v>
      </c>
      <c r="L35" s="89"/>
      <c r="M35" s="61"/>
      <c r="N35" s="83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40</v>
      </c>
      <c r="B36" s="77"/>
      <c r="C36" s="138"/>
      <c r="D36" s="53" t="s">
        <v>97</v>
      </c>
      <c r="E36" s="69"/>
      <c r="F36" s="265" t="s">
        <v>1661</v>
      </c>
      <c r="G36" s="54" t="s">
        <v>1662</v>
      </c>
      <c r="H36" s="50" t="s">
        <v>37</v>
      </c>
      <c r="I36" s="57"/>
      <c r="J36" s="58"/>
      <c r="K36" s="71"/>
      <c r="L36" s="89"/>
      <c r="M36" s="61"/>
      <c r="N36" s="62"/>
      <c r="O36" s="129"/>
      <c r="P36" s="130"/>
      <c r="Q36" s="127">
        <v>294.0</v>
      </c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77"/>
      <c r="C37" s="68" t="s">
        <v>130</v>
      </c>
      <c r="D37" s="53" t="s">
        <v>27</v>
      </c>
      <c r="E37" s="69"/>
      <c r="F37" s="262" t="s">
        <v>1663</v>
      </c>
      <c r="G37" s="54" t="s">
        <v>1664</v>
      </c>
      <c r="H37" s="50" t="s">
        <v>87</v>
      </c>
      <c r="I37" s="57"/>
      <c r="J37" s="58"/>
      <c r="K37" s="71"/>
      <c r="L37" s="89"/>
      <c r="M37" s="61">
        <v>244.0</v>
      </c>
      <c r="N37" s="62"/>
      <c r="O37" s="140"/>
      <c r="P37" s="130"/>
      <c r="Q37" s="127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68" t="s">
        <v>1665</v>
      </c>
      <c r="D38" s="53" t="s">
        <v>201</v>
      </c>
      <c r="E38" s="69" t="s">
        <v>1666</v>
      </c>
      <c r="F38" s="282" t="s">
        <v>1667</v>
      </c>
      <c r="G38" s="55" t="s">
        <v>1668</v>
      </c>
      <c r="H38" s="50" t="s">
        <v>46</v>
      </c>
      <c r="I38" s="70">
        <v>147.0</v>
      </c>
      <c r="J38" s="58"/>
      <c r="K38" s="71"/>
      <c r="L38" s="79"/>
      <c r="M38" s="61"/>
      <c r="N38" s="73"/>
      <c r="O38" s="129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51"/>
      <c r="C39" s="68" t="s">
        <v>1669</v>
      </c>
      <c r="D39" s="53" t="s">
        <v>201</v>
      </c>
      <c r="E39" s="69" t="s">
        <v>1670</v>
      </c>
      <c r="F39" s="261" t="s">
        <v>1671</v>
      </c>
      <c r="G39" s="55" t="s">
        <v>1672</v>
      </c>
      <c r="H39" s="50" t="s">
        <v>46</v>
      </c>
      <c r="I39" s="70"/>
      <c r="J39" s="58"/>
      <c r="K39" s="71"/>
      <c r="L39" s="89">
        <v>147.0</v>
      </c>
      <c r="M39" s="61"/>
      <c r="N39" s="142"/>
      <c r="O39" s="129"/>
      <c r="P39" s="130"/>
      <c r="Q39" s="128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51</v>
      </c>
      <c r="B40" s="51"/>
      <c r="C40" s="68" t="s">
        <v>134</v>
      </c>
      <c r="D40" s="53" t="s">
        <v>201</v>
      </c>
      <c r="E40" s="69"/>
      <c r="F40" s="261" t="s">
        <v>1673</v>
      </c>
      <c r="G40" s="53" t="s">
        <v>1674</v>
      </c>
      <c r="H40" s="50" t="s">
        <v>46</v>
      </c>
      <c r="I40" s="126"/>
      <c r="J40" s="58"/>
      <c r="K40" s="71"/>
      <c r="L40" s="89"/>
      <c r="M40" s="61">
        <v>400.0</v>
      </c>
      <c r="N40" s="62"/>
      <c r="O40" s="129"/>
      <c r="P40" s="130"/>
      <c r="Q40" s="127"/>
      <c r="R40" s="53">
        <v>100.0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82" t="s">
        <v>1675</v>
      </c>
      <c r="D41" s="53" t="s">
        <v>97</v>
      </c>
      <c r="E41" s="69" t="s">
        <v>1676</v>
      </c>
      <c r="F41" s="261" t="s">
        <v>1677</v>
      </c>
      <c r="G41" s="55" t="s">
        <v>1678</v>
      </c>
      <c r="H41" s="50" t="s">
        <v>37</v>
      </c>
      <c r="I41" s="70"/>
      <c r="J41" s="58">
        <v>147.0</v>
      </c>
      <c r="K41" s="59"/>
      <c r="L41" s="143"/>
      <c r="M41" s="121"/>
      <c r="N41" s="6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1679</v>
      </c>
      <c r="D42" s="53" t="s">
        <v>53</v>
      </c>
      <c r="E42" s="69"/>
      <c r="F42" s="261" t="s">
        <v>1680</v>
      </c>
      <c r="G42" s="55" t="s">
        <v>1681</v>
      </c>
      <c r="H42" s="50" t="s">
        <v>46</v>
      </c>
      <c r="I42" s="70"/>
      <c r="J42" s="58">
        <v>147.0</v>
      </c>
      <c r="K42" s="71"/>
      <c r="L42" s="144"/>
      <c r="M42" s="61"/>
      <c r="N42" s="62"/>
      <c r="O42" s="129"/>
      <c r="P42" s="130"/>
      <c r="Q42" s="128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77"/>
      <c r="C43" s="283" t="s">
        <v>1076</v>
      </c>
      <c r="D43" s="53" t="s">
        <v>53</v>
      </c>
      <c r="E43" s="69"/>
      <c r="F43" s="284" t="s">
        <v>1682</v>
      </c>
      <c r="G43" s="141" t="s">
        <v>1683</v>
      </c>
      <c r="H43" s="50" t="s">
        <v>46</v>
      </c>
      <c r="I43" s="147"/>
      <c r="J43" s="58"/>
      <c r="K43" s="71"/>
      <c r="L43" s="143"/>
      <c r="M43" s="61">
        <v>200.0</v>
      </c>
      <c r="N43" s="62"/>
      <c r="O43" s="129"/>
      <c r="P43" s="137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77"/>
      <c r="C44" s="82" t="s">
        <v>1684</v>
      </c>
      <c r="D44" s="53" t="s">
        <v>53</v>
      </c>
      <c r="E44" s="110" t="s">
        <v>408</v>
      </c>
      <c r="F44" s="261" t="s">
        <v>1685</v>
      </c>
      <c r="G44" s="55" t="s">
        <v>1686</v>
      </c>
      <c r="H44" s="50" t="s">
        <v>46</v>
      </c>
      <c r="I44" s="70">
        <v>127.0</v>
      </c>
      <c r="J44" s="58"/>
      <c r="K44" s="71"/>
      <c r="L44" s="148"/>
      <c r="M44" s="61"/>
      <c r="N44" s="62"/>
      <c r="O44" s="129"/>
      <c r="P44" s="137"/>
      <c r="Q44" s="9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51"/>
      <c r="C45" s="82" t="s">
        <v>1687</v>
      </c>
      <c r="D45" s="53" t="s">
        <v>138</v>
      </c>
      <c r="E45" s="110" t="s">
        <v>1688</v>
      </c>
      <c r="F45" s="261" t="s">
        <v>1689</v>
      </c>
      <c r="G45" s="55" t="s">
        <v>1690</v>
      </c>
      <c r="H45" s="50" t="s">
        <v>46</v>
      </c>
      <c r="I45" s="57"/>
      <c r="J45" s="58"/>
      <c r="K45" s="71"/>
      <c r="L45" s="149"/>
      <c r="M45" s="124"/>
      <c r="N45" s="62"/>
      <c r="O45" s="140"/>
      <c r="P45" s="137">
        <v>127.0</v>
      </c>
      <c r="Q45" s="9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51"/>
      <c r="C46" s="150" t="s">
        <v>1691</v>
      </c>
      <c r="D46" s="53" t="s">
        <v>138</v>
      </c>
      <c r="E46" s="69" t="s">
        <v>1692</v>
      </c>
      <c r="F46" s="261" t="s">
        <v>1693</v>
      </c>
      <c r="G46" s="55" t="s">
        <v>1694</v>
      </c>
      <c r="H46" s="50" t="s">
        <v>37</v>
      </c>
      <c r="I46" s="70"/>
      <c r="J46" s="58">
        <v>147.0</v>
      </c>
      <c r="K46" s="71"/>
      <c r="L46" s="149"/>
      <c r="M46" s="61"/>
      <c r="N46" s="62"/>
      <c r="O46" s="129"/>
      <c r="P46" s="130"/>
      <c r="Q46" s="92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68" t="s">
        <v>1695</v>
      </c>
      <c r="D47" s="53" t="s">
        <v>138</v>
      </c>
      <c r="E47" s="69" t="s">
        <v>1692</v>
      </c>
      <c r="F47" s="294" t="s">
        <v>1696</v>
      </c>
      <c r="G47" s="55" t="s">
        <v>1694</v>
      </c>
      <c r="H47" s="50" t="s">
        <v>37</v>
      </c>
      <c r="I47" s="70"/>
      <c r="J47" s="58">
        <v>147.0</v>
      </c>
      <c r="K47" s="134"/>
      <c r="L47" s="149"/>
      <c r="M47" s="61"/>
      <c r="N47" s="73"/>
      <c r="O47" s="152"/>
      <c r="P47" s="153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77"/>
      <c r="C48" s="68" t="s">
        <v>1697</v>
      </c>
      <c r="D48" s="53" t="s">
        <v>190</v>
      </c>
      <c r="E48" s="107"/>
      <c r="F48" s="261" t="s">
        <v>1698</v>
      </c>
      <c r="G48" s="54" t="s">
        <v>1699</v>
      </c>
      <c r="H48" s="50" t="s">
        <v>37</v>
      </c>
      <c r="I48" s="70"/>
      <c r="J48" s="58"/>
      <c r="K48" s="154"/>
      <c r="L48" s="149"/>
      <c r="M48" s="61">
        <v>350.0</v>
      </c>
      <c r="N48" s="62"/>
      <c r="O48" s="152"/>
      <c r="P48" s="155"/>
      <c r="Q48" s="127"/>
      <c r="R48" s="53">
        <v>100.0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51"/>
      <c r="C49" s="68" t="s">
        <v>1700</v>
      </c>
      <c r="D49" s="53" t="s">
        <v>149</v>
      </c>
      <c r="E49" s="69" t="s">
        <v>1701</v>
      </c>
      <c r="F49" s="261" t="s">
        <v>1702</v>
      </c>
      <c r="G49" s="54" t="s">
        <v>1703</v>
      </c>
      <c r="H49" s="50" t="s">
        <v>87</v>
      </c>
      <c r="I49" s="70">
        <v>250.0</v>
      </c>
      <c r="J49" s="58"/>
      <c r="K49" s="154"/>
      <c r="L49" s="149"/>
      <c r="M49" s="61"/>
      <c r="N49" s="83"/>
      <c r="O49" s="152"/>
      <c r="P49" s="155"/>
      <c r="Q49" s="128"/>
      <c r="R49" s="53">
        <v>125.0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40</v>
      </c>
      <c r="B50" s="51"/>
      <c r="C50" s="150" t="s">
        <v>1704</v>
      </c>
      <c r="D50" s="53" t="s">
        <v>190</v>
      </c>
      <c r="E50" s="54" t="s">
        <v>101</v>
      </c>
      <c r="F50" s="261" t="s">
        <v>1705</v>
      </c>
      <c r="G50" s="100" t="s">
        <v>1706</v>
      </c>
      <c r="H50" s="50" t="s">
        <v>37</v>
      </c>
      <c r="I50" s="57">
        <v>147.0</v>
      </c>
      <c r="J50" s="58"/>
      <c r="K50" s="154"/>
      <c r="L50" s="149"/>
      <c r="M50" s="61"/>
      <c r="N50" s="73"/>
      <c r="O50" s="156"/>
      <c r="P50" s="155"/>
      <c r="Q50" s="128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288" t="s">
        <v>421</v>
      </c>
      <c r="D51" s="53" t="s">
        <v>190</v>
      </c>
      <c r="E51" s="69"/>
      <c r="F51" s="261" t="s">
        <v>1707</v>
      </c>
      <c r="G51" s="55" t="s">
        <v>1708</v>
      </c>
      <c r="H51" s="50" t="s">
        <v>37</v>
      </c>
      <c r="I51" s="57"/>
      <c r="J51" s="58"/>
      <c r="K51" s="158"/>
      <c r="L51" s="149"/>
      <c r="M51" s="159">
        <v>147.0</v>
      </c>
      <c r="N51" s="7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51</v>
      </c>
      <c r="B52" s="51"/>
      <c r="C52" s="131" t="s">
        <v>425</v>
      </c>
      <c r="D52" s="53" t="s">
        <v>190</v>
      </c>
      <c r="E52" s="54"/>
      <c r="F52" s="261" t="s">
        <v>1709</v>
      </c>
      <c r="G52" s="55" t="s">
        <v>1710</v>
      </c>
      <c r="H52" s="50" t="s">
        <v>87</v>
      </c>
      <c r="I52" s="70"/>
      <c r="J52" s="88"/>
      <c r="K52" s="154"/>
      <c r="L52" s="149">
        <v>120.0</v>
      </c>
      <c r="M52" s="159"/>
      <c r="N52" s="62"/>
      <c r="O52" s="152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51"/>
      <c r="D53" s="53" t="s">
        <v>822</v>
      </c>
      <c r="E53" s="54"/>
      <c r="F53" s="327" t="s">
        <v>1711</v>
      </c>
      <c r="G53" s="55" t="s">
        <v>1710</v>
      </c>
      <c r="H53" s="50" t="s">
        <v>87</v>
      </c>
      <c r="I53" s="147"/>
      <c r="J53" s="58"/>
      <c r="K53" s="154"/>
      <c r="L53" s="149">
        <v>120.0</v>
      </c>
      <c r="M53" s="159"/>
      <c r="N53" s="73"/>
      <c r="O53" s="152"/>
      <c r="P53" s="153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51</v>
      </c>
      <c r="B54" s="51"/>
      <c r="C54" s="51"/>
      <c r="D54" s="161"/>
      <c r="E54" s="162"/>
      <c r="F54" s="54" t="s">
        <v>1712</v>
      </c>
      <c r="G54" s="55" t="s">
        <v>1710</v>
      </c>
      <c r="H54" s="56"/>
      <c r="I54" s="70"/>
      <c r="J54" s="163"/>
      <c r="K54" s="154"/>
      <c r="L54" s="149">
        <v>120.0</v>
      </c>
      <c r="M54" s="159"/>
      <c r="N54" s="62"/>
      <c r="O54" s="156"/>
      <c r="P54" s="155"/>
      <c r="Q54" s="128"/>
      <c r="R54" s="164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1713</v>
      </c>
      <c r="D55" s="161" t="s">
        <v>190</v>
      </c>
      <c r="E55" s="54"/>
      <c r="F55" s="289" t="s">
        <v>1714</v>
      </c>
      <c r="G55" s="55" t="s">
        <v>1715</v>
      </c>
      <c r="H55" s="50" t="s">
        <v>37</v>
      </c>
      <c r="I55" s="70"/>
      <c r="J55" s="58"/>
      <c r="K55" s="154"/>
      <c r="L55" s="166"/>
      <c r="M55" s="159">
        <v>147.0</v>
      </c>
      <c r="N55" s="62"/>
      <c r="O55" s="156"/>
      <c r="P55" s="155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51</v>
      </c>
      <c r="B56" s="51"/>
      <c r="C56" s="131" t="s">
        <v>435</v>
      </c>
      <c r="D56" s="161" t="s">
        <v>258</v>
      </c>
      <c r="E56" s="54"/>
      <c r="F56" s="261" t="s">
        <v>1716</v>
      </c>
      <c r="G56" s="55" t="s">
        <v>1717</v>
      </c>
      <c r="H56" s="50" t="s">
        <v>87</v>
      </c>
      <c r="I56" s="167"/>
      <c r="J56" s="58"/>
      <c r="K56" s="154"/>
      <c r="L56" s="149">
        <v>147.0</v>
      </c>
      <c r="M56" s="159"/>
      <c r="N56" s="142"/>
      <c r="O56" s="156"/>
      <c r="P56" s="155"/>
      <c r="Q56" s="128"/>
      <c r="R56" s="53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40</v>
      </c>
      <c r="B57" s="51"/>
      <c r="C57" s="131" t="s">
        <v>1718</v>
      </c>
      <c r="D57" s="161" t="s">
        <v>89</v>
      </c>
      <c r="E57" s="54"/>
      <c r="F57" s="261" t="s">
        <v>1719</v>
      </c>
      <c r="G57" s="55" t="s">
        <v>1720</v>
      </c>
      <c r="H57" s="50" t="s">
        <v>37</v>
      </c>
      <c r="I57" s="167">
        <v>499.0</v>
      </c>
      <c r="J57" s="58"/>
      <c r="K57" s="154"/>
      <c r="L57" s="160"/>
      <c r="M57" s="169"/>
      <c r="N57" s="142"/>
      <c r="O57" s="156"/>
      <c r="P57" s="155"/>
      <c r="Q57" s="128"/>
      <c r="R57" s="53">
        <v>250.0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51</v>
      </c>
      <c r="B58" s="51"/>
      <c r="C58" s="131" t="s">
        <v>1410</v>
      </c>
      <c r="D58" s="161" t="s">
        <v>258</v>
      </c>
      <c r="E58" s="54" t="s">
        <v>1721</v>
      </c>
      <c r="F58" s="261" t="s">
        <v>1722</v>
      </c>
      <c r="G58" s="55" t="s">
        <v>1723</v>
      </c>
      <c r="H58" s="50" t="s">
        <v>87</v>
      </c>
      <c r="I58" s="167"/>
      <c r="J58" s="58"/>
      <c r="K58" s="170"/>
      <c r="L58" s="149">
        <v>244.0</v>
      </c>
      <c r="M58" s="159"/>
      <c r="N58" s="62"/>
      <c r="O58" s="152"/>
      <c r="P58" s="155"/>
      <c r="Q58" s="128"/>
      <c r="R58" s="53">
        <v>92.5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51</v>
      </c>
      <c r="B59" s="51"/>
      <c r="C59" s="131" t="s">
        <v>1414</v>
      </c>
      <c r="D59" s="161" t="s">
        <v>258</v>
      </c>
      <c r="E59" s="54" t="s">
        <v>1721</v>
      </c>
      <c r="F59" s="261" t="s">
        <v>1724</v>
      </c>
      <c r="G59" s="55" t="s">
        <v>1723</v>
      </c>
      <c r="H59" s="50" t="s">
        <v>87</v>
      </c>
      <c r="I59" s="167"/>
      <c r="J59" s="58"/>
      <c r="K59" s="154"/>
      <c r="L59" s="166">
        <v>126.0</v>
      </c>
      <c r="M59" s="159"/>
      <c r="N59" s="73"/>
      <c r="O59" s="152"/>
      <c r="P59" s="155"/>
      <c r="Q59" s="128"/>
      <c r="R59" s="53">
        <v>92.5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40</v>
      </c>
      <c r="B60" s="77"/>
      <c r="C60" s="131" t="s">
        <v>1725</v>
      </c>
      <c r="D60" s="161" t="s">
        <v>83</v>
      </c>
      <c r="E60" s="54" t="s">
        <v>699</v>
      </c>
      <c r="F60" s="261" t="s">
        <v>1726</v>
      </c>
      <c r="G60" s="55" t="s">
        <v>1727</v>
      </c>
      <c r="H60" s="50" t="s">
        <v>87</v>
      </c>
      <c r="I60" s="167"/>
      <c r="J60" s="58">
        <v>527.0</v>
      </c>
      <c r="K60" s="154"/>
      <c r="L60" s="160"/>
      <c r="M60" s="159"/>
      <c r="N60" s="73"/>
      <c r="O60" s="152"/>
      <c r="P60" s="155"/>
      <c r="Q60" s="128"/>
      <c r="R60" s="53">
        <v>150.0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40</v>
      </c>
      <c r="B61" s="51"/>
      <c r="C61" s="131" t="s">
        <v>1728</v>
      </c>
      <c r="D61" s="24"/>
      <c r="E61" s="54"/>
      <c r="F61" s="261" t="s">
        <v>1729</v>
      </c>
      <c r="G61" s="55" t="s">
        <v>1730</v>
      </c>
      <c r="H61" s="50" t="s">
        <v>87</v>
      </c>
      <c r="I61" s="167"/>
      <c r="J61" s="88"/>
      <c r="K61" s="154"/>
      <c r="L61" s="171"/>
      <c r="M61" s="169"/>
      <c r="N61" s="73"/>
      <c r="O61" s="156">
        <v>50.0</v>
      </c>
      <c r="P61" s="155"/>
      <c r="Q61" s="127"/>
      <c r="R61" s="26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51</v>
      </c>
      <c r="B62" s="51"/>
      <c r="C62" s="131" t="s">
        <v>438</v>
      </c>
      <c r="D62" s="161" t="s">
        <v>27</v>
      </c>
      <c r="E62" s="54"/>
      <c r="F62" s="261" t="s">
        <v>1731</v>
      </c>
      <c r="G62" s="55" t="s">
        <v>1732</v>
      </c>
      <c r="H62" s="50" t="s">
        <v>87</v>
      </c>
      <c r="I62" s="167"/>
      <c r="J62" s="58"/>
      <c r="K62" s="154"/>
      <c r="L62" s="166">
        <v>294.0</v>
      </c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51</v>
      </c>
      <c r="B63" s="51"/>
      <c r="C63" s="131" t="s">
        <v>1733</v>
      </c>
      <c r="D63" s="161" t="s">
        <v>258</v>
      </c>
      <c r="E63" s="54" t="s">
        <v>1130</v>
      </c>
      <c r="F63" s="261" t="s">
        <v>1734</v>
      </c>
      <c r="G63" s="55" t="s">
        <v>1735</v>
      </c>
      <c r="H63" s="50" t="s">
        <v>87</v>
      </c>
      <c r="I63" s="167"/>
      <c r="J63" s="58"/>
      <c r="K63" s="154">
        <v>147.0</v>
      </c>
      <c r="L63" s="171"/>
      <c r="M63" s="169"/>
      <c r="N63" s="62"/>
      <c r="O63" s="152"/>
      <c r="P63" s="155"/>
      <c r="Q63" s="128"/>
      <c r="R63" s="53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51"/>
      <c r="D64" s="24"/>
      <c r="E64" s="54" t="s">
        <v>1736</v>
      </c>
      <c r="F64" s="54" t="s">
        <v>1737</v>
      </c>
      <c r="G64" s="55" t="s">
        <v>1738</v>
      </c>
      <c r="H64" s="56"/>
      <c r="I64" s="167">
        <v>294.0</v>
      </c>
      <c r="J64" s="88"/>
      <c r="K64" s="158"/>
      <c r="L64" s="171"/>
      <c r="M64" s="169"/>
      <c r="N64" s="73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40</v>
      </c>
      <c r="B65" s="51"/>
      <c r="C65" s="131" t="s">
        <v>47</v>
      </c>
      <c r="D65" s="161" t="s">
        <v>83</v>
      </c>
      <c r="E65" s="54"/>
      <c r="F65" s="261" t="s">
        <v>1739</v>
      </c>
      <c r="G65" s="55" t="s">
        <v>1651</v>
      </c>
      <c r="H65" s="50" t="s">
        <v>87</v>
      </c>
      <c r="I65" s="168"/>
      <c r="J65" s="58" t="s">
        <v>565</v>
      </c>
      <c r="K65" s="154"/>
      <c r="L65" s="160"/>
      <c r="M65" s="169"/>
      <c r="N65" s="62"/>
      <c r="O65" s="152"/>
      <c r="P65" s="155"/>
      <c r="Q65" s="128"/>
      <c r="R65" s="53" t="s">
        <v>47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40</v>
      </c>
      <c r="B66" s="51"/>
      <c r="C66" s="131" t="s">
        <v>47</v>
      </c>
      <c r="D66" s="161" t="s">
        <v>83</v>
      </c>
      <c r="E66" s="54"/>
      <c r="F66" s="261" t="s">
        <v>1740</v>
      </c>
      <c r="G66" s="55" t="s">
        <v>1654</v>
      </c>
      <c r="H66" s="50" t="s">
        <v>87</v>
      </c>
      <c r="I66" s="168"/>
      <c r="J66" s="58" t="s">
        <v>565</v>
      </c>
      <c r="K66" s="158"/>
      <c r="L66" s="166"/>
      <c r="M66" s="159"/>
      <c r="N66" s="73"/>
      <c r="O66" s="152"/>
      <c r="P66" s="155"/>
      <c r="Q66" s="128"/>
      <c r="R66" s="53" t="s">
        <v>47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40</v>
      </c>
      <c r="B67" s="51"/>
      <c r="C67" s="131" t="s">
        <v>47</v>
      </c>
      <c r="D67" s="161" t="s">
        <v>53</v>
      </c>
      <c r="E67" s="54"/>
      <c r="F67" s="261" t="s">
        <v>1741</v>
      </c>
      <c r="G67" s="55" t="s">
        <v>1742</v>
      </c>
      <c r="H67" s="50" t="s">
        <v>37</v>
      </c>
      <c r="I67" s="167" t="s">
        <v>50</v>
      </c>
      <c r="J67" s="88"/>
      <c r="K67" s="158"/>
      <c r="L67" s="149"/>
      <c r="M67" s="173"/>
      <c r="N67" s="73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174"/>
      <c r="E68" s="54"/>
      <c r="F68" s="54"/>
      <c r="G68" s="55"/>
      <c r="H68" s="56"/>
      <c r="I68" s="175"/>
      <c r="J68" s="88"/>
      <c r="K68" s="154"/>
      <c r="L68" s="160"/>
      <c r="M68" s="169"/>
      <c r="N68" s="62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174"/>
      <c r="E69" s="176"/>
      <c r="F69" s="54"/>
      <c r="G69" s="55"/>
      <c r="H69" s="56"/>
      <c r="I69" s="177"/>
      <c r="J69" s="88"/>
      <c r="K69" s="158"/>
      <c r="L69" s="160"/>
      <c r="M69" s="169"/>
      <c r="N69" s="73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54"/>
      <c r="F70" s="54"/>
      <c r="G70" s="55"/>
      <c r="H70" s="56"/>
      <c r="I70" s="167"/>
      <c r="J70" s="88"/>
      <c r="K70" s="178"/>
      <c r="L70" s="160"/>
      <c r="M70" s="169"/>
      <c r="N70" s="73"/>
      <c r="O70" s="152"/>
      <c r="P70" s="155"/>
      <c r="Q70" s="128"/>
      <c r="R70" s="164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54"/>
      <c r="F71" s="54"/>
      <c r="G71" s="55"/>
      <c r="H71" s="56"/>
      <c r="I71" s="175"/>
      <c r="J71" s="58"/>
      <c r="K71" s="158"/>
      <c r="L71" s="160"/>
      <c r="M71" s="169"/>
      <c r="N71" s="73"/>
      <c r="O71" s="152"/>
      <c r="P71" s="155"/>
      <c r="Q71" s="128"/>
      <c r="R71" s="53"/>
      <c r="S71" s="9"/>
      <c r="T71" s="9"/>
      <c r="U71" s="9"/>
      <c r="V71" s="9"/>
      <c r="W71" s="9"/>
      <c r="X71" s="9"/>
      <c r="Y71" s="9"/>
      <c r="Z71" s="9"/>
    </row>
    <row r="72">
      <c r="A72" s="50"/>
      <c r="B72" s="179"/>
      <c r="C72" s="180"/>
      <c r="D72" s="174"/>
      <c r="E72" s="54"/>
      <c r="F72" s="54"/>
      <c r="G72" s="55"/>
      <c r="H72" s="56"/>
      <c r="I72" s="181"/>
      <c r="J72" s="58"/>
      <c r="K72" s="182"/>
      <c r="L72" s="183"/>
      <c r="M72" s="184"/>
      <c r="N72" s="73"/>
      <c r="O72" s="185"/>
      <c r="P72" s="186"/>
      <c r="Q72" s="128"/>
      <c r="R72" s="53"/>
      <c r="S72" s="9"/>
      <c r="T72" s="9"/>
      <c r="U72" s="9"/>
      <c r="V72" s="9"/>
      <c r="W72" s="9"/>
      <c r="X72" s="9"/>
      <c r="Y72" s="9"/>
      <c r="Z72" s="9"/>
    </row>
    <row r="73">
      <c r="A73" s="50"/>
      <c r="B73" s="179"/>
      <c r="C73" s="51"/>
      <c r="D73" s="174"/>
      <c r="E73" s="54"/>
      <c r="F73" s="54"/>
      <c r="G73" s="55"/>
      <c r="H73" s="56"/>
      <c r="I73" s="187"/>
      <c r="J73" s="88"/>
      <c r="K73" s="182"/>
      <c r="L73" s="183"/>
      <c r="M73" s="188"/>
      <c r="N73" s="142"/>
      <c r="O73" s="185"/>
      <c r="P73" s="186"/>
      <c r="Q73" s="128"/>
      <c r="R73" s="172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86"/>
      <c r="D74" s="174"/>
      <c r="E74" s="176"/>
      <c r="F74" s="54"/>
      <c r="G74" s="54"/>
      <c r="H74" s="56"/>
      <c r="I74" s="181"/>
      <c r="J74" s="88"/>
      <c r="K74" s="189"/>
      <c r="L74" s="183"/>
      <c r="M74" s="188"/>
      <c r="N74" s="73"/>
      <c r="O74" s="185"/>
      <c r="P74" s="186"/>
      <c r="Q74" s="128"/>
      <c r="R74" s="172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51"/>
      <c r="D75" s="174"/>
      <c r="E75" s="54"/>
      <c r="F75" s="54"/>
      <c r="G75" s="54"/>
      <c r="H75" s="56"/>
      <c r="I75" s="181"/>
      <c r="J75" s="58"/>
      <c r="K75" s="182"/>
      <c r="L75" s="183"/>
      <c r="M75" s="188"/>
      <c r="N75" s="73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51"/>
      <c r="D76" s="174"/>
      <c r="E76" s="176"/>
      <c r="F76" s="54"/>
      <c r="G76" s="54"/>
      <c r="H76" s="56"/>
      <c r="I76" s="187"/>
      <c r="J76" s="88"/>
      <c r="K76" s="182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24"/>
      <c r="E77" s="190"/>
      <c r="F77" s="54"/>
      <c r="G77" s="54"/>
      <c r="H77" s="56"/>
      <c r="I77" s="187"/>
      <c r="J77" s="88"/>
      <c r="K77" s="182"/>
      <c r="L77" s="183"/>
      <c r="M77" s="188"/>
      <c r="N77" s="73"/>
      <c r="O77" s="185"/>
      <c r="P77" s="186"/>
      <c r="Q77" s="128"/>
      <c r="R77" s="69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24"/>
      <c r="E78" s="190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172"/>
      <c r="S78" s="9"/>
      <c r="T78" s="9"/>
      <c r="U78" s="9"/>
      <c r="V78" s="9"/>
      <c r="W78" s="9"/>
      <c r="X78" s="9"/>
      <c r="Y78" s="9"/>
      <c r="Z78" s="9"/>
    </row>
    <row r="79">
      <c r="A79" s="56"/>
      <c r="B79" s="179"/>
      <c r="C79" s="51"/>
      <c r="D79" s="24"/>
      <c r="E79" s="191"/>
      <c r="F79" s="176"/>
      <c r="G79" s="176"/>
      <c r="H79" s="56"/>
      <c r="I79" s="181"/>
      <c r="J79" s="88"/>
      <c r="K79" s="182"/>
      <c r="L79" s="183"/>
      <c r="M79" s="188"/>
      <c r="N79" s="73"/>
      <c r="O79" s="185"/>
      <c r="P79" s="186"/>
      <c r="Q79" s="128"/>
      <c r="R79" s="192"/>
      <c r="S79" s="9"/>
      <c r="T79" s="9"/>
      <c r="U79" s="9"/>
      <c r="V79" s="9"/>
      <c r="W79" s="9"/>
      <c r="X79" s="9"/>
      <c r="Y79" s="9"/>
      <c r="Z79" s="9"/>
    </row>
    <row r="80">
      <c r="A80" s="56"/>
      <c r="B80" s="179"/>
      <c r="C80" s="51"/>
      <c r="D80" s="24"/>
      <c r="E80" s="191"/>
      <c r="F80" s="176"/>
      <c r="G80" s="176"/>
      <c r="H80" s="56"/>
      <c r="I80" s="181"/>
      <c r="J80" s="88"/>
      <c r="K80" s="182"/>
      <c r="L80" s="183"/>
      <c r="M80" s="188"/>
      <c r="N80" s="73"/>
      <c r="O80" s="185"/>
      <c r="P80" s="186"/>
      <c r="Q80" s="128"/>
      <c r="R80" s="193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3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94"/>
      <c r="J82" s="195"/>
      <c r="K82" s="196"/>
      <c r="L82" s="197"/>
      <c r="M82" s="198"/>
      <c r="N82" s="199"/>
      <c r="O82" s="200"/>
      <c r="P82" s="201"/>
      <c r="Q82" s="202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203"/>
      <c r="J85" s="195"/>
      <c r="K85" s="204"/>
      <c r="L85" s="205"/>
      <c r="M85" s="206"/>
      <c r="N85" s="207"/>
      <c r="O85" s="208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174"/>
      <c r="E86" s="176"/>
      <c r="F86" s="176"/>
      <c r="G86" s="176"/>
      <c r="H86" s="56"/>
      <c r="I86" s="194"/>
      <c r="J86" s="209"/>
      <c r="K86" s="196"/>
      <c r="L86" s="197"/>
      <c r="M86" s="198"/>
      <c r="N86" s="210"/>
      <c r="O86" s="200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"/>
      <c r="B94" s="2"/>
      <c r="C94" s="211"/>
      <c r="D94" s="212"/>
      <c r="E94" s="4"/>
      <c r="F94" s="213"/>
      <c r="G94" s="214"/>
      <c r="H94" s="5"/>
      <c r="I94" s="215"/>
      <c r="O94" s="216"/>
      <c r="P94" s="216"/>
      <c r="Q94" s="217"/>
      <c r="R94" s="218">
        <f>SUM(R7:R93)</f>
        <v>7449</v>
      </c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9"/>
      <c r="D95" s="220"/>
      <c r="E95" s="4"/>
      <c r="F95" s="221"/>
      <c r="G95" s="222"/>
      <c r="H95" s="3"/>
      <c r="I95" s="223" t="s">
        <v>26</v>
      </c>
      <c r="J95" s="224"/>
      <c r="O95" s="216"/>
      <c r="P95" s="216"/>
      <c r="Q95" s="217"/>
      <c r="R95" s="9"/>
      <c r="S95" s="9"/>
      <c r="T95" s="9"/>
      <c r="U95" s="9"/>
      <c r="V95" s="9"/>
      <c r="W95" s="9"/>
      <c r="X95" s="9"/>
      <c r="Y95" s="9"/>
      <c r="Z95" s="9"/>
    </row>
    <row r="96">
      <c r="A96" s="5"/>
      <c r="B96" s="225"/>
      <c r="C96" s="19"/>
      <c r="D96" s="226"/>
      <c r="E96" s="227"/>
      <c r="F96" s="213"/>
      <c r="G96" s="4"/>
      <c r="H96" s="3"/>
      <c r="I96" s="180">
        <f>SUM(I7:I93)</f>
        <v>2884</v>
      </c>
      <c r="J96" s="228" t="s">
        <v>27</v>
      </c>
      <c r="K96" s="229"/>
      <c r="O96" s="230"/>
      <c r="P96" s="230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9"/>
      <c r="D97" s="3"/>
      <c r="E97" s="4"/>
      <c r="F97" s="213"/>
      <c r="G97" s="4"/>
      <c r="H97" s="3"/>
      <c r="I97" s="180">
        <f>SUM(I96*2%)</f>
        <v>57.68</v>
      </c>
      <c r="J97" s="231">
        <f>SUM(J7:J93)</f>
        <v>6313</v>
      </c>
      <c r="K97" s="232" t="s">
        <v>22</v>
      </c>
      <c r="O97" s="233" t="s">
        <v>11</v>
      </c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4"/>
      <c r="G98" s="4"/>
      <c r="H98" s="3"/>
      <c r="I98" s="234"/>
      <c r="J98" s="86">
        <f>SUM(J97*3%)</f>
        <v>189.39</v>
      </c>
      <c r="K98" s="235" t="s">
        <v>28</v>
      </c>
      <c r="L98" s="236"/>
      <c r="O98" s="216"/>
      <c r="P98" s="216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4"/>
      <c r="G99" s="4"/>
      <c r="H99" s="3"/>
      <c r="I99" s="9"/>
      <c r="J99" s="234"/>
      <c r="K99" s="231">
        <f>SUM(K7:K93)</f>
        <v>1482</v>
      </c>
      <c r="L99" s="236"/>
      <c r="O99" s="237"/>
      <c r="P99" s="237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238" t="s">
        <v>29</v>
      </c>
      <c r="F100" s="312">
        <f>SUM(L7,L16,J28,M30,Q36,L53)</f>
        <v>1546</v>
      </c>
      <c r="G100" s="4"/>
      <c r="H100" s="3"/>
      <c r="I100" s="9"/>
      <c r="J100" s="9"/>
      <c r="K100" s="86">
        <f>SUM(K99*1%)</f>
        <v>14.82</v>
      </c>
      <c r="L100" s="240" t="s">
        <v>30</v>
      </c>
      <c r="M100" s="215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41" t="s">
        <v>31</v>
      </c>
      <c r="F101" s="242">
        <f>SUM(I96,J97,K99,L101,M102,N103,O106,P107,Q108)</f>
        <v>16097</v>
      </c>
      <c r="G101" s="4"/>
      <c r="H101" s="3"/>
      <c r="I101" s="9"/>
      <c r="J101" s="9"/>
      <c r="K101" s="20"/>
      <c r="L101" s="180">
        <f>SUM(L7:L93)</f>
        <v>2494</v>
      </c>
      <c r="M101" s="243" t="s">
        <v>32</v>
      </c>
      <c r="N101" s="244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4"/>
      <c r="F102" s="4"/>
      <c r="G102" s="4"/>
      <c r="H102" s="3"/>
      <c r="I102" s="9"/>
      <c r="J102" s="9"/>
      <c r="K102" s="3"/>
      <c r="L102" s="180">
        <f>SUM(L101*2%)</f>
        <v>49.88</v>
      </c>
      <c r="M102" s="180">
        <f>SUM(M7:M93)</f>
        <v>2209</v>
      </c>
      <c r="N102" s="245" t="s">
        <v>33</v>
      </c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4"/>
      <c r="G103" s="4"/>
      <c r="H103" s="3"/>
      <c r="I103" s="9"/>
      <c r="J103" s="9"/>
      <c r="K103" s="3"/>
      <c r="L103" s="3"/>
      <c r="M103" s="180">
        <f>SUM(M102*2%)</f>
        <v>44.18</v>
      </c>
      <c r="N103" s="180">
        <f>SUM(N7:N93)</f>
        <v>244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246" t="s">
        <v>34</v>
      </c>
      <c r="F104" s="247">
        <f>SUM(I10,J11,M12,J13,K15,M22,J23,K24,K25,J32,J33,I34,K35,M37,I49,L52,L56,L58,L59,J60,O61,L62,K63)</f>
        <v>8318</v>
      </c>
      <c r="G104" s="261">
        <v>0.0</v>
      </c>
      <c r="H104" s="3"/>
      <c r="I104" s="9"/>
      <c r="J104" s="9"/>
      <c r="K104" s="3"/>
      <c r="L104" s="3"/>
      <c r="M104" s="9"/>
      <c r="N104" s="180">
        <f>SUM(N103*1%)</f>
        <v>2.44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9" t="s">
        <v>35</v>
      </c>
      <c r="F105" s="313">
        <f>SUM(L7,I8,I14,J28,M30,I38,L39,M40,J42,M43,I44,P45)</f>
        <v>2721</v>
      </c>
      <c r="G105" s="291">
        <f>SUM(M30,J28,L7)</f>
        <v>838</v>
      </c>
      <c r="H105" s="3"/>
      <c r="I105" s="9"/>
      <c r="J105" s="9"/>
      <c r="K105" s="3"/>
      <c r="L105" s="3"/>
      <c r="M105" s="9"/>
      <c r="N105" s="20"/>
      <c r="O105" s="251" t="s">
        <v>36</v>
      </c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52" t="s">
        <v>37</v>
      </c>
      <c r="F106" s="313">
        <f>SUM(J9,L16,N18,L19,K20,I21,M26,L27,I29,L31,Q36,J41,J46,J47,M48,I50,M51,M55,I57)</f>
        <v>4524</v>
      </c>
      <c r="G106" s="291">
        <f>SUM(L16,Q36)</f>
        <v>588</v>
      </c>
      <c r="H106" s="3"/>
      <c r="I106" s="9"/>
      <c r="J106" s="9"/>
      <c r="K106" s="3"/>
      <c r="L106" s="3"/>
      <c r="M106" s="9"/>
      <c r="N106" s="20"/>
      <c r="O106" s="180">
        <f>SUM(O7:O93)</f>
        <v>50</v>
      </c>
      <c r="P106" s="253" t="s">
        <v>38</v>
      </c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5"/>
      <c r="C107" s="19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180">
        <f>SUM(O106*2%)</f>
        <v>1</v>
      </c>
      <c r="P107" s="180">
        <f>SUM(P7:P93)</f>
        <v>127</v>
      </c>
      <c r="Q107" s="252" t="s">
        <v>37</v>
      </c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180">
        <f>SUM(P107*2%)</f>
        <v>2.54</v>
      </c>
      <c r="Q108" s="254">
        <f>SUM(Q7:Q93)</f>
        <v>294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180">
        <f>SUM(Q108*2%)</f>
        <v>5.88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55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256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57"/>
      <c r="C227" s="257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K1002" s="258"/>
      <c r="L1002" s="258"/>
      <c r="N1002" s="258"/>
    </row>
  </sheetData>
  <mergeCells count="12">
    <mergeCell ref="K96:N96"/>
    <mergeCell ref="K97:N97"/>
    <mergeCell ref="L98:N98"/>
    <mergeCell ref="L99:N99"/>
    <mergeCell ref="M100:N100"/>
    <mergeCell ref="A2:G2"/>
    <mergeCell ref="A3:E3"/>
    <mergeCell ref="I3:O3"/>
    <mergeCell ref="S6:T6"/>
    <mergeCell ref="S14:T14"/>
    <mergeCell ref="I94:N94"/>
    <mergeCell ref="J95:N95"/>
  </mergeCells>
  <dataValidations>
    <dataValidation type="list" allowBlank="1" showErrorMessage="1" sqref="D7:D93 D210:D1001">
      <formula1>"Vinicius,Gustavo,Kaua,Wesley,Caio,Julia,Thiago,Daniel,Jonatha,Jhonatas,Otavio,Produtor,David,Caio Ferreira,Kaicky,Pamelah,Caio Alves"</formula1>
    </dataValidation>
    <dataValidation type="list" allowBlank="1" showErrorMessage="1" sqref="A7:A93">
      <formula1>"Nobre,Publicidade"</formula1>
    </dataValidation>
    <dataValidation type="list" allowBlank="1" showErrorMessage="1" sqref="H7:H93">
      <formula1>"Mel,Drieli,Fernanda"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5.0"/>
    <col customWidth="1" min="20" max="20" width="17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5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342"/>
      <c r="S4" s="22" t="s">
        <v>3</v>
      </c>
      <c r="T4" s="23">
        <f>SUM(F101)</f>
        <v>22912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7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68" t="s">
        <v>137</v>
      </c>
      <c r="D7" s="53" t="s">
        <v>258</v>
      </c>
      <c r="E7" s="54" t="s">
        <v>1743</v>
      </c>
      <c r="F7" s="261" t="s">
        <v>1744</v>
      </c>
      <c r="G7" s="55" t="s">
        <v>1745</v>
      </c>
      <c r="H7" s="50" t="s">
        <v>87</v>
      </c>
      <c r="I7" s="57"/>
      <c r="J7" s="58"/>
      <c r="K7" s="59"/>
      <c r="L7" s="60">
        <v>147.0</v>
      </c>
      <c r="M7" s="61"/>
      <c r="N7" s="62"/>
      <c r="O7" s="63"/>
      <c r="P7" s="64"/>
      <c r="Q7" s="65"/>
      <c r="R7" s="53">
        <v>50.0</v>
      </c>
      <c r="S7" s="66" t="s">
        <v>23</v>
      </c>
      <c r="T7" s="67">
        <f>SUM(I7:I85)</f>
        <v>4666</v>
      </c>
      <c r="U7" s="9"/>
      <c r="V7" s="9"/>
      <c r="W7" s="9"/>
      <c r="X7" s="9"/>
      <c r="Y7" s="9"/>
      <c r="Z7" s="9"/>
    </row>
    <row r="8">
      <c r="A8" s="50" t="s">
        <v>51</v>
      </c>
      <c r="B8" s="51"/>
      <c r="C8" s="68" t="s">
        <v>145</v>
      </c>
      <c r="D8" s="53" t="s">
        <v>27</v>
      </c>
      <c r="E8" s="69"/>
      <c r="F8" s="261" t="s">
        <v>1746</v>
      </c>
      <c r="G8" s="55" t="s">
        <v>1747</v>
      </c>
      <c r="H8" s="50" t="s">
        <v>87</v>
      </c>
      <c r="I8" s="70"/>
      <c r="J8" s="58"/>
      <c r="K8" s="71"/>
      <c r="L8" s="72"/>
      <c r="M8" s="61">
        <v>147.0</v>
      </c>
      <c r="N8" s="73"/>
      <c r="O8" s="74"/>
      <c r="P8" s="75"/>
      <c r="Q8" s="76"/>
      <c r="R8" s="53">
        <v>50.0</v>
      </c>
      <c r="S8" s="40" t="s">
        <v>13</v>
      </c>
      <c r="T8" s="67">
        <f>SUM(J7:J85)</f>
        <v>4658</v>
      </c>
      <c r="U8" s="9"/>
      <c r="V8" s="9"/>
      <c r="W8" s="9"/>
      <c r="X8" s="9"/>
      <c r="Y8" s="9"/>
      <c r="Z8" s="9"/>
    </row>
    <row r="9">
      <c r="A9" s="50" t="s">
        <v>51</v>
      </c>
      <c r="B9" s="77"/>
      <c r="C9" s="68" t="s">
        <v>153</v>
      </c>
      <c r="D9" s="53"/>
      <c r="E9" s="69"/>
      <c r="F9" s="261" t="s">
        <v>1748</v>
      </c>
      <c r="G9" s="55" t="s">
        <v>746</v>
      </c>
      <c r="H9" s="50" t="s">
        <v>87</v>
      </c>
      <c r="I9" s="70"/>
      <c r="J9" s="78"/>
      <c r="K9" s="71"/>
      <c r="L9" s="79"/>
      <c r="M9" s="61">
        <v>180.0</v>
      </c>
      <c r="N9" s="73"/>
      <c r="O9" s="74"/>
      <c r="P9" s="75"/>
      <c r="Q9" s="65"/>
      <c r="R9" s="53">
        <v>180.0</v>
      </c>
      <c r="S9" s="80" t="s">
        <v>14</v>
      </c>
      <c r="T9" s="81">
        <f>SUM(K7:K85)</f>
        <v>3417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156</v>
      </c>
      <c r="D10" s="53" t="s">
        <v>1749</v>
      </c>
      <c r="E10" s="69" t="s">
        <v>1097</v>
      </c>
      <c r="F10" s="261" t="s">
        <v>1750</v>
      </c>
      <c r="G10" s="55" t="s">
        <v>1751</v>
      </c>
      <c r="H10" s="50" t="s">
        <v>37</v>
      </c>
      <c r="I10" s="70"/>
      <c r="J10" s="58"/>
      <c r="K10" s="71">
        <v>244.0</v>
      </c>
      <c r="L10" s="79"/>
      <c r="M10" s="61"/>
      <c r="N10" s="83"/>
      <c r="O10" s="84"/>
      <c r="P10" s="75"/>
      <c r="Q10" s="65"/>
      <c r="R10" s="53">
        <v>50.0</v>
      </c>
      <c r="S10" s="85" t="s">
        <v>24</v>
      </c>
      <c r="T10" s="81">
        <f>SUM(L7:L85)</f>
        <v>3011</v>
      </c>
      <c r="U10" s="9"/>
      <c r="V10" s="9"/>
      <c r="W10" s="9"/>
      <c r="X10" s="9"/>
      <c r="Y10" s="9"/>
      <c r="Z10" s="9"/>
    </row>
    <row r="11">
      <c r="A11" s="50" t="s">
        <v>40</v>
      </c>
      <c r="B11" s="51"/>
      <c r="C11" s="82" t="s">
        <v>1516</v>
      </c>
      <c r="D11" s="53" t="s">
        <v>27</v>
      </c>
      <c r="E11" s="69"/>
      <c r="F11" s="261" t="s">
        <v>1752</v>
      </c>
      <c r="G11" s="55" t="s">
        <v>1753</v>
      </c>
      <c r="H11" s="50" t="s">
        <v>87</v>
      </c>
      <c r="I11" s="57">
        <v>147.0</v>
      </c>
      <c r="J11" s="88"/>
      <c r="K11" s="71"/>
      <c r="L11" s="89"/>
      <c r="M11" s="90"/>
      <c r="N11" s="62"/>
      <c r="O11" s="84"/>
      <c r="P11" s="91"/>
      <c r="Q11" s="92"/>
      <c r="R11" s="53">
        <v>50.0</v>
      </c>
      <c r="S11" s="43" t="s">
        <v>16</v>
      </c>
      <c r="T11" s="81">
        <f>SUM(M7:M85)</f>
        <v>5708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2" t="s">
        <v>1754</v>
      </c>
      <c r="D12" s="53" t="s">
        <v>27</v>
      </c>
      <c r="E12" s="69" t="s">
        <v>1755</v>
      </c>
      <c r="F12" s="261" t="s">
        <v>1756</v>
      </c>
      <c r="G12" s="55" t="s">
        <v>1757</v>
      </c>
      <c r="H12" s="50" t="s">
        <v>87</v>
      </c>
      <c r="I12" s="57"/>
      <c r="J12" s="326">
        <v>294.0</v>
      </c>
      <c r="K12" s="71"/>
      <c r="L12" s="95"/>
      <c r="M12" s="61"/>
      <c r="N12" s="62"/>
      <c r="O12" s="96"/>
      <c r="P12" s="97"/>
      <c r="Q12" s="98"/>
      <c r="R12" s="53">
        <v>50.0</v>
      </c>
      <c r="S12" s="99" t="s">
        <v>17</v>
      </c>
      <c r="T12" s="67">
        <f>SUM(N7:N85)</f>
        <v>0</v>
      </c>
      <c r="U12" s="9"/>
      <c r="V12" s="9"/>
      <c r="W12" s="9"/>
      <c r="X12" s="9"/>
      <c r="Y12" s="9"/>
      <c r="Z12" s="9"/>
    </row>
    <row r="13" ht="16.5" customHeight="1">
      <c r="A13" s="50" t="s">
        <v>40</v>
      </c>
      <c r="B13" s="77"/>
      <c r="C13" s="68" t="s">
        <v>1758</v>
      </c>
      <c r="D13" s="53" t="s">
        <v>27</v>
      </c>
      <c r="E13" s="69" t="s">
        <v>1759</v>
      </c>
      <c r="F13" s="262" t="s">
        <v>1760</v>
      </c>
      <c r="G13" s="55" t="s">
        <v>1761</v>
      </c>
      <c r="H13" s="50" t="s">
        <v>87</v>
      </c>
      <c r="I13" s="70">
        <v>127.0</v>
      </c>
      <c r="J13" s="58"/>
      <c r="K13" s="59"/>
      <c r="L13" s="89"/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51</v>
      </c>
      <c r="B14" s="51"/>
      <c r="C14" s="82" t="s">
        <v>1762</v>
      </c>
      <c r="D14" s="53" t="s">
        <v>53</v>
      </c>
      <c r="E14" s="69"/>
      <c r="F14" s="261" t="s">
        <v>1763</v>
      </c>
      <c r="G14" s="55" t="s">
        <v>1764</v>
      </c>
      <c r="H14" s="50" t="s">
        <v>46</v>
      </c>
      <c r="I14" s="70"/>
      <c r="J14" s="58"/>
      <c r="K14" s="71"/>
      <c r="L14" s="89"/>
      <c r="M14" s="61">
        <v>147.0</v>
      </c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40</v>
      </c>
      <c r="B15" s="51"/>
      <c r="C15" s="82" t="s">
        <v>47</v>
      </c>
      <c r="D15" s="53" t="s">
        <v>53</v>
      </c>
      <c r="E15" s="69"/>
      <c r="F15" s="261" t="s">
        <v>1765</v>
      </c>
      <c r="G15" s="55" t="s">
        <v>1766</v>
      </c>
      <c r="H15" s="50" t="s">
        <v>46</v>
      </c>
      <c r="I15" s="70"/>
      <c r="J15" s="58" t="s">
        <v>565</v>
      </c>
      <c r="K15" s="71"/>
      <c r="L15" s="89"/>
      <c r="M15" s="61"/>
      <c r="N15" s="62"/>
      <c r="O15" s="84"/>
      <c r="P15" s="91"/>
      <c r="Q15" s="105"/>
      <c r="R15" s="53" t="s">
        <v>47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/>
      <c r="D16" s="53" t="s">
        <v>53</v>
      </c>
      <c r="E16" s="107" t="s">
        <v>1767</v>
      </c>
      <c r="F16" s="280" t="s">
        <v>1768</v>
      </c>
      <c r="G16" s="55" t="s">
        <v>1769</v>
      </c>
      <c r="H16" s="50" t="s">
        <v>46</v>
      </c>
      <c r="I16" s="70">
        <v>294.0</v>
      </c>
      <c r="J16" s="58"/>
      <c r="K16" s="71"/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SUM(O7:O77)</f>
        <v>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2" t="s">
        <v>47</v>
      </c>
      <c r="D17" s="53" t="s">
        <v>1770</v>
      </c>
      <c r="E17" s="110"/>
      <c r="F17" s="261" t="s">
        <v>1771</v>
      </c>
      <c r="G17" s="55" t="s">
        <v>1772</v>
      </c>
      <c r="H17" s="50" t="s">
        <v>37</v>
      </c>
      <c r="I17" s="70"/>
      <c r="J17" s="88"/>
      <c r="K17" s="71"/>
      <c r="L17" s="79"/>
      <c r="M17" s="61" t="s">
        <v>186</v>
      </c>
      <c r="N17" s="83"/>
      <c r="O17" s="84"/>
      <c r="P17" s="91"/>
      <c r="Q17" s="92"/>
      <c r="R17" s="53" t="s">
        <v>47</v>
      </c>
      <c r="S17" s="111" t="s">
        <v>19</v>
      </c>
      <c r="T17" s="81">
        <f>SUM(P7:P85)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1773</v>
      </c>
      <c r="D18" s="53" t="s">
        <v>201</v>
      </c>
      <c r="E18" s="69" t="s">
        <v>1774</v>
      </c>
      <c r="F18" s="261" t="s">
        <v>1775</v>
      </c>
      <c r="G18" s="55" t="s">
        <v>1776</v>
      </c>
      <c r="H18" s="50" t="s">
        <v>46</v>
      </c>
      <c r="I18" s="70"/>
      <c r="J18" s="78">
        <v>294.0</v>
      </c>
      <c r="K18" s="71"/>
      <c r="L18" s="89"/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SUM(Q7:Q85)</f>
        <v>0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1777</v>
      </c>
      <c r="D19" s="53"/>
      <c r="E19" s="69"/>
      <c r="F19" s="261" t="s">
        <v>1778</v>
      </c>
      <c r="G19" s="55" t="s">
        <v>1779</v>
      </c>
      <c r="H19" s="50"/>
      <c r="I19" s="70">
        <v>50.0</v>
      </c>
      <c r="J19" s="114"/>
      <c r="K19" s="71"/>
      <c r="L19" s="89"/>
      <c r="M19" s="61"/>
      <c r="N19" s="62"/>
      <c r="O19" s="84"/>
      <c r="P19" s="91"/>
      <c r="Q19" s="92"/>
      <c r="R19" s="26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51</v>
      </c>
      <c r="B20" s="51"/>
      <c r="C20" s="82" t="s">
        <v>159</v>
      </c>
      <c r="D20" s="53" t="s">
        <v>89</v>
      </c>
      <c r="E20" s="69" t="s">
        <v>1780</v>
      </c>
      <c r="F20" s="261" t="s">
        <v>1781</v>
      </c>
      <c r="G20" s="55" t="s">
        <v>1782</v>
      </c>
      <c r="H20" s="50" t="s">
        <v>37</v>
      </c>
      <c r="I20" s="70"/>
      <c r="J20" s="58"/>
      <c r="K20" s="116">
        <v>650.0</v>
      </c>
      <c r="L20" s="89"/>
      <c r="M20" s="61"/>
      <c r="N20" s="73"/>
      <c r="O20" s="74"/>
      <c r="P20" s="91"/>
      <c r="Q20" s="98"/>
      <c r="R20" s="53">
        <v>150.0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40</v>
      </c>
      <c r="B21" s="51"/>
      <c r="C21" s="82" t="s">
        <v>1783</v>
      </c>
      <c r="D21" s="53" t="s">
        <v>138</v>
      </c>
      <c r="E21" s="110" t="s">
        <v>1784</v>
      </c>
      <c r="F21" s="261" t="s">
        <v>1785</v>
      </c>
      <c r="G21" s="55" t="s">
        <v>1786</v>
      </c>
      <c r="H21" s="50" t="s">
        <v>37</v>
      </c>
      <c r="I21" s="70">
        <v>294.0</v>
      </c>
      <c r="J21" s="58"/>
      <c r="K21" s="116"/>
      <c r="L21" s="89"/>
      <c r="M21" s="61"/>
      <c r="N21" s="62"/>
      <c r="O21" s="84"/>
      <c r="P21" s="91"/>
      <c r="Q21" s="98"/>
      <c r="R21" s="53">
        <v>50.0</v>
      </c>
      <c r="S21" s="118">
        <f>SUM(F101)</f>
        <v>22912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1787</v>
      </c>
      <c r="D22" s="53" t="s">
        <v>138</v>
      </c>
      <c r="E22" s="69" t="s">
        <v>1784</v>
      </c>
      <c r="F22" s="261" t="s">
        <v>1788</v>
      </c>
      <c r="G22" s="55" t="s">
        <v>1786</v>
      </c>
      <c r="H22" s="50" t="s">
        <v>37</v>
      </c>
      <c r="I22" s="70">
        <v>294.0</v>
      </c>
      <c r="J22" s="58"/>
      <c r="K22" s="71"/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442</v>
      </c>
      <c r="D23" s="53" t="s">
        <v>671</v>
      </c>
      <c r="E23" s="69" t="s">
        <v>1789</v>
      </c>
      <c r="F23" s="261" t="s">
        <v>1790</v>
      </c>
      <c r="G23" s="55" t="s">
        <v>1791</v>
      </c>
      <c r="H23" s="50" t="s">
        <v>87</v>
      </c>
      <c r="I23" s="70"/>
      <c r="J23" s="58"/>
      <c r="K23" s="71">
        <v>244.0</v>
      </c>
      <c r="L23" s="119"/>
      <c r="M23" s="61"/>
      <c r="N23" s="62"/>
      <c r="O23" s="84"/>
      <c r="P23" s="91"/>
      <c r="Q23" s="98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2" t="s">
        <v>165</v>
      </c>
      <c r="D24" s="53" t="s">
        <v>671</v>
      </c>
      <c r="E24" s="69" t="s">
        <v>1792</v>
      </c>
      <c r="F24" s="261" t="s">
        <v>1793</v>
      </c>
      <c r="G24" s="55" t="s">
        <v>1794</v>
      </c>
      <c r="H24" s="50" t="s">
        <v>87</v>
      </c>
      <c r="I24" s="70"/>
      <c r="J24" s="58"/>
      <c r="K24" s="71">
        <v>294.0</v>
      </c>
      <c r="L24" s="79"/>
      <c r="M24" s="61"/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82" t="s">
        <v>1795</v>
      </c>
      <c r="D25" s="53" t="s">
        <v>1749</v>
      </c>
      <c r="E25" s="69" t="s">
        <v>1796</v>
      </c>
      <c r="F25" s="261" t="s">
        <v>1797</v>
      </c>
      <c r="G25" s="55" t="s">
        <v>1798</v>
      </c>
      <c r="H25" s="50" t="s">
        <v>37</v>
      </c>
      <c r="I25" s="70">
        <v>147.0</v>
      </c>
      <c r="J25" s="58"/>
      <c r="K25" s="71"/>
      <c r="L25" s="89"/>
      <c r="M25" s="121"/>
      <c r="N25" s="62"/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51"/>
      <c r="C26" s="131" t="s">
        <v>891</v>
      </c>
      <c r="D26" s="53" t="s">
        <v>149</v>
      </c>
      <c r="E26" s="69"/>
      <c r="F26" s="261" t="s">
        <v>1799</v>
      </c>
      <c r="G26" s="55" t="s">
        <v>1800</v>
      </c>
      <c r="H26" s="50" t="s">
        <v>87</v>
      </c>
      <c r="I26" s="123"/>
      <c r="J26" s="58"/>
      <c r="K26" s="71"/>
      <c r="L26" s="89">
        <v>750.0</v>
      </c>
      <c r="M26" s="61"/>
      <c r="N26" s="62"/>
      <c r="O26" s="84"/>
      <c r="P26" s="104"/>
      <c r="Q26" s="98"/>
      <c r="R26" s="53">
        <v>375.0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51</v>
      </c>
      <c r="B27" s="51"/>
      <c r="C27" s="131" t="s">
        <v>47</v>
      </c>
      <c r="D27" s="53" t="s">
        <v>27</v>
      </c>
      <c r="E27" s="69"/>
      <c r="F27" s="261" t="s">
        <v>1801</v>
      </c>
      <c r="G27" s="55" t="s">
        <v>1802</v>
      </c>
      <c r="H27" s="50" t="s">
        <v>46</v>
      </c>
      <c r="I27" s="70"/>
      <c r="J27" s="78"/>
      <c r="K27" s="71" t="s">
        <v>565</v>
      </c>
      <c r="L27" s="79"/>
      <c r="M27" s="124"/>
      <c r="N27" s="62"/>
      <c r="O27" s="84"/>
      <c r="P27" s="104"/>
      <c r="Q27" s="92"/>
      <c r="R27" s="53" t="s">
        <v>47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51</v>
      </c>
      <c r="B28" s="77"/>
      <c r="C28" s="82" t="s">
        <v>47</v>
      </c>
      <c r="D28" s="53" t="s">
        <v>27</v>
      </c>
      <c r="E28" s="69"/>
      <c r="F28" s="261" t="s">
        <v>1803</v>
      </c>
      <c r="G28" s="55" t="s">
        <v>1802</v>
      </c>
      <c r="H28" s="50" t="s">
        <v>46</v>
      </c>
      <c r="I28" s="57"/>
      <c r="J28" s="58"/>
      <c r="K28" s="71" t="s">
        <v>50</v>
      </c>
      <c r="L28" s="79"/>
      <c r="M28" s="124"/>
      <c r="N28" s="73"/>
      <c r="O28" s="84"/>
      <c r="P28" s="104"/>
      <c r="Q28" s="92"/>
      <c r="R28" s="53" t="s">
        <v>47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1804</v>
      </c>
      <c r="D29" s="53" t="s">
        <v>1749</v>
      </c>
      <c r="E29" s="69" t="s">
        <v>1805</v>
      </c>
      <c r="F29" s="261" t="s">
        <v>1806</v>
      </c>
      <c r="G29" s="55" t="s">
        <v>1807</v>
      </c>
      <c r="H29" s="50" t="s">
        <v>37</v>
      </c>
      <c r="I29" s="70">
        <v>147.0</v>
      </c>
      <c r="J29" s="58"/>
      <c r="K29" s="116"/>
      <c r="L29" s="89"/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1808</v>
      </c>
      <c r="D30" s="53" t="s">
        <v>1749</v>
      </c>
      <c r="E30" s="69" t="s">
        <v>1805</v>
      </c>
      <c r="F30" s="261" t="s">
        <v>1809</v>
      </c>
      <c r="G30" s="55" t="s">
        <v>1807</v>
      </c>
      <c r="H30" s="50" t="s">
        <v>37</v>
      </c>
      <c r="I30" s="70">
        <v>294.0</v>
      </c>
      <c r="J30" s="58"/>
      <c r="K30" s="71"/>
      <c r="L30" s="119"/>
      <c r="M30" s="61">
        <v>1389.0</v>
      </c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77"/>
      <c r="C31" s="68" t="s">
        <v>1810</v>
      </c>
      <c r="D31" s="53" t="s">
        <v>1749</v>
      </c>
      <c r="E31" s="69" t="s">
        <v>1811</v>
      </c>
      <c r="F31" s="261" t="s">
        <v>1812</v>
      </c>
      <c r="G31" s="55" t="s">
        <v>1813</v>
      </c>
      <c r="H31" s="50" t="s">
        <v>37</v>
      </c>
      <c r="I31" s="70">
        <v>147.0</v>
      </c>
      <c r="J31" s="58"/>
      <c r="K31" s="71"/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51</v>
      </c>
      <c r="B32" s="51"/>
      <c r="C32" s="68" t="s">
        <v>172</v>
      </c>
      <c r="D32" s="53" t="s">
        <v>42</v>
      </c>
      <c r="E32" s="69" t="s">
        <v>1814</v>
      </c>
      <c r="F32" s="261" t="s">
        <v>1815</v>
      </c>
      <c r="G32" s="55" t="s">
        <v>1816</v>
      </c>
      <c r="H32" s="50" t="s">
        <v>46</v>
      </c>
      <c r="I32" s="70"/>
      <c r="J32" s="78"/>
      <c r="K32" s="71">
        <v>127.0</v>
      </c>
      <c r="L32" s="89"/>
      <c r="M32" s="61"/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 t="s">
        <v>1817</v>
      </c>
      <c r="D33" s="53" t="s">
        <v>201</v>
      </c>
      <c r="E33" s="69" t="s">
        <v>1818</v>
      </c>
      <c r="F33" s="261" t="s">
        <v>1819</v>
      </c>
      <c r="G33" s="55" t="s">
        <v>1820</v>
      </c>
      <c r="H33" s="50" t="s">
        <v>46</v>
      </c>
      <c r="I33" s="70"/>
      <c r="J33" s="58">
        <v>244.0</v>
      </c>
      <c r="K33" s="71"/>
      <c r="L33" s="79"/>
      <c r="M33" s="61"/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51</v>
      </c>
      <c r="B34" s="51"/>
      <c r="C34" s="68" t="s">
        <v>1008</v>
      </c>
      <c r="D34" s="53" t="s">
        <v>53</v>
      </c>
      <c r="E34" s="132"/>
      <c r="F34" s="266" t="s">
        <v>1821</v>
      </c>
      <c r="G34" s="55" t="s">
        <v>1822</v>
      </c>
      <c r="H34" s="50" t="s">
        <v>46</v>
      </c>
      <c r="I34" s="70"/>
      <c r="J34" s="58"/>
      <c r="K34" s="134"/>
      <c r="L34" s="89"/>
      <c r="M34" s="61">
        <v>294.0</v>
      </c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40</v>
      </c>
      <c r="B35" s="135"/>
      <c r="C35" s="82" t="s">
        <v>1823</v>
      </c>
      <c r="D35" s="53" t="s">
        <v>201</v>
      </c>
      <c r="E35" s="69" t="s">
        <v>1824</v>
      </c>
      <c r="F35" s="261" t="s">
        <v>1825</v>
      </c>
      <c r="G35" s="55" t="s">
        <v>1826</v>
      </c>
      <c r="H35" s="50" t="s">
        <v>46</v>
      </c>
      <c r="I35" s="70">
        <v>147.0</v>
      </c>
      <c r="J35" s="58"/>
      <c r="K35" s="134"/>
      <c r="L35" s="89"/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50" t="s">
        <v>1827</v>
      </c>
      <c r="D36" s="53" t="s">
        <v>67</v>
      </c>
      <c r="E36" s="107"/>
      <c r="F36" s="261" t="s">
        <v>1828</v>
      </c>
      <c r="G36" s="55" t="s">
        <v>1829</v>
      </c>
      <c r="H36" s="50" t="s">
        <v>46</v>
      </c>
      <c r="I36" s="70"/>
      <c r="J36" s="58"/>
      <c r="K36" s="116"/>
      <c r="L36" s="89"/>
      <c r="M36" s="61">
        <v>127.0</v>
      </c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40</v>
      </c>
      <c r="B37" s="51"/>
      <c r="C37" s="150" t="s">
        <v>1830</v>
      </c>
      <c r="D37" s="53" t="s">
        <v>42</v>
      </c>
      <c r="E37" s="69" t="s">
        <v>1831</v>
      </c>
      <c r="F37" s="261" t="s">
        <v>1832</v>
      </c>
      <c r="G37" s="54" t="s">
        <v>1833</v>
      </c>
      <c r="H37" s="50" t="s">
        <v>46</v>
      </c>
      <c r="I37" s="70"/>
      <c r="J37" s="58">
        <v>294.0</v>
      </c>
      <c r="K37" s="59"/>
      <c r="L37" s="89"/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50" t="s">
        <v>1834</v>
      </c>
      <c r="D38" s="53" t="s">
        <v>83</v>
      </c>
      <c r="E38" s="69" t="s">
        <v>1835</v>
      </c>
      <c r="F38" s="261" t="s">
        <v>1836</v>
      </c>
      <c r="G38" s="54" t="s">
        <v>1837</v>
      </c>
      <c r="H38" s="50" t="s">
        <v>87</v>
      </c>
      <c r="I38" s="57"/>
      <c r="J38" s="58">
        <v>441.0</v>
      </c>
      <c r="K38" s="71"/>
      <c r="L38" s="89"/>
      <c r="M38" s="61"/>
      <c r="N38" s="62"/>
      <c r="O38" s="129"/>
      <c r="P38" s="130"/>
      <c r="Q38" s="127"/>
      <c r="R38" s="53">
        <v>100.0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51"/>
      <c r="C39" s="68" t="s">
        <v>1838</v>
      </c>
      <c r="D39" s="53" t="s">
        <v>53</v>
      </c>
      <c r="E39" s="69"/>
      <c r="F39" s="261" t="s">
        <v>1839</v>
      </c>
      <c r="G39" s="55" t="s">
        <v>1840</v>
      </c>
      <c r="H39" s="50" t="s">
        <v>46</v>
      </c>
      <c r="I39" s="70"/>
      <c r="J39" s="58"/>
      <c r="K39" s="71"/>
      <c r="L39" s="89">
        <v>147.0</v>
      </c>
      <c r="M39" s="61"/>
      <c r="N39" s="142"/>
      <c r="O39" s="129"/>
      <c r="P39" s="130"/>
      <c r="Q39" s="128"/>
      <c r="R39" s="263">
        <v>147.0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51"/>
      <c r="C40" s="68" t="s">
        <v>1841</v>
      </c>
      <c r="D40" s="53" t="s">
        <v>27</v>
      </c>
      <c r="E40" s="69" t="s">
        <v>1842</v>
      </c>
      <c r="F40" s="261" t="s">
        <v>1843</v>
      </c>
      <c r="G40" s="53" t="s">
        <v>1844</v>
      </c>
      <c r="H40" s="50" t="s">
        <v>87</v>
      </c>
      <c r="I40" s="126"/>
      <c r="J40" s="58">
        <v>244.0</v>
      </c>
      <c r="K40" s="71"/>
      <c r="L40" s="89"/>
      <c r="M40" s="61"/>
      <c r="N40" s="62"/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82" t="s">
        <v>1845</v>
      </c>
      <c r="D41" s="53" t="s">
        <v>138</v>
      </c>
      <c r="E41" s="69" t="s">
        <v>1846</v>
      </c>
      <c r="F41" s="261" t="s">
        <v>1847</v>
      </c>
      <c r="G41" s="55" t="s">
        <v>1848</v>
      </c>
      <c r="H41" s="50" t="s">
        <v>37</v>
      </c>
      <c r="I41" s="70">
        <v>240.0</v>
      </c>
      <c r="J41" s="58"/>
      <c r="K41" s="59"/>
      <c r="L41" s="143"/>
      <c r="M41" s="121"/>
      <c r="N41" s="6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51</v>
      </c>
      <c r="B42" s="51"/>
      <c r="C42" s="68" t="s">
        <v>176</v>
      </c>
      <c r="D42" s="53"/>
      <c r="E42" s="69"/>
      <c r="F42" s="279" t="s">
        <v>1849</v>
      </c>
      <c r="G42" s="55" t="s">
        <v>1850</v>
      </c>
      <c r="H42" s="56"/>
      <c r="I42" s="70"/>
      <c r="J42" s="88"/>
      <c r="K42" s="71"/>
      <c r="L42" s="144"/>
      <c r="M42" s="61">
        <v>990.0</v>
      </c>
      <c r="N42" s="62"/>
      <c r="O42" s="129"/>
      <c r="P42" s="130"/>
      <c r="Q42" s="128"/>
      <c r="R42" s="53">
        <v>990.0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77"/>
      <c r="C43" s="283" t="s">
        <v>47</v>
      </c>
      <c r="D43" s="53" t="s">
        <v>89</v>
      </c>
      <c r="E43" s="69"/>
      <c r="F43" s="284" t="s">
        <v>1851</v>
      </c>
      <c r="G43" s="141" t="s">
        <v>1850</v>
      </c>
      <c r="H43" s="50" t="s">
        <v>37</v>
      </c>
      <c r="I43" s="147"/>
      <c r="J43" s="58"/>
      <c r="K43" s="71"/>
      <c r="L43" s="143"/>
      <c r="M43" s="61" t="s">
        <v>186</v>
      </c>
      <c r="N43" s="62"/>
      <c r="O43" s="129"/>
      <c r="P43" s="137"/>
      <c r="Q43" s="128"/>
      <c r="R43" s="53"/>
      <c r="S43" s="9"/>
      <c r="T43" s="9"/>
      <c r="U43" s="9"/>
      <c r="V43" s="9"/>
      <c r="W43" s="9"/>
      <c r="X43" s="9"/>
      <c r="Y43" s="9"/>
      <c r="Z43" s="9"/>
    </row>
    <row r="44">
      <c r="A44" s="50" t="s">
        <v>51</v>
      </c>
      <c r="B44" s="77"/>
      <c r="C44" s="82" t="s">
        <v>47</v>
      </c>
      <c r="D44" s="53" t="s">
        <v>138</v>
      </c>
      <c r="E44" s="110"/>
      <c r="F44" s="261" t="s">
        <v>1852</v>
      </c>
      <c r="G44" s="55" t="s">
        <v>1850</v>
      </c>
      <c r="H44" s="50" t="s">
        <v>37</v>
      </c>
      <c r="I44" s="70"/>
      <c r="J44" s="58"/>
      <c r="K44" s="71"/>
      <c r="L44" s="148"/>
      <c r="M44" s="61" t="s">
        <v>186</v>
      </c>
      <c r="N44" s="62"/>
      <c r="O44" s="129"/>
      <c r="P44" s="137"/>
      <c r="Q44" s="98"/>
      <c r="R44" s="53"/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51"/>
      <c r="C45" s="82" t="s">
        <v>1853</v>
      </c>
      <c r="D45" s="53" t="s">
        <v>138</v>
      </c>
      <c r="E45" s="110" t="s">
        <v>1854</v>
      </c>
      <c r="F45" s="261" t="s">
        <v>1855</v>
      </c>
      <c r="G45" s="55" t="s">
        <v>1856</v>
      </c>
      <c r="H45" s="50" t="s">
        <v>37</v>
      </c>
      <c r="I45" s="57">
        <v>147.0</v>
      </c>
      <c r="J45" s="58"/>
      <c r="K45" s="71"/>
      <c r="L45" s="149"/>
      <c r="M45" s="124"/>
      <c r="N45" s="62"/>
      <c r="O45" s="140"/>
      <c r="P45" s="130"/>
      <c r="Q45" s="9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51"/>
      <c r="C46" s="150" t="s">
        <v>1857</v>
      </c>
      <c r="D46" s="53" t="s">
        <v>89</v>
      </c>
      <c r="E46" s="69" t="s">
        <v>1858</v>
      </c>
      <c r="F46" s="261" t="s">
        <v>1859</v>
      </c>
      <c r="G46" s="55" t="s">
        <v>1860</v>
      </c>
      <c r="H46" s="50" t="s">
        <v>37</v>
      </c>
      <c r="I46" s="70"/>
      <c r="J46" s="58">
        <v>147.0</v>
      </c>
      <c r="K46" s="71"/>
      <c r="L46" s="149"/>
      <c r="M46" s="61"/>
      <c r="N46" s="62"/>
      <c r="O46" s="129"/>
      <c r="P46" s="130"/>
      <c r="Q46" s="92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51</v>
      </c>
      <c r="B47" s="51"/>
      <c r="C47" s="68" t="s">
        <v>450</v>
      </c>
      <c r="D47" s="53" t="s">
        <v>138</v>
      </c>
      <c r="E47" s="69" t="s">
        <v>1861</v>
      </c>
      <c r="F47" s="294" t="s">
        <v>1862</v>
      </c>
      <c r="G47" s="55" t="s">
        <v>1863</v>
      </c>
      <c r="H47" s="50" t="s">
        <v>37</v>
      </c>
      <c r="I47" s="70"/>
      <c r="J47" s="58"/>
      <c r="K47" s="116">
        <v>294.0</v>
      </c>
      <c r="L47" s="149"/>
      <c r="M47" s="61"/>
      <c r="N47" s="73"/>
      <c r="O47" s="152"/>
      <c r="P47" s="153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77"/>
      <c r="C48" s="68" t="s">
        <v>1864</v>
      </c>
      <c r="D48" s="53" t="s">
        <v>27</v>
      </c>
      <c r="E48" s="107" t="s">
        <v>1865</v>
      </c>
      <c r="F48" s="261" t="s">
        <v>1866</v>
      </c>
      <c r="G48" s="54" t="s">
        <v>1867</v>
      </c>
      <c r="H48" s="50" t="s">
        <v>87</v>
      </c>
      <c r="I48" s="70"/>
      <c r="J48" s="58">
        <v>147.0</v>
      </c>
      <c r="K48" s="154"/>
      <c r="L48" s="149"/>
      <c r="M48" s="61"/>
      <c r="N48" s="62"/>
      <c r="O48" s="152"/>
      <c r="P48" s="155"/>
      <c r="Q48" s="127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51"/>
      <c r="C49" s="68" t="s">
        <v>1080</v>
      </c>
      <c r="D49" s="53" t="s">
        <v>258</v>
      </c>
      <c r="E49" s="69" t="s">
        <v>1868</v>
      </c>
      <c r="F49" s="261" t="s">
        <v>1869</v>
      </c>
      <c r="G49" s="54" t="s">
        <v>1870</v>
      </c>
      <c r="H49" s="50" t="s">
        <v>87</v>
      </c>
      <c r="I49" s="70"/>
      <c r="J49" s="58"/>
      <c r="K49" s="154">
        <v>127.0</v>
      </c>
      <c r="L49" s="149"/>
      <c r="M49" s="61"/>
      <c r="N49" s="83"/>
      <c r="O49" s="152"/>
      <c r="P49" s="155"/>
      <c r="Q49" s="128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40</v>
      </c>
      <c r="B50" s="51"/>
      <c r="C50" s="150" t="s">
        <v>1871</v>
      </c>
      <c r="D50" s="53" t="s">
        <v>818</v>
      </c>
      <c r="E50" s="54" t="s">
        <v>1872</v>
      </c>
      <c r="F50" s="261" t="s">
        <v>1873</v>
      </c>
      <c r="G50" s="100" t="s">
        <v>1874</v>
      </c>
      <c r="H50" s="50" t="s">
        <v>46</v>
      </c>
      <c r="I50" s="57"/>
      <c r="J50" s="58">
        <v>1150.0</v>
      </c>
      <c r="K50" s="154"/>
      <c r="L50" s="149"/>
      <c r="M50" s="61"/>
      <c r="N50" s="73"/>
      <c r="O50" s="156"/>
      <c r="P50" s="155"/>
      <c r="Q50" s="128"/>
      <c r="R50" s="263">
        <v>1150.0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288" t="s">
        <v>476</v>
      </c>
      <c r="D51" s="53" t="s">
        <v>67</v>
      </c>
      <c r="E51" s="69" t="s">
        <v>1875</v>
      </c>
      <c r="F51" s="261" t="s">
        <v>1876</v>
      </c>
      <c r="G51" s="55" t="s">
        <v>1877</v>
      </c>
      <c r="H51" s="50" t="s">
        <v>46</v>
      </c>
      <c r="I51" s="57"/>
      <c r="J51" s="58"/>
      <c r="K51" s="154">
        <v>244.0</v>
      </c>
      <c r="L51" s="149"/>
      <c r="M51" s="159"/>
      <c r="N51" s="7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131" t="s">
        <v>1878</v>
      </c>
      <c r="D52" s="53" t="s">
        <v>258</v>
      </c>
      <c r="E52" s="54" t="s">
        <v>54</v>
      </c>
      <c r="F52" s="261" t="s">
        <v>1879</v>
      </c>
      <c r="G52" s="55" t="s">
        <v>1880</v>
      </c>
      <c r="H52" s="50" t="s">
        <v>87</v>
      </c>
      <c r="I52" s="70">
        <v>147.0</v>
      </c>
      <c r="J52" s="88"/>
      <c r="K52" s="154"/>
      <c r="L52" s="160"/>
      <c r="M52" s="159"/>
      <c r="N52" s="62"/>
      <c r="O52" s="152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131" t="s">
        <v>1084</v>
      </c>
      <c r="D53" s="53" t="s">
        <v>27</v>
      </c>
      <c r="E53" s="54"/>
      <c r="F53" s="262" t="s">
        <v>1881</v>
      </c>
      <c r="G53" s="55" t="s">
        <v>1882</v>
      </c>
      <c r="H53" s="50" t="s">
        <v>87</v>
      </c>
      <c r="I53" s="147"/>
      <c r="J53" s="58"/>
      <c r="K53" s="154">
        <v>294.0</v>
      </c>
      <c r="L53" s="149"/>
      <c r="M53" s="159"/>
      <c r="N53" s="73"/>
      <c r="O53" s="152"/>
      <c r="P53" s="153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131" t="s">
        <v>1883</v>
      </c>
      <c r="D54" s="161" t="s">
        <v>258</v>
      </c>
      <c r="E54" s="162"/>
      <c r="F54" s="261" t="s">
        <v>1884</v>
      </c>
      <c r="G54" s="55" t="s">
        <v>1885</v>
      </c>
      <c r="H54" s="50" t="s">
        <v>87</v>
      </c>
      <c r="I54" s="70">
        <v>222.0</v>
      </c>
      <c r="J54" s="163"/>
      <c r="K54" s="154"/>
      <c r="L54" s="160"/>
      <c r="M54" s="159"/>
      <c r="N54" s="62"/>
      <c r="O54" s="156"/>
      <c r="P54" s="155"/>
      <c r="Q54" s="128"/>
      <c r="R54" s="164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47</v>
      </c>
      <c r="D55" s="161" t="s">
        <v>138</v>
      </c>
      <c r="E55" s="54" t="s">
        <v>1886</v>
      </c>
      <c r="F55" s="289" t="s">
        <v>1887</v>
      </c>
      <c r="G55" s="55" t="s">
        <v>1888</v>
      </c>
      <c r="H55" s="50" t="s">
        <v>37</v>
      </c>
      <c r="I55" s="70"/>
      <c r="J55" s="58"/>
      <c r="K55" s="154" t="s">
        <v>50</v>
      </c>
      <c r="L55" s="166"/>
      <c r="M55" s="159"/>
      <c r="N55" s="62"/>
      <c r="O55" s="156"/>
      <c r="P55" s="155"/>
      <c r="Q55" s="128"/>
      <c r="R55" s="53" t="s">
        <v>47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51</v>
      </c>
      <c r="B56" s="51"/>
      <c r="C56" s="131" t="s">
        <v>194</v>
      </c>
      <c r="D56" s="161" t="s">
        <v>258</v>
      </c>
      <c r="E56" s="54"/>
      <c r="F56" s="261" t="s">
        <v>1889</v>
      </c>
      <c r="G56" s="55" t="s">
        <v>1890</v>
      </c>
      <c r="H56" s="50" t="s">
        <v>87</v>
      </c>
      <c r="I56" s="167"/>
      <c r="J56" s="58"/>
      <c r="K56" s="154"/>
      <c r="L56" s="149"/>
      <c r="M56" s="159">
        <v>147.0</v>
      </c>
      <c r="N56" s="142"/>
      <c r="O56" s="156"/>
      <c r="P56" s="155"/>
      <c r="Q56" s="128"/>
      <c r="R56" s="53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51</v>
      </c>
      <c r="B57" s="51"/>
      <c r="C57" s="131" t="s">
        <v>1891</v>
      </c>
      <c r="D57" s="161" t="s">
        <v>258</v>
      </c>
      <c r="E57" s="54"/>
      <c r="F57" s="261" t="s">
        <v>1892</v>
      </c>
      <c r="G57" s="55" t="s">
        <v>1893</v>
      </c>
      <c r="H57" s="50" t="s">
        <v>87</v>
      </c>
      <c r="I57" s="168"/>
      <c r="J57" s="58"/>
      <c r="K57" s="154"/>
      <c r="L57" s="149">
        <v>147.0</v>
      </c>
      <c r="M57" s="169"/>
      <c r="N57" s="142"/>
      <c r="O57" s="156"/>
      <c r="P57" s="155"/>
      <c r="Q57" s="128"/>
      <c r="R57" s="53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40</v>
      </c>
      <c r="B58" s="51"/>
      <c r="C58" s="131" t="s">
        <v>1894</v>
      </c>
      <c r="D58" s="161" t="s">
        <v>67</v>
      </c>
      <c r="E58" s="54" t="s">
        <v>1895</v>
      </c>
      <c r="F58" s="261" t="s">
        <v>1896</v>
      </c>
      <c r="G58" s="55" t="s">
        <v>1897</v>
      </c>
      <c r="H58" s="50" t="s">
        <v>46</v>
      </c>
      <c r="I58" s="167"/>
      <c r="J58" s="58">
        <v>294.0</v>
      </c>
      <c r="K58" s="170"/>
      <c r="L58" s="160"/>
      <c r="M58" s="159"/>
      <c r="N58" s="62"/>
      <c r="O58" s="152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40</v>
      </c>
      <c r="B59" s="51"/>
      <c r="C59" s="131" t="s">
        <v>1898</v>
      </c>
      <c r="D59" s="161" t="s">
        <v>83</v>
      </c>
      <c r="E59" s="54" t="s">
        <v>1899</v>
      </c>
      <c r="F59" s="261" t="s">
        <v>1900</v>
      </c>
      <c r="G59" s="55" t="s">
        <v>1901</v>
      </c>
      <c r="H59" s="50" t="s">
        <v>87</v>
      </c>
      <c r="I59" s="167"/>
      <c r="J59" s="58">
        <v>294.0</v>
      </c>
      <c r="K59" s="154"/>
      <c r="L59" s="166"/>
      <c r="M59" s="159"/>
      <c r="N59" s="73"/>
      <c r="O59" s="152"/>
      <c r="P59" s="155"/>
      <c r="Q59" s="128"/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51</v>
      </c>
      <c r="B60" s="77"/>
      <c r="C60" s="131" t="s">
        <v>204</v>
      </c>
      <c r="D60" s="161" t="s">
        <v>67</v>
      </c>
      <c r="E60" s="54" t="s">
        <v>1902</v>
      </c>
      <c r="F60" s="261" t="s">
        <v>1903</v>
      </c>
      <c r="G60" s="55" t="s">
        <v>1904</v>
      </c>
      <c r="H60" s="50" t="s">
        <v>46</v>
      </c>
      <c r="I60" s="167"/>
      <c r="J60" s="58"/>
      <c r="K60" s="154"/>
      <c r="L60" s="149">
        <v>147.0</v>
      </c>
      <c r="M60" s="159"/>
      <c r="N60" s="73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51"/>
      <c r="C61" s="131" t="s">
        <v>216</v>
      </c>
      <c r="D61" s="161" t="s">
        <v>67</v>
      </c>
      <c r="E61" s="54"/>
      <c r="F61" s="261" t="s">
        <v>1905</v>
      </c>
      <c r="G61" s="55" t="s">
        <v>1906</v>
      </c>
      <c r="H61" s="50" t="s">
        <v>46</v>
      </c>
      <c r="I61" s="167"/>
      <c r="J61" s="88"/>
      <c r="K61" s="154"/>
      <c r="L61" s="166">
        <v>294.0</v>
      </c>
      <c r="M61" s="169"/>
      <c r="N61" s="73"/>
      <c r="O61" s="152"/>
      <c r="P61" s="155"/>
      <c r="Q61" s="127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40</v>
      </c>
      <c r="B62" s="51"/>
      <c r="C62" s="131" t="s">
        <v>1907</v>
      </c>
      <c r="D62" s="161" t="s">
        <v>67</v>
      </c>
      <c r="E62" s="54" t="s">
        <v>1908</v>
      </c>
      <c r="F62" s="261" t="s">
        <v>1909</v>
      </c>
      <c r="G62" s="55" t="s">
        <v>1910</v>
      </c>
      <c r="H62" s="50" t="s">
        <v>46</v>
      </c>
      <c r="I62" s="167">
        <v>244.0</v>
      </c>
      <c r="J62" s="58"/>
      <c r="K62" s="154"/>
      <c r="L62" s="171"/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1911</v>
      </c>
      <c r="D63" s="161" t="s">
        <v>112</v>
      </c>
      <c r="E63" s="54" t="s">
        <v>1912</v>
      </c>
      <c r="F63" s="261" t="s">
        <v>1913</v>
      </c>
      <c r="G63" s="55" t="s">
        <v>1914</v>
      </c>
      <c r="H63" s="50" t="s">
        <v>46</v>
      </c>
      <c r="I63" s="167"/>
      <c r="J63" s="58">
        <v>100.0</v>
      </c>
      <c r="K63" s="158"/>
      <c r="L63" s="171"/>
      <c r="M63" s="169"/>
      <c r="N63" s="62"/>
      <c r="O63" s="152"/>
      <c r="P63" s="155"/>
      <c r="Q63" s="128"/>
      <c r="R63" s="263">
        <v>100.0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1915</v>
      </c>
      <c r="D64" s="24"/>
      <c r="E64" s="54" t="s">
        <v>1916</v>
      </c>
      <c r="F64" s="279" t="s">
        <v>1917</v>
      </c>
      <c r="G64" s="55" t="s">
        <v>1918</v>
      </c>
      <c r="H64" s="50" t="s">
        <v>87</v>
      </c>
      <c r="I64" s="167"/>
      <c r="J64" s="88"/>
      <c r="K64" s="158"/>
      <c r="L64" s="171"/>
      <c r="M64" s="159">
        <v>1890.0</v>
      </c>
      <c r="N64" s="73"/>
      <c r="O64" s="152"/>
      <c r="P64" s="155"/>
      <c r="Q64" s="128"/>
      <c r="R64" s="263">
        <v>1890.0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51</v>
      </c>
      <c r="B65" s="51"/>
      <c r="C65" s="131" t="s">
        <v>483</v>
      </c>
      <c r="D65" s="161" t="s">
        <v>190</v>
      </c>
      <c r="E65" s="54"/>
      <c r="F65" s="261" t="s">
        <v>1919</v>
      </c>
      <c r="G65" s="55" t="s">
        <v>1920</v>
      </c>
      <c r="H65" s="50" t="s">
        <v>37</v>
      </c>
      <c r="I65" s="168"/>
      <c r="J65" s="88"/>
      <c r="K65" s="154"/>
      <c r="L65" s="149">
        <v>350.0</v>
      </c>
      <c r="M65" s="169"/>
      <c r="N65" s="62"/>
      <c r="O65" s="152"/>
      <c r="P65" s="155"/>
      <c r="Q65" s="128"/>
      <c r="R65" s="53">
        <v>100.0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40</v>
      </c>
      <c r="B66" s="51"/>
      <c r="C66" s="51"/>
      <c r="D66" s="161" t="s">
        <v>67</v>
      </c>
      <c r="E66" s="54"/>
      <c r="F66" s="265" t="s">
        <v>1921</v>
      </c>
      <c r="G66" s="55" t="s">
        <v>1922</v>
      </c>
      <c r="H66" s="50" t="s">
        <v>46</v>
      </c>
      <c r="I66" s="167">
        <v>244.0</v>
      </c>
      <c r="J66" s="88"/>
      <c r="K66" s="158"/>
      <c r="L66" s="166"/>
      <c r="M66" s="159"/>
      <c r="N66" s="73"/>
      <c r="O66" s="152"/>
      <c r="P66" s="155"/>
      <c r="Q66" s="128"/>
      <c r="R66" s="5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51</v>
      </c>
      <c r="B67" s="51"/>
      <c r="C67" s="131" t="s">
        <v>226</v>
      </c>
      <c r="D67" s="161" t="s">
        <v>89</v>
      </c>
      <c r="E67" s="54"/>
      <c r="F67" s="261" t="s">
        <v>1923</v>
      </c>
      <c r="G67" s="55" t="s">
        <v>1924</v>
      </c>
      <c r="H67" s="50" t="s">
        <v>37</v>
      </c>
      <c r="I67" s="167"/>
      <c r="J67" s="88"/>
      <c r="K67" s="158"/>
      <c r="L67" s="149"/>
      <c r="M67" s="173">
        <v>250.0</v>
      </c>
      <c r="N67" s="73"/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40</v>
      </c>
      <c r="B68" s="51"/>
      <c r="C68" s="131" t="s">
        <v>1925</v>
      </c>
      <c r="D68" s="296" t="s">
        <v>190</v>
      </c>
      <c r="E68" s="54" t="s">
        <v>1926</v>
      </c>
      <c r="F68" s="261" t="s">
        <v>1927</v>
      </c>
      <c r="G68" s="55" t="s">
        <v>1928</v>
      </c>
      <c r="H68" s="50" t="s">
        <v>37</v>
      </c>
      <c r="I68" s="175"/>
      <c r="J68" s="58">
        <v>294.0</v>
      </c>
      <c r="K68" s="154"/>
      <c r="L68" s="160"/>
      <c r="M68" s="169"/>
      <c r="N68" s="62"/>
      <c r="O68" s="152"/>
      <c r="P68" s="155"/>
      <c r="Q68" s="128"/>
      <c r="R68" s="53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40</v>
      </c>
      <c r="B69" s="51"/>
      <c r="C69" s="131" t="s">
        <v>1929</v>
      </c>
      <c r="D69" s="296" t="s">
        <v>67</v>
      </c>
      <c r="E69" s="54" t="s">
        <v>1930</v>
      </c>
      <c r="F69" s="261" t="s">
        <v>1931</v>
      </c>
      <c r="G69" s="55" t="s">
        <v>1932</v>
      </c>
      <c r="H69" s="50" t="s">
        <v>46</v>
      </c>
      <c r="I69" s="177">
        <v>147.0</v>
      </c>
      <c r="J69" s="88"/>
      <c r="K69" s="158"/>
      <c r="L69" s="160"/>
      <c r="M69" s="169"/>
      <c r="N69" s="73"/>
      <c r="O69" s="152"/>
      <c r="P69" s="155"/>
      <c r="Q69" s="128"/>
      <c r="R69" s="53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40</v>
      </c>
      <c r="B70" s="51"/>
      <c r="C70" s="131" t="s">
        <v>1933</v>
      </c>
      <c r="D70" s="296" t="s">
        <v>53</v>
      </c>
      <c r="E70" s="54" t="s">
        <v>1934</v>
      </c>
      <c r="F70" s="261" t="s">
        <v>1935</v>
      </c>
      <c r="G70" s="55" t="s">
        <v>1936</v>
      </c>
      <c r="H70" s="50" t="s">
        <v>46</v>
      </c>
      <c r="I70" s="167"/>
      <c r="J70" s="58">
        <v>127.0</v>
      </c>
      <c r="K70" s="178"/>
      <c r="L70" s="160"/>
      <c r="M70" s="169"/>
      <c r="N70" s="73"/>
      <c r="O70" s="152"/>
      <c r="P70" s="155"/>
      <c r="Q70" s="128"/>
      <c r="R70" s="53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40</v>
      </c>
      <c r="B71" s="51"/>
      <c r="C71" s="131" t="s">
        <v>1937</v>
      </c>
      <c r="D71" s="296" t="s">
        <v>201</v>
      </c>
      <c r="E71" s="54" t="s">
        <v>1938</v>
      </c>
      <c r="F71" s="261" t="s">
        <v>1939</v>
      </c>
      <c r="G71" s="55" t="s">
        <v>1940</v>
      </c>
      <c r="H71" s="50" t="s">
        <v>46</v>
      </c>
      <c r="I71" s="175"/>
      <c r="J71" s="58">
        <v>147.0</v>
      </c>
      <c r="K71" s="158"/>
      <c r="L71" s="160"/>
      <c r="M71" s="169"/>
      <c r="N71" s="73"/>
      <c r="O71" s="152"/>
      <c r="P71" s="155"/>
      <c r="Q71" s="128"/>
      <c r="R71" s="53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51</v>
      </c>
      <c r="B72" s="179"/>
      <c r="C72" s="297" t="s">
        <v>230</v>
      </c>
      <c r="D72" s="296" t="s">
        <v>27</v>
      </c>
      <c r="E72" s="54" t="s">
        <v>1941</v>
      </c>
      <c r="F72" s="261" t="s">
        <v>1942</v>
      </c>
      <c r="G72" s="55" t="s">
        <v>1943</v>
      </c>
      <c r="H72" s="50" t="s">
        <v>87</v>
      </c>
      <c r="I72" s="181"/>
      <c r="J72" s="58"/>
      <c r="K72" s="189">
        <v>244.0</v>
      </c>
      <c r="L72" s="183"/>
      <c r="M72" s="184"/>
      <c r="N72" s="73"/>
      <c r="O72" s="185"/>
      <c r="P72" s="186"/>
      <c r="Q72" s="128"/>
      <c r="R72" s="53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51</v>
      </c>
      <c r="B73" s="179"/>
      <c r="C73" s="131" t="s">
        <v>905</v>
      </c>
      <c r="D73" s="296" t="s">
        <v>67</v>
      </c>
      <c r="E73" s="54" t="s">
        <v>1944</v>
      </c>
      <c r="F73" s="261" t="s">
        <v>1945</v>
      </c>
      <c r="G73" s="55" t="s">
        <v>1946</v>
      </c>
      <c r="H73" s="50" t="s">
        <v>46</v>
      </c>
      <c r="I73" s="187"/>
      <c r="J73" s="88"/>
      <c r="K73" s="189">
        <v>147.0</v>
      </c>
      <c r="L73" s="183"/>
      <c r="M73" s="188"/>
      <c r="N73" s="142"/>
      <c r="O73" s="185"/>
      <c r="P73" s="186"/>
      <c r="Q73" s="128"/>
      <c r="R73" s="53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51</v>
      </c>
      <c r="B74" s="179"/>
      <c r="C74" s="82" t="s">
        <v>491</v>
      </c>
      <c r="D74" s="296" t="s">
        <v>27</v>
      </c>
      <c r="E74" s="176"/>
      <c r="F74" s="261" t="s">
        <v>1947</v>
      </c>
      <c r="G74" s="54" t="s">
        <v>1948</v>
      </c>
      <c r="H74" s="50" t="s">
        <v>87</v>
      </c>
      <c r="I74" s="181"/>
      <c r="J74" s="88"/>
      <c r="K74" s="189"/>
      <c r="L74" s="298">
        <v>147.0</v>
      </c>
      <c r="M74" s="188"/>
      <c r="N74" s="73"/>
      <c r="O74" s="185"/>
      <c r="P74" s="186"/>
      <c r="Q74" s="128"/>
      <c r="R74" s="53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0" t="s">
        <v>40</v>
      </c>
      <c r="B75" s="179"/>
      <c r="C75" s="131" t="s">
        <v>1949</v>
      </c>
      <c r="D75" s="174"/>
      <c r="E75" s="54" t="s">
        <v>1950</v>
      </c>
      <c r="F75" s="279" t="s">
        <v>1951</v>
      </c>
      <c r="G75" s="54" t="s">
        <v>1952</v>
      </c>
      <c r="H75" s="56"/>
      <c r="I75" s="187">
        <v>990.0</v>
      </c>
      <c r="J75" s="58"/>
      <c r="K75" s="182"/>
      <c r="L75" s="183"/>
      <c r="M75" s="188"/>
      <c r="N75" s="73"/>
      <c r="O75" s="185"/>
      <c r="P75" s="186"/>
      <c r="Q75" s="128"/>
      <c r="R75" s="263">
        <v>990.0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51</v>
      </c>
      <c r="B76" s="179"/>
      <c r="C76" s="131" t="s">
        <v>236</v>
      </c>
      <c r="D76" s="296" t="s">
        <v>27</v>
      </c>
      <c r="E76" s="54" t="s">
        <v>1953</v>
      </c>
      <c r="F76" s="261" t="s">
        <v>1954</v>
      </c>
      <c r="G76" s="54" t="s">
        <v>1955</v>
      </c>
      <c r="H76" s="50" t="s">
        <v>87</v>
      </c>
      <c r="I76" s="187"/>
      <c r="J76" s="88"/>
      <c r="K76" s="182"/>
      <c r="L76" s="298">
        <v>294.0</v>
      </c>
      <c r="M76" s="188"/>
      <c r="N76" s="73"/>
      <c r="O76" s="185"/>
      <c r="P76" s="186"/>
      <c r="Q76" s="128"/>
      <c r="R76" s="53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51</v>
      </c>
      <c r="B77" s="179"/>
      <c r="C77" s="131" t="s">
        <v>239</v>
      </c>
      <c r="D77" s="161" t="s">
        <v>97</v>
      </c>
      <c r="E77" s="190" t="s">
        <v>1956</v>
      </c>
      <c r="F77" s="261" t="s">
        <v>1957</v>
      </c>
      <c r="G77" s="54" t="s">
        <v>1958</v>
      </c>
      <c r="H77" s="50" t="s">
        <v>37</v>
      </c>
      <c r="I77" s="187"/>
      <c r="J77" s="88"/>
      <c r="K77" s="182"/>
      <c r="L77" s="298">
        <v>294.0</v>
      </c>
      <c r="M77" s="188"/>
      <c r="N77" s="73"/>
      <c r="O77" s="185"/>
      <c r="P77" s="186"/>
      <c r="Q77" s="128"/>
      <c r="R77" s="164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51</v>
      </c>
      <c r="B78" s="179"/>
      <c r="C78" s="131" t="s">
        <v>246</v>
      </c>
      <c r="D78" s="161" t="s">
        <v>138</v>
      </c>
      <c r="E78" s="190"/>
      <c r="F78" s="261" t="s">
        <v>1959</v>
      </c>
      <c r="G78" s="54" t="s">
        <v>1960</v>
      </c>
      <c r="H78" s="50" t="s">
        <v>37</v>
      </c>
      <c r="I78" s="187"/>
      <c r="J78" s="88"/>
      <c r="K78" s="182"/>
      <c r="L78" s="183"/>
      <c r="M78" s="299">
        <v>147.0</v>
      </c>
      <c r="N78" s="73"/>
      <c r="O78" s="185"/>
      <c r="P78" s="186"/>
      <c r="Q78" s="128"/>
      <c r="R78" s="53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51</v>
      </c>
      <c r="B79" s="179"/>
      <c r="C79" s="131" t="s">
        <v>254</v>
      </c>
      <c r="D79" s="161" t="s">
        <v>27</v>
      </c>
      <c r="E79" s="190" t="s">
        <v>1961</v>
      </c>
      <c r="F79" s="261" t="s">
        <v>1962</v>
      </c>
      <c r="G79" s="54" t="s">
        <v>1963</v>
      </c>
      <c r="H79" s="50" t="s">
        <v>87</v>
      </c>
      <c r="I79" s="181"/>
      <c r="J79" s="88"/>
      <c r="K79" s="189">
        <v>127.0</v>
      </c>
      <c r="L79" s="183"/>
      <c r="M79" s="188"/>
      <c r="N79" s="73"/>
      <c r="O79" s="185"/>
      <c r="P79" s="186"/>
      <c r="Q79" s="128"/>
      <c r="R79" s="53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51</v>
      </c>
      <c r="B80" s="179"/>
      <c r="C80" s="131" t="s">
        <v>270</v>
      </c>
      <c r="D80" s="161" t="s">
        <v>27</v>
      </c>
      <c r="E80" s="190" t="s">
        <v>1964</v>
      </c>
      <c r="F80" s="261" t="s">
        <v>1964</v>
      </c>
      <c r="G80" s="54" t="s">
        <v>1965</v>
      </c>
      <c r="H80" s="50" t="s">
        <v>87</v>
      </c>
      <c r="I80" s="181"/>
      <c r="J80" s="88"/>
      <c r="K80" s="189">
        <v>127.0</v>
      </c>
      <c r="L80" s="183"/>
      <c r="M80" s="188"/>
      <c r="N80" s="73"/>
      <c r="O80" s="185"/>
      <c r="P80" s="186"/>
      <c r="Q80" s="128"/>
      <c r="R80" s="295">
        <v>127.0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40</v>
      </c>
      <c r="B81" s="179"/>
      <c r="C81" s="131" t="s">
        <v>1966</v>
      </c>
      <c r="D81" s="161" t="s">
        <v>27</v>
      </c>
      <c r="E81" s="190" t="s">
        <v>1967</v>
      </c>
      <c r="F81" s="261" t="s">
        <v>1968</v>
      </c>
      <c r="G81" s="54" t="s">
        <v>1969</v>
      </c>
      <c r="H81" s="50" t="s">
        <v>87</v>
      </c>
      <c r="I81" s="187">
        <v>197.0</v>
      </c>
      <c r="J81" s="88"/>
      <c r="K81" s="182"/>
      <c r="L81" s="183"/>
      <c r="M81" s="188"/>
      <c r="N81" s="73"/>
      <c r="O81" s="185"/>
      <c r="P81" s="186"/>
      <c r="Q81" s="128"/>
      <c r="R81" s="164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40</v>
      </c>
      <c r="B82" s="179"/>
      <c r="C82" s="131" t="s">
        <v>1970</v>
      </c>
      <c r="D82" s="161" t="s">
        <v>27</v>
      </c>
      <c r="E82" s="190" t="s">
        <v>1971</v>
      </c>
      <c r="F82" s="261" t="s">
        <v>1972</v>
      </c>
      <c r="G82" s="54" t="s">
        <v>1973</v>
      </c>
      <c r="H82" s="50" t="s">
        <v>87</v>
      </c>
      <c r="I82" s="194"/>
      <c r="J82" s="58">
        <v>147.0</v>
      </c>
      <c r="K82" s="196"/>
      <c r="L82" s="197"/>
      <c r="M82" s="198"/>
      <c r="N82" s="199"/>
      <c r="O82" s="200"/>
      <c r="P82" s="201"/>
      <c r="Q82" s="202"/>
      <c r="R82" s="164">
        <v>50.0</v>
      </c>
      <c r="S82" s="9"/>
      <c r="T82" s="9"/>
      <c r="U82" s="9"/>
      <c r="V82" s="9"/>
      <c r="W82" s="9"/>
      <c r="X82" s="9"/>
      <c r="Y82" s="9"/>
      <c r="Z82" s="9"/>
    </row>
    <row r="83">
      <c r="A83" s="50" t="s">
        <v>51</v>
      </c>
      <c r="B83" s="179"/>
      <c r="C83" s="131" t="s">
        <v>274</v>
      </c>
      <c r="D83" s="161" t="s">
        <v>201</v>
      </c>
      <c r="E83" s="191"/>
      <c r="F83" s="261" t="s">
        <v>1974</v>
      </c>
      <c r="G83" s="54" t="s">
        <v>1975</v>
      </c>
      <c r="H83" s="50" t="s">
        <v>46</v>
      </c>
      <c r="I83" s="194"/>
      <c r="J83" s="195"/>
      <c r="K83" s="189">
        <v>127.0</v>
      </c>
      <c r="L83" s="197"/>
      <c r="M83" s="198"/>
      <c r="N83" s="199"/>
      <c r="O83" s="200"/>
      <c r="P83" s="201"/>
      <c r="Q83" s="202"/>
      <c r="R83" s="295">
        <v>127.0</v>
      </c>
      <c r="S83" s="9"/>
      <c r="T83" s="9"/>
      <c r="U83" s="9"/>
      <c r="V83" s="9"/>
      <c r="W83" s="9"/>
      <c r="X83" s="9"/>
      <c r="Y83" s="9"/>
      <c r="Z83" s="9"/>
    </row>
    <row r="84">
      <c r="A84" s="50" t="s">
        <v>51</v>
      </c>
      <c r="B84" s="179"/>
      <c r="C84" s="131" t="s">
        <v>286</v>
      </c>
      <c r="D84" s="161" t="s">
        <v>27</v>
      </c>
      <c r="E84" s="190" t="s">
        <v>1976</v>
      </c>
      <c r="F84" s="261" t="s">
        <v>1977</v>
      </c>
      <c r="G84" s="54" t="s">
        <v>1978</v>
      </c>
      <c r="H84" s="50" t="s">
        <v>87</v>
      </c>
      <c r="I84" s="194"/>
      <c r="J84" s="195"/>
      <c r="K84" s="189">
        <v>127.0</v>
      </c>
      <c r="L84" s="197"/>
      <c r="M84" s="198"/>
      <c r="N84" s="199"/>
      <c r="O84" s="200"/>
      <c r="P84" s="201"/>
      <c r="Q84" s="202"/>
      <c r="R84" s="164">
        <v>50.0</v>
      </c>
      <c r="S84" s="9"/>
      <c r="T84" s="9"/>
      <c r="U84" s="9"/>
      <c r="V84" s="9"/>
      <c r="W84" s="9"/>
      <c r="X84" s="9"/>
      <c r="Y84" s="9"/>
      <c r="Z84" s="9"/>
    </row>
    <row r="85">
      <c r="A85" s="50" t="s">
        <v>51</v>
      </c>
      <c r="B85" s="179"/>
      <c r="C85" s="131" t="s">
        <v>495</v>
      </c>
      <c r="D85" s="161" t="s">
        <v>190</v>
      </c>
      <c r="E85" s="190" t="s">
        <v>1979</v>
      </c>
      <c r="F85" s="261" t="s">
        <v>1979</v>
      </c>
      <c r="G85" s="54" t="s">
        <v>1980</v>
      </c>
      <c r="H85" s="50" t="s">
        <v>37</v>
      </c>
      <c r="I85" s="203"/>
      <c r="J85" s="195"/>
      <c r="K85" s="204"/>
      <c r="L85" s="302">
        <v>294.0</v>
      </c>
      <c r="M85" s="206"/>
      <c r="N85" s="207"/>
      <c r="O85" s="208"/>
      <c r="P85" s="201"/>
      <c r="Q85" s="202"/>
      <c r="R85" s="164">
        <v>50.0</v>
      </c>
      <c r="S85" s="9"/>
      <c r="T85" s="9"/>
      <c r="U85" s="9"/>
      <c r="V85" s="9"/>
      <c r="W85" s="9"/>
      <c r="X85" s="9"/>
      <c r="Y85" s="9"/>
      <c r="Z85" s="9"/>
    </row>
    <row r="86">
      <c r="A86" s="50" t="s">
        <v>40</v>
      </c>
      <c r="B86" s="179"/>
      <c r="C86" s="131" t="s">
        <v>1981</v>
      </c>
      <c r="D86" s="296" t="s">
        <v>83</v>
      </c>
      <c r="E86" s="176"/>
      <c r="F86" s="261" t="s">
        <v>1982</v>
      </c>
      <c r="G86" s="54" t="s">
        <v>744</v>
      </c>
      <c r="H86" s="50" t="s">
        <v>87</v>
      </c>
      <c r="I86" s="194"/>
      <c r="J86" s="309">
        <v>200.0</v>
      </c>
      <c r="K86" s="196"/>
      <c r="L86" s="197"/>
      <c r="M86" s="198"/>
      <c r="N86" s="210"/>
      <c r="O86" s="200"/>
      <c r="P86" s="201"/>
      <c r="Q86" s="202"/>
      <c r="R86" s="164">
        <v>100.0</v>
      </c>
      <c r="S86" s="9"/>
      <c r="T86" s="9"/>
      <c r="U86" s="9"/>
      <c r="V86" s="9"/>
      <c r="W86" s="9"/>
      <c r="X86" s="9"/>
      <c r="Y86" s="9"/>
      <c r="Z86" s="9"/>
    </row>
    <row r="87">
      <c r="A87" s="50" t="s">
        <v>40</v>
      </c>
      <c r="B87" s="179"/>
      <c r="C87" s="131" t="s">
        <v>1983</v>
      </c>
      <c r="D87" s="296" t="s">
        <v>53</v>
      </c>
      <c r="E87" s="176"/>
      <c r="F87" s="261" t="s">
        <v>1984</v>
      </c>
      <c r="G87" s="54" t="s">
        <v>1985</v>
      </c>
      <c r="H87" s="50" t="s">
        <v>46</v>
      </c>
      <c r="I87" s="187">
        <v>320.0</v>
      </c>
      <c r="J87" s="209"/>
      <c r="K87" s="196"/>
      <c r="L87" s="197"/>
      <c r="M87" s="198"/>
      <c r="N87" s="210"/>
      <c r="O87" s="200"/>
      <c r="P87" s="201"/>
      <c r="Q87" s="202"/>
      <c r="R87" s="164">
        <v>100.0</v>
      </c>
      <c r="S87" s="9"/>
      <c r="T87" s="9"/>
      <c r="U87" s="9"/>
      <c r="V87" s="9"/>
      <c r="W87" s="9"/>
      <c r="X87" s="9"/>
      <c r="Y87" s="9"/>
      <c r="Z87" s="9"/>
    </row>
    <row r="88">
      <c r="A88" s="50" t="s">
        <v>51</v>
      </c>
      <c r="B88" s="179"/>
      <c r="C88" s="131" t="s">
        <v>502</v>
      </c>
      <c r="D88" s="296" t="s">
        <v>53</v>
      </c>
      <c r="E88" s="176"/>
      <c r="F88" s="261" t="s">
        <v>1986</v>
      </c>
      <c r="G88" s="54" t="s">
        <v>1987</v>
      </c>
      <c r="H88" s="50" t="s">
        <v>46</v>
      </c>
      <c r="I88" s="194"/>
      <c r="J88" s="209"/>
      <c r="K88" s="196"/>
      <c r="L88" s="197"/>
      <c r="M88" s="299">
        <v>344.0</v>
      </c>
      <c r="N88" s="210"/>
      <c r="O88" s="200"/>
      <c r="P88" s="201"/>
      <c r="Q88" s="202"/>
      <c r="R88" s="164">
        <v>50.0</v>
      </c>
      <c r="S88" s="9"/>
      <c r="T88" s="9"/>
      <c r="U88" s="9"/>
      <c r="V88" s="9"/>
      <c r="W88" s="9"/>
      <c r="X88" s="9"/>
      <c r="Y88" s="9"/>
      <c r="Z88" s="9"/>
    </row>
    <row r="89">
      <c r="A89" s="50" t="s">
        <v>51</v>
      </c>
      <c r="B89" s="179"/>
      <c r="C89" s="51"/>
      <c r="D89" s="296" t="s">
        <v>27</v>
      </c>
      <c r="E89" s="176"/>
      <c r="F89" s="280" t="s">
        <v>1988</v>
      </c>
      <c r="G89" s="54" t="s">
        <v>1989</v>
      </c>
      <c r="H89" s="50" t="s">
        <v>87</v>
      </c>
      <c r="I89" s="194"/>
      <c r="J89" s="309"/>
      <c r="K89" s="196"/>
      <c r="L89" s="197"/>
      <c r="M89" s="299">
        <v>294.0</v>
      </c>
      <c r="N89" s="210"/>
      <c r="O89" s="200"/>
      <c r="P89" s="201"/>
      <c r="Q89" s="202"/>
      <c r="R89" s="164">
        <v>50.0</v>
      </c>
      <c r="S89" s="9"/>
      <c r="T89" s="9"/>
      <c r="U89" s="9"/>
      <c r="V89" s="9"/>
      <c r="W89" s="9"/>
      <c r="X89" s="9"/>
      <c r="Y89" s="9"/>
      <c r="Z89" s="9"/>
    </row>
    <row r="90">
      <c r="A90" s="50" t="s">
        <v>40</v>
      </c>
      <c r="B90" s="179"/>
      <c r="C90" s="131" t="s">
        <v>506</v>
      </c>
      <c r="D90" s="296" t="s">
        <v>112</v>
      </c>
      <c r="E90" s="176"/>
      <c r="F90" s="261" t="s">
        <v>1990</v>
      </c>
      <c r="G90" s="54" t="s">
        <v>1991</v>
      </c>
      <c r="H90" s="50" t="s">
        <v>46</v>
      </c>
      <c r="I90" s="194"/>
      <c r="J90" s="309">
        <v>294.0</v>
      </c>
      <c r="K90" s="196"/>
      <c r="L90" s="197"/>
      <c r="M90" s="198"/>
      <c r="N90" s="210"/>
      <c r="O90" s="200"/>
      <c r="P90" s="201"/>
      <c r="Q90" s="202"/>
      <c r="R90" s="164">
        <v>50.0</v>
      </c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131" t="s">
        <v>47</v>
      </c>
      <c r="D91" s="296" t="s">
        <v>83</v>
      </c>
      <c r="E91" s="176"/>
      <c r="F91" s="261" t="s">
        <v>1992</v>
      </c>
      <c r="G91" s="55" t="s">
        <v>1654</v>
      </c>
      <c r="H91" s="50" t="s">
        <v>87</v>
      </c>
      <c r="I91" s="194"/>
      <c r="J91" s="309" t="s">
        <v>565</v>
      </c>
      <c r="K91" s="196"/>
      <c r="L91" s="197"/>
      <c r="M91" s="198"/>
      <c r="N91" s="210"/>
      <c r="O91" s="200"/>
      <c r="P91" s="201"/>
      <c r="Q91" s="202"/>
      <c r="R91" s="164" t="s">
        <v>47</v>
      </c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131" t="s">
        <v>47</v>
      </c>
      <c r="D92" s="296" t="s">
        <v>53</v>
      </c>
      <c r="E92" s="176"/>
      <c r="F92" s="261" t="s">
        <v>1993</v>
      </c>
      <c r="G92" s="54" t="s">
        <v>1994</v>
      </c>
      <c r="H92" s="50" t="s">
        <v>37</v>
      </c>
      <c r="I92" s="194"/>
      <c r="J92" s="309" t="s">
        <v>565</v>
      </c>
      <c r="K92" s="196"/>
      <c r="L92" s="197"/>
      <c r="M92" s="198"/>
      <c r="N92" s="210"/>
      <c r="O92" s="200"/>
      <c r="P92" s="201"/>
      <c r="Q92" s="202"/>
      <c r="R92" s="164" t="s">
        <v>47</v>
      </c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343"/>
      <c r="S93" s="9"/>
      <c r="T93" s="9"/>
      <c r="U93" s="9"/>
      <c r="V93" s="9"/>
      <c r="W93" s="9"/>
      <c r="X93" s="9"/>
      <c r="Y93" s="9"/>
      <c r="Z93" s="9"/>
    </row>
    <row r="94">
      <c r="A94" s="5"/>
      <c r="B94" s="2"/>
      <c r="C94" s="211"/>
      <c r="D94" s="212"/>
      <c r="E94" s="4"/>
      <c r="F94" s="213"/>
      <c r="G94" s="214"/>
      <c r="H94" s="5"/>
      <c r="I94" s="215"/>
      <c r="O94" s="216"/>
      <c r="P94" s="216"/>
      <c r="Q94" s="217"/>
      <c r="R94" s="218">
        <f>SUM(R7:R93)</f>
        <v>9726</v>
      </c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9"/>
      <c r="D95" s="220"/>
      <c r="E95" s="4"/>
      <c r="F95" s="221"/>
      <c r="G95" s="222"/>
      <c r="H95" s="3"/>
      <c r="I95" s="223" t="s">
        <v>26</v>
      </c>
      <c r="J95" s="224"/>
      <c r="O95" s="216"/>
      <c r="P95" s="216"/>
      <c r="Q95" s="217"/>
      <c r="R95" s="3"/>
      <c r="S95" s="9"/>
      <c r="T95" s="9"/>
      <c r="U95" s="9"/>
      <c r="V95" s="9"/>
      <c r="W95" s="9"/>
      <c r="X95" s="9"/>
      <c r="Y95" s="9"/>
      <c r="Z95" s="9"/>
    </row>
    <row r="96">
      <c r="A96" s="5"/>
      <c r="B96" s="225"/>
      <c r="C96" s="19"/>
      <c r="D96" s="226"/>
      <c r="E96" s="227"/>
      <c r="F96" s="213"/>
      <c r="G96" s="4"/>
      <c r="H96" s="3"/>
      <c r="I96" s="180">
        <f>SUM(I7:I93)</f>
        <v>4986</v>
      </c>
      <c r="J96" s="228" t="s">
        <v>27</v>
      </c>
      <c r="K96" s="229"/>
      <c r="O96" s="230"/>
      <c r="P96" s="230"/>
      <c r="Q96" s="217"/>
      <c r="R96" s="3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9"/>
      <c r="D97" s="3"/>
      <c r="E97" s="4"/>
      <c r="F97" s="213"/>
      <c r="G97" s="4"/>
      <c r="H97" s="3"/>
      <c r="I97" s="180">
        <f>SUM(I96*3%)</f>
        <v>149.58</v>
      </c>
      <c r="J97" s="231">
        <f>SUM(J7:J93)</f>
        <v>5152</v>
      </c>
      <c r="K97" s="232" t="s">
        <v>22</v>
      </c>
      <c r="O97" s="233" t="s">
        <v>11</v>
      </c>
      <c r="P97" s="230"/>
      <c r="Q97" s="217"/>
      <c r="R97" s="3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4"/>
      <c r="G98" s="4"/>
      <c r="H98" s="3"/>
      <c r="I98" s="234"/>
      <c r="J98" s="86">
        <f>SUM(J97*3%)</f>
        <v>154.56</v>
      </c>
      <c r="K98" s="235" t="s">
        <v>28</v>
      </c>
      <c r="L98" s="236"/>
      <c r="O98" s="216"/>
      <c r="P98" s="216"/>
      <c r="Q98" s="217"/>
      <c r="R98" s="3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4"/>
      <c r="G99" s="4"/>
      <c r="H99" s="3"/>
      <c r="I99" s="9"/>
      <c r="J99" s="234"/>
      <c r="K99" s="231">
        <f>SUM(K7:K93)</f>
        <v>3417</v>
      </c>
      <c r="L99" s="236"/>
      <c r="O99" s="237"/>
      <c r="P99" s="237"/>
      <c r="Q99" s="217"/>
      <c r="R99" s="3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238" t="s">
        <v>29</v>
      </c>
      <c r="F100" s="276">
        <f>SUM(I16,I66,M89)</f>
        <v>832</v>
      </c>
      <c r="G100" s="4"/>
      <c r="H100" s="3"/>
      <c r="I100" s="9"/>
      <c r="J100" s="9"/>
      <c r="K100" s="86">
        <f>SUM(K99*2%)</f>
        <v>68.34</v>
      </c>
      <c r="L100" s="240" t="s">
        <v>30</v>
      </c>
      <c r="M100" s="215"/>
      <c r="O100" s="237"/>
      <c r="P100" s="237"/>
      <c r="Q100" s="217"/>
      <c r="R100" s="3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41" t="s">
        <v>31</v>
      </c>
      <c r="F101" s="242">
        <f>SUM(I96,J97,K99,L101,M102,N103,O106,P107,Q108)</f>
        <v>22912</v>
      </c>
      <c r="G101" s="4"/>
      <c r="H101" s="3"/>
      <c r="I101" s="9"/>
      <c r="J101" s="9"/>
      <c r="K101" s="20"/>
      <c r="L101" s="180">
        <f>SUM(L7:L93)</f>
        <v>3011</v>
      </c>
      <c r="M101" s="243" t="s">
        <v>32</v>
      </c>
      <c r="N101" s="244"/>
      <c r="O101" s="237"/>
      <c r="P101" s="237"/>
      <c r="Q101" s="217"/>
      <c r="R101" s="3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4"/>
      <c r="F102" s="4"/>
      <c r="G102" s="4"/>
      <c r="H102" s="3"/>
      <c r="I102" s="9"/>
      <c r="J102" s="9"/>
      <c r="K102" s="3"/>
      <c r="L102" s="180">
        <f>SUM(L101*2%)</f>
        <v>60.22</v>
      </c>
      <c r="M102" s="180">
        <f>SUM(M7:M93)</f>
        <v>6346</v>
      </c>
      <c r="N102" s="245" t="s">
        <v>33</v>
      </c>
      <c r="O102" s="237"/>
      <c r="P102" s="237"/>
      <c r="Q102" s="217"/>
      <c r="R102" s="3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4"/>
      <c r="G103" s="4"/>
      <c r="H103" s="3"/>
      <c r="I103" s="9"/>
      <c r="J103" s="9"/>
      <c r="K103" s="3"/>
      <c r="L103" s="3"/>
      <c r="M103" s="180">
        <f>SUM(M102*3%)</f>
        <v>190.38</v>
      </c>
      <c r="N103" s="180">
        <f>SUM(N7:N93)</f>
        <v>0</v>
      </c>
      <c r="O103" s="237"/>
      <c r="P103" s="237"/>
      <c r="Q103" s="217"/>
      <c r="R103" s="3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246" t="s">
        <v>34</v>
      </c>
      <c r="F104" s="247">
        <f>SUM(L7,M8,M9,I11,J12,I13,K23,K24,L26,J38,J40,J48,K49,I52,K53,I54,M56,L57,J59,M64,K72,L74,L76,K79,K80,I81,J82,K84,J86,M89)</f>
        <v>8334</v>
      </c>
      <c r="G104" s="344">
        <f>SUM(M89)</f>
        <v>294</v>
      </c>
      <c r="H104" s="3"/>
      <c r="I104" s="9"/>
      <c r="J104" s="9"/>
      <c r="K104" s="3"/>
      <c r="L104" s="3"/>
      <c r="M104" s="9"/>
      <c r="N104" s="180">
        <f>SUM(N103*1%)</f>
        <v>0</v>
      </c>
      <c r="O104" s="237"/>
      <c r="P104" s="237"/>
      <c r="Q104" s="217"/>
      <c r="R104" s="3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9" t="s">
        <v>35</v>
      </c>
      <c r="F105" s="313">
        <f>SUM(M14,I16,J18,K32,J33,M34,I35,M36,M36,J37,L39,J50,K51,J58,L60,L61,I62,J63,I66,I69,J70,J71,K73,K83,I87,M88,J90)</f>
        <v>6612</v>
      </c>
      <c r="G105" s="290">
        <f>SUM(I66)</f>
        <v>244</v>
      </c>
      <c r="H105" s="3"/>
      <c r="I105" s="9"/>
      <c r="J105" s="9"/>
      <c r="K105" s="3"/>
      <c r="L105" s="3"/>
      <c r="M105" s="9"/>
      <c r="N105" s="20"/>
      <c r="O105" s="251" t="s">
        <v>36</v>
      </c>
      <c r="P105" s="237"/>
      <c r="Q105" s="217"/>
      <c r="R105" s="3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52" t="s">
        <v>37</v>
      </c>
      <c r="F106" s="313">
        <f>SUM(K10,K20,I21,I22,I25,I29,I30,I31,I41,I45,J46,K47,L65,M67,J68,L77,M78,L85)</f>
        <v>4674</v>
      </c>
      <c r="G106" s="314"/>
      <c r="H106" s="3"/>
      <c r="I106" s="9"/>
      <c r="J106" s="9"/>
      <c r="K106" s="3"/>
      <c r="L106" s="3"/>
      <c r="M106" s="9"/>
      <c r="N106" s="20"/>
      <c r="O106" s="180">
        <f>SUM(O7:O93)</f>
        <v>0</v>
      </c>
      <c r="P106" s="253" t="s">
        <v>38</v>
      </c>
      <c r="Q106" s="217"/>
      <c r="R106" s="3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5"/>
      <c r="C107" s="19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180">
        <f>SUM(O106*2%)</f>
        <v>0</v>
      </c>
      <c r="P107" s="180">
        <f>SUM(P7:P93)</f>
        <v>0</v>
      </c>
      <c r="Q107" s="252" t="s">
        <v>37</v>
      </c>
      <c r="R107" s="3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180">
        <f>SUM(P107*2%)</f>
        <v>0</v>
      </c>
      <c r="Q108" s="254">
        <f>SUM(Q7:Q93)</f>
        <v>0</v>
      </c>
      <c r="R108" s="3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180">
        <f>SUM(Q108*2%)</f>
        <v>0</v>
      </c>
      <c r="R109" s="3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55"/>
      <c r="R110" s="3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256"/>
      <c r="Q111" s="255"/>
      <c r="R111" s="3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3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55"/>
      <c r="R113" s="3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3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3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3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3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3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3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3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3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3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3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3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3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3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3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3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3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3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3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3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3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3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3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3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3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3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3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3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3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3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3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3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3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3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3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3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3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3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3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3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3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3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3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3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3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3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3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3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3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3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3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3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3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3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3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3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3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3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3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3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3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3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3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3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3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3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3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3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3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3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3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3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3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3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3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3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3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3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3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3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3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3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3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3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3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3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3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3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3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3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3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3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3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3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3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3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3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3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3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3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3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3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3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3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3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3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3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3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3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3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3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3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3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3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57"/>
      <c r="C227" s="257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3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3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3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3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3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3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3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3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3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3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3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3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3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3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3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3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3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3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3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3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3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3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3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3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3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3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3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3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3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3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3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3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3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3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3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3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3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3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3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3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3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3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3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3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3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3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3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3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3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3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3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3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3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3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3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3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3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3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3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3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3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3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3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3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3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3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3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3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3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3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3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3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3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3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3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3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3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3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3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3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3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3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3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3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3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3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3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3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3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3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3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3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3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3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3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3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3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3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3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3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3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3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3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3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3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3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3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3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3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3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3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3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3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3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3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3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3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3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3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3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3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3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3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3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3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3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3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3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3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3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3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3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3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3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3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3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3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3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3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3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3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3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3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3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3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3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3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3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3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3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3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3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3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3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3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3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3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3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3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3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3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3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3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3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3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3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3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3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3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3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3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3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3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3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3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3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3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3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3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3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3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3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3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3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3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3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3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3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3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3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3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3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3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3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3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3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3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3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3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3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3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3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3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3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3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3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3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3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3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3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3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3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3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3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3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3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3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3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3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3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3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3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3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3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3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3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3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3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3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3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3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3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3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3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3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3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3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3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3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3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3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3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3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3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3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3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3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3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3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3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3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3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3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3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3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3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3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3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3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3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3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3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3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3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3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3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3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3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3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3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3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3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3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3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3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3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3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3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3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3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3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3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3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3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3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3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3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3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3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3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3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3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3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3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3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3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3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3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3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3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3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3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3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3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3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3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3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3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3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3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3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3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3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3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3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3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3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3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3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3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3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3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3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3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3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3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3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3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3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3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3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3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3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3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3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3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3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3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3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3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3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3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3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3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3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3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3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3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3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3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3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3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3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3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3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3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3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3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3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3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3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3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3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3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3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3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3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3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3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3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3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3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3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3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3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3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3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3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3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3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3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3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3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3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3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3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3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3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3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3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3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3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3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3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3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3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3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3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3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3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3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3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3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3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3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3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3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3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3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3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3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3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3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3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3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3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3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3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3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3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3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3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3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3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3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3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3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3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3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3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3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3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3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3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3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3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3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3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3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3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3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3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3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3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3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3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3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3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3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3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3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3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3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3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3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3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3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3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3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3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3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3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3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3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3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3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3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3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3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3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3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3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3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3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3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3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3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3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3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3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3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3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3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3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3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3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3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3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3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3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3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3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3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3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3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3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3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3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3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3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3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3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3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3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3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3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3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3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3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3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3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3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3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3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3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3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3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3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3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3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3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3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3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3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3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3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3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3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3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3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3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3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3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3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3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3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3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3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3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3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3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3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3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3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3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3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3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3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3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3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3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3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3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3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3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3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3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3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3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3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3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3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3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3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3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3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3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3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3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3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3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3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3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3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3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3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3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3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3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3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3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3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3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3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3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3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3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3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3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3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3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3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3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3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3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3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3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3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3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3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3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3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3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3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3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3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3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3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3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3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3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3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3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3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3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3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3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3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3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3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3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3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3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3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3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3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3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3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3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3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3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3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3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3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3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3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3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3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3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3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3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3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3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3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3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3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3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3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3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3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3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3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3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3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3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3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3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3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3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3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3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3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3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3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3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3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3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3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3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3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3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3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3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3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3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3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3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3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3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3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3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3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3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3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3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3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3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3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3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3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3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3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3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3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3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3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3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3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3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3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3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3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3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3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3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3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3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3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3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3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3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3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3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3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3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3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3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3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3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3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3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3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3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3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3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3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3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3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3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3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3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3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3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3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3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3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3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3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3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3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3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3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3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3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3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3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3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3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3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3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3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3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3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3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3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3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3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3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3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3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3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3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3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3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3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3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3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3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3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3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3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3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3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3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3"/>
      <c r="S1001" s="9"/>
      <c r="T1001" s="9"/>
      <c r="U1001" s="9"/>
      <c r="V1001" s="9"/>
      <c r="W1001" s="9"/>
      <c r="X1001" s="9"/>
      <c r="Y1001" s="9"/>
      <c r="Z1001" s="9"/>
    </row>
    <row r="1002">
      <c r="K1002" s="258"/>
      <c r="L1002" s="258"/>
      <c r="N1002" s="258"/>
      <c r="R1002" s="258"/>
    </row>
  </sheetData>
  <mergeCells count="12">
    <mergeCell ref="K96:N96"/>
    <mergeCell ref="K97:N97"/>
    <mergeCell ref="L98:N98"/>
    <mergeCell ref="L99:N99"/>
    <mergeCell ref="M100:N100"/>
    <mergeCell ref="A2:G2"/>
    <mergeCell ref="A3:E3"/>
    <mergeCell ref="I3:O3"/>
    <mergeCell ref="S6:T6"/>
    <mergeCell ref="S15:T15"/>
    <mergeCell ref="I94:N94"/>
    <mergeCell ref="J95:N95"/>
  </mergeCells>
  <dataValidations>
    <dataValidation type="list" allowBlank="1" showErrorMessage="1" sqref="A7:A93">
      <formula1>"Nobre,Publicidade"</formula1>
    </dataValidation>
    <dataValidation type="list" allowBlank="1" showErrorMessage="1" sqref="D7:D16 D18:D93 D210:D1001">
      <formula1>"Vinicius,Gustavo,Kaua,Wesley,Caio,Julia,Thiago,Daniel,Jonatha,Jhonatas,Otavio,Produtor,David,Caio Ferreira,Kaicky,Pamelah,Caio Alves ,Leandro "</formula1>
    </dataValidation>
    <dataValidation type="list" allowBlank="1" showErrorMessage="1" sqref="H7:H93">
      <formula1>"Mel,Drieli,Fernanda"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6.5"/>
    <col customWidth="1" min="8" max="8" width="13.0"/>
    <col customWidth="1" min="19" max="19" width="13.88"/>
    <col customWidth="1" min="20" max="20" width="14.13"/>
  </cols>
  <sheetData>
    <row r="1">
      <c r="A1" s="3"/>
      <c r="B1" s="2"/>
      <c r="C1" s="2"/>
      <c r="D1" s="3"/>
      <c r="E1" s="4"/>
      <c r="F1" s="345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34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34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SUM(F102)</f>
        <v>19262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347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48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52"/>
      <c r="D7" s="53" t="s">
        <v>107</v>
      </c>
      <c r="E7" s="54"/>
      <c r="F7" s="349" t="s">
        <v>1995</v>
      </c>
      <c r="G7" s="55" t="s">
        <v>1996</v>
      </c>
      <c r="H7" s="50" t="s">
        <v>37</v>
      </c>
      <c r="I7" s="57"/>
      <c r="J7" s="58"/>
      <c r="K7" s="59"/>
      <c r="L7" s="60"/>
      <c r="M7" s="61">
        <v>244.0</v>
      </c>
      <c r="N7" s="62"/>
      <c r="O7" s="63"/>
      <c r="P7" s="64"/>
      <c r="Q7" s="65"/>
      <c r="R7" s="53">
        <v>50.0</v>
      </c>
      <c r="S7" s="66" t="s">
        <v>23</v>
      </c>
      <c r="T7" s="67">
        <f>SUM(I7:I86)</f>
        <v>2933</v>
      </c>
      <c r="U7" s="9"/>
      <c r="V7" s="9"/>
      <c r="W7" s="9"/>
      <c r="X7" s="9"/>
      <c r="Y7" s="9"/>
      <c r="Z7" s="9"/>
    </row>
    <row r="8">
      <c r="A8" s="50" t="s">
        <v>40</v>
      </c>
      <c r="B8" s="51"/>
      <c r="C8" s="68" t="s">
        <v>1997</v>
      </c>
      <c r="D8" s="53" t="s">
        <v>67</v>
      </c>
      <c r="E8" s="69"/>
      <c r="F8" s="349" t="s">
        <v>1998</v>
      </c>
      <c r="G8" s="55" t="s">
        <v>1999</v>
      </c>
      <c r="H8" s="50" t="s">
        <v>46</v>
      </c>
      <c r="I8" s="70"/>
      <c r="J8" s="58"/>
      <c r="K8" s="71"/>
      <c r="L8" s="72"/>
      <c r="M8" s="61"/>
      <c r="N8" s="73"/>
      <c r="O8" s="74"/>
      <c r="P8" s="104">
        <v>294.0</v>
      </c>
      <c r="Q8" s="76"/>
      <c r="R8" s="263">
        <v>294.0</v>
      </c>
      <c r="S8" s="40" t="s">
        <v>13</v>
      </c>
      <c r="T8" s="67">
        <f>SUM(J7:J86)</f>
        <v>4969</v>
      </c>
      <c r="U8" s="9"/>
      <c r="V8" s="9"/>
      <c r="W8" s="9"/>
      <c r="X8" s="9"/>
      <c r="Y8" s="9"/>
      <c r="Z8" s="9"/>
    </row>
    <row r="9">
      <c r="A9" s="50" t="s">
        <v>51</v>
      </c>
      <c r="B9" s="77"/>
      <c r="C9" s="68" t="s">
        <v>1088</v>
      </c>
      <c r="D9" s="53" t="s">
        <v>138</v>
      </c>
      <c r="E9" s="69"/>
      <c r="F9" s="349" t="s">
        <v>2000</v>
      </c>
      <c r="G9" s="55" t="s">
        <v>2001</v>
      </c>
      <c r="H9" s="50" t="s">
        <v>37</v>
      </c>
      <c r="I9" s="70"/>
      <c r="J9" s="78"/>
      <c r="K9" s="71"/>
      <c r="L9" s="79"/>
      <c r="M9" s="61">
        <v>180.0</v>
      </c>
      <c r="N9" s="73"/>
      <c r="O9" s="74"/>
      <c r="P9" s="75"/>
      <c r="Q9" s="65"/>
      <c r="R9" s="53">
        <v>90.0</v>
      </c>
      <c r="S9" s="80" t="s">
        <v>14</v>
      </c>
      <c r="T9" s="81">
        <f>SUM(K7:K86)</f>
        <v>4022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911</v>
      </c>
      <c r="D10" s="53" t="s">
        <v>53</v>
      </c>
      <c r="E10" s="69"/>
      <c r="F10" s="349" t="s">
        <v>2002</v>
      </c>
      <c r="G10" s="55" t="s">
        <v>2001</v>
      </c>
      <c r="H10" s="50" t="s">
        <v>37</v>
      </c>
      <c r="I10" s="70"/>
      <c r="J10" s="58"/>
      <c r="K10" s="71"/>
      <c r="L10" s="79"/>
      <c r="M10" s="61">
        <v>244.0</v>
      </c>
      <c r="N10" s="83"/>
      <c r="O10" s="84"/>
      <c r="P10" s="75"/>
      <c r="Q10" s="65"/>
      <c r="R10" s="53">
        <v>50.0</v>
      </c>
      <c r="S10" s="85" t="s">
        <v>24</v>
      </c>
      <c r="T10" s="81">
        <f>SUM(L7:L86)</f>
        <v>2205</v>
      </c>
      <c r="U10" s="9"/>
      <c r="V10" s="9"/>
      <c r="W10" s="9"/>
      <c r="X10" s="9"/>
      <c r="Y10" s="9"/>
      <c r="Z10" s="9"/>
    </row>
    <row r="11">
      <c r="A11" s="50" t="s">
        <v>40</v>
      </c>
      <c r="B11" s="51"/>
      <c r="C11" s="82" t="s">
        <v>2003</v>
      </c>
      <c r="D11" s="53" t="s">
        <v>67</v>
      </c>
      <c r="E11" s="69"/>
      <c r="F11" s="349" t="s">
        <v>2004</v>
      </c>
      <c r="G11" s="55" t="s">
        <v>669</v>
      </c>
      <c r="H11" s="50" t="s">
        <v>87</v>
      </c>
      <c r="I11" s="57"/>
      <c r="J11" s="88"/>
      <c r="K11" s="71"/>
      <c r="L11" s="89"/>
      <c r="M11" s="90"/>
      <c r="N11" s="62"/>
      <c r="O11" s="74">
        <v>800.0</v>
      </c>
      <c r="P11" s="91"/>
      <c r="Q11" s="92"/>
      <c r="R11" s="263">
        <v>800.0</v>
      </c>
      <c r="S11" s="43" t="s">
        <v>16</v>
      </c>
      <c r="T11" s="81">
        <f>SUM(M7:M86)</f>
        <v>2097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2" t="s">
        <v>2005</v>
      </c>
      <c r="D12" s="87"/>
      <c r="E12" s="69"/>
      <c r="F12" s="349" t="s">
        <v>2006</v>
      </c>
      <c r="G12" s="55" t="s">
        <v>669</v>
      </c>
      <c r="H12" s="50" t="s">
        <v>87</v>
      </c>
      <c r="I12" s="57"/>
      <c r="J12" s="94"/>
      <c r="K12" s="71"/>
      <c r="L12" s="95"/>
      <c r="M12" s="61"/>
      <c r="N12" s="62"/>
      <c r="O12" s="350">
        <v>120.0</v>
      </c>
      <c r="P12" s="97"/>
      <c r="Q12" s="98"/>
      <c r="R12" s="263">
        <v>120.0</v>
      </c>
      <c r="S12" s="99" t="s">
        <v>17</v>
      </c>
      <c r="T12" s="67">
        <f>SUM(N7:N86)</f>
        <v>0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68" t="s">
        <v>47</v>
      </c>
      <c r="D13" s="53" t="s">
        <v>27</v>
      </c>
      <c r="E13" s="69"/>
      <c r="F13" s="351" t="s">
        <v>2007</v>
      </c>
      <c r="G13" s="55" t="s">
        <v>2008</v>
      </c>
      <c r="H13" s="50" t="s">
        <v>87</v>
      </c>
      <c r="I13" s="70"/>
      <c r="J13" s="58"/>
      <c r="K13" s="71" t="s">
        <v>50</v>
      </c>
      <c r="L13" s="89"/>
      <c r="M13" s="61"/>
      <c r="N13" s="83"/>
      <c r="O13" s="74"/>
      <c r="P13" s="91"/>
      <c r="Q13" s="98"/>
      <c r="R13" s="101" t="s">
        <v>47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51</v>
      </c>
      <c r="B14" s="51"/>
      <c r="C14" s="82" t="s">
        <v>290</v>
      </c>
      <c r="D14" s="53" t="s">
        <v>107</v>
      </c>
      <c r="E14" s="69"/>
      <c r="F14" s="349" t="s">
        <v>2009</v>
      </c>
      <c r="G14" s="55" t="s">
        <v>2010</v>
      </c>
      <c r="H14" s="50" t="s">
        <v>37</v>
      </c>
      <c r="I14" s="70"/>
      <c r="J14" s="58"/>
      <c r="K14" s="71"/>
      <c r="L14" s="89"/>
      <c r="M14" s="61">
        <v>200.0</v>
      </c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40</v>
      </c>
      <c r="B15" s="51"/>
      <c r="C15" s="82" t="s">
        <v>2011</v>
      </c>
      <c r="D15" s="53" t="s">
        <v>27</v>
      </c>
      <c r="E15" s="69" t="s">
        <v>2012</v>
      </c>
      <c r="F15" s="349" t="s">
        <v>2013</v>
      </c>
      <c r="G15" s="55" t="s">
        <v>2014</v>
      </c>
      <c r="H15" s="50" t="s">
        <v>87</v>
      </c>
      <c r="I15" s="70"/>
      <c r="J15" s="58">
        <v>244.0</v>
      </c>
      <c r="K15" s="71"/>
      <c r="L15" s="89"/>
      <c r="M15" s="61"/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2015</v>
      </c>
      <c r="D16" s="53" t="s">
        <v>190</v>
      </c>
      <c r="E16" s="107"/>
      <c r="F16" s="349" t="s">
        <v>2016</v>
      </c>
      <c r="G16" s="55" t="s">
        <v>2017</v>
      </c>
      <c r="H16" s="50" t="s">
        <v>37</v>
      </c>
      <c r="I16" s="70">
        <v>127.0</v>
      </c>
      <c r="J16" s="58"/>
      <c r="K16" s="71"/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SUM(O7:O78)</f>
        <v>920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2018</v>
      </c>
      <c r="D17" s="53" t="s">
        <v>67</v>
      </c>
      <c r="E17" s="110" t="s">
        <v>2019</v>
      </c>
      <c r="F17" s="349" t="s">
        <v>2020</v>
      </c>
      <c r="G17" s="55" t="s">
        <v>2021</v>
      </c>
      <c r="H17" s="50" t="s">
        <v>46</v>
      </c>
      <c r="I17" s="70"/>
      <c r="J17" s="58">
        <v>147.0</v>
      </c>
      <c r="K17" s="71"/>
      <c r="L17" s="79"/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SUM(P7:P86)</f>
        <v>538</v>
      </c>
      <c r="U17" s="9"/>
      <c r="V17" s="9"/>
      <c r="W17" s="9"/>
      <c r="X17" s="9"/>
      <c r="Y17" s="9"/>
      <c r="Z17" s="9"/>
    </row>
    <row r="18">
      <c r="A18" s="50" t="s">
        <v>51</v>
      </c>
      <c r="B18" s="77"/>
      <c r="C18" s="86"/>
      <c r="D18" s="53" t="s">
        <v>67</v>
      </c>
      <c r="E18" s="69"/>
      <c r="F18" s="349" t="s">
        <v>2022</v>
      </c>
      <c r="G18" s="55" t="s">
        <v>2023</v>
      </c>
      <c r="H18" s="50" t="s">
        <v>46</v>
      </c>
      <c r="I18" s="70"/>
      <c r="J18" s="78"/>
      <c r="K18" s="71"/>
      <c r="L18" s="89"/>
      <c r="M18" s="61"/>
      <c r="N18" s="62"/>
      <c r="O18" s="84"/>
      <c r="P18" s="104">
        <v>244.0</v>
      </c>
      <c r="Q18" s="98"/>
      <c r="R18" s="53">
        <v>50.0</v>
      </c>
      <c r="S18" s="112" t="s">
        <v>20</v>
      </c>
      <c r="T18" s="113">
        <f>SUM(Q7:Q86)</f>
        <v>1578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2024</v>
      </c>
      <c r="D19" s="53" t="s">
        <v>190</v>
      </c>
      <c r="E19" s="69"/>
      <c r="F19" s="349" t="s">
        <v>2025</v>
      </c>
      <c r="G19" s="55" t="s">
        <v>2026</v>
      </c>
      <c r="H19" s="50" t="s">
        <v>37</v>
      </c>
      <c r="I19" s="70"/>
      <c r="J19" s="114"/>
      <c r="K19" s="71"/>
      <c r="L19" s="89"/>
      <c r="M19" s="61"/>
      <c r="N19" s="62"/>
      <c r="O19" s="84"/>
      <c r="P19" s="91"/>
      <c r="Q19" s="92">
        <v>294.0</v>
      </c>
      <c r="R19" s="263">
        <v>294.0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2" t="s">
        <v>2027</v>
      </c>
      <c r="D20" s="53" t="s">
        <v>67</v>
      </c>
      <c r="E20" s="69" t="s">
        <v>496</v>
      </c>
      <c r="F20" s="349" t="s">
        <v>2028</v>
      </c>
      <c r="G20" s="55" t="s">
        <v>2029</v>
      </c>
      <c r="H20" s="50" t="s">
        <v>46</v>
      </c>
      <c r="I20" s="70"/>
      <c r="J20" s="58">
        <v>147.0</v>
      </c>
      <c r="K20" s="116"/>
      <c r="L20" s="89"/>
      <c r="M20" s="61"/>
      <c r="N20" s="73"/>
      <c r="O20" s="74"/>
      <c r="P20" s="91"/>
      <c r="Q20" s="98"/>
      <c r="R20" s="53">
        <v>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6"/>
      <c r="D21" s="53" t="s">
        <v>149</v>
      </c>
      <c r="E21" s="110"/>
      <c r="F21" s="349" t="s">
        <v>2030</v>
      </c>
      <c r="G21" s="55" t="s">
        <v>2031</v>
      </c>
      <c r="H21" s="50" t="s">
        <v>87</v>
      </c>
      <c r="I21" s="70"/>
      <c r="J21" s="58"/>
      <c r="K21" s="116"/>
      <c r="L21" s="89"/>
      <c r="M21" s="61">
        <v>250.0</v>
      </c>
      <c r="N21" s="62"/>
      <c r="O21" s="84"/>
      <c r="P21" s="91"/>
      <c r="Q21" s="98"/>
      <c r="R21" s="53">
        <v>100.0</v>
      </c>
      <c r="S21" s="118">
        <f>SUM(F102)</f>
        <v>19262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2032</v>
      </c>
      <c r="D22" s="53" t="s">
        <v>190</v>
      </c>
      <c r="E22" s="69" t="s">
        <v>2033</v>
      </c>
      <c r="F22" s="349" t="s">
        <v>2034</v>
      </c>
      <c r="G22" s="55" t="s">
        <v>2035</v>
      </c>
      <c r="H22" s="50" t="s">
        <v>37</v>
      </c>
      <c r="I22" s="70">
        <v>147.0</v>
      </c>
      <c r="J22" s="58"/>
      <c r="K22" s="71"/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40</v>
      </c>
      <c r="B23" s="51"/>
      <c r="C23" s="82" t="s">
        <v>2036</v>
      </c>
      <c r="D23" s="53" t="s">
        <v>190</v>
      </c>
      <c r="E23" s="69" t="s">
        <v>2037</v>
      </c>
      <c r="F23" s="349" t="s">
        <v>2038</v>
      </c>
      <c r="G23" s="55" t="s">
        <v>2039</v>
      </c>
      <c r="H23" s="50" t="s">
        <v>37</v>
      </c>
      <c r="I23" s="70">
        <v>120.0</v>
      </c>
      <c r="J23" s="58"/>
      <c r="K23" s="71"/>
      <c r="L23" s="119"/>
      <c r="M23" s="61"/>
      <c r="N23" s="62"/>
      <c r="O23" s="84"/>
      <c r="P23" s="91"/>
      <c r="Q23" s="98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2040</v>
      </c>
      <c r="D24" s="53" t="s">
        <v>190</v>
      </c>
      <c r="E24" s="69" t="s">
        <v>2037</v>
      </c>
      <c r="F24" s="349" t="s">
        <v>2041</v>
      </c>
      <c r="G24" s="55" t="s">
        <v>2039</v>
      </c>
      <c r="H24" s="50" t="s">
        <v>37</v>
      </c>
      <c r="I24" s="70">
        <v>120.0</v>
      </c>
      <c r="J24" s="58"/>
      <c r="K24" s="71"/>
      <c r="L24" s="79"/>
      <c r="M24" s="61"/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82" t="s">
        <v>2042</v>
      </c>
      <c r="D25" s="53" t="s">
        <v>190</v>
      </c>
      <c r="E25" s="69" t="s">
        <v>2043</v>
      </c>
      <c r="F25" s="349" t="s">
        <v>2044</v>
      </c>
      <c r="G25" s="55" t="s">
        <v>2045</v>
      </c>
      <c r="H25" s="50" t="s">
        <v>87</v>
      </c>
      <c r="I25" s="70">
        <v>147.0</v>
      </c>
      <c r="J25" s="58"/>
      <c r="K25" s="71"/>
      <c r="L25" s="89"/>
      <c r="M25" s="121"/>
      <c r="N25" s="62"/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51"/>
      <c r="C26" s="131" t="s">
        <v>307</v>
      </c>
      <c r="D26" s="53" t="s">
        <v>339</v>
      </c>
      <c r="E26" s="69" t="s">
        <v>2046</v>
      </c>
      <c r="F26" s="349" t="s">
        <v>2047</v>
      </c>
      <c r="G26" s="55" t="s">
        <v>2048</v>
      </c>
      <c r="H26" s="50" t="s">
        <v>87</v>
      </c>
      <c r="I26" s="123"/>
      <c r="J26" s="58"/>
      <c r="K26" s="71"/>
      <c r="L26" s="89">
        <v>294.0</v>
      </c>
      <c r="M26" s="61"/>
      <c r="N26" s="62"/>
      <c r="O26" s="84"/>
      <c r="P26" s="104"/>
      <c r="Q26" s="98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51"/>
      <c r="C27" s="131" t="s">
        <v>2049</v>
      </c>
      <c r="D27" s="53" t="s">
        <v>27</v>
      </c>
      <c r="E27" s="69" t="s">
        <v>2050</v>
      </c>
      <c r="F27" s="349" t="s">
        <v>2051</v>
      </c>
      <c r="G27" s="55" t="s">
        <v>2052</v>
      </c>
      <c r="H27" s="50" t="s">
        <v>87</v>
      </c>
      <c r="I27" s="70"/>
      <c r="J27" s="78">
        <v>244.0</v>
      </c>
      <c r="K27" s="59"/>
      <c r="L27" s="79"/>
      <c r="M27" s="124"/>
      <c r="N27" s="62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2053</v>
      </c>
      <c r="D28" s="53" t="s">
        <v>83</v>
      </c>
      <c r="E28" s="69" t="s">
        <v>2054</v>
      </c>
      <c r="F28" s="349" t="s">
        <v>2055</v>
      </c>
      <c r="G28" s="55" t="s">
        <v>2056</v>
      </c>
      <c r="H28" s="50" t="s">
        <v>87</v>
      </c>
      <c r="I28" s="57"/>
      <c r="J28" s="58">
        <v>250.0</v>
      </c>
      <c r="K28" s="125"/>
      <c r="L28" s="79"/>
      <c r="M28" s="124"/>
      <c r="N28" s="73"/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2057</v>
      </c>
      <c r="D29" s="53" t="s">
        <v>83</v>
      </c>
      <c r="E29" s="69" t="s">
        <v>2054</v>
      </c>
      <c r="F29" s="349" t="s">
        <v>2058</v>
      </c>
      <c r="G29" s="55" t="s">
        <v>2056</v>
      </c>
      <c r="H29" s="50" t="s">
        <v>87</v>
      </c>
      <c r="I29" s="126"/>
      <c r="J29" s="58">
        <v>250.0</v>
      </c>
      <c r="K29" s="116"/>
      <c r="L29" s="89"/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2059</v>
      </c>
      <c r="D30" s="53" t="s">
        <v>67</v>
      </c>
      <c r="E30" s="69" t="s">
        <v>1670</v>
      </c>
      <c r="F30" s="349" t="s">
        <v>2060</v>
      </c>
      <c r="G30" s="55" t="s">
        <v>2061</v>
      </c>
      <c r="H30" s="50" t="s">
        <v>46</v>
      </c>
      <c r="I30" s="126"/>
      <c r="J30" s="58">
        <v>147.0</v>
      </c>
      <c r="K30" s="71"/>
      <c r="L30" s="119"/>
      <c r="M30" s="61"/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77"/>
      <c r="C31" s="68" t="s">
        <v>524</v>
      </c>
      <c r="D31" s="53" t="s">
        <v>27</v>
      </c>
      <c r="E31" s="69" t="s">
        <v>2062</v>
      </c>
      <c r="F31" s="349" t="s">
        <v>2063</v>
      </c>
      <c r="G31" s="55" t="s">
        <v>2064</v>
      </c>
      <c r="H31" s="50" t="s">
        <v>87</v>
      </c>
      <c r="I31" s="70"/>
      <c r="J31" s="58"/>
      <c r="K31" s="71">
        <v>147.0</v>
      </c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51"/>
      <c r="C32" s="68" t="s">
        <v>2065</v>
      </c>
      <c r="D32" s="53" t="s">
        <v>339</v>
      </c>
      <c r="E32" s="69" t="s">
        <v>538</v>
      </c>
      <c r="F32" s="349" t="s">
        <v>2066</v>
      </c>
      <c r="G32" s="55" t="s">
        <v>2067</v>
      </c>
      <c r="H32" s="50" t="s">
        <v>87</v>
      </c>
      <c r="I32" s="70">
        <v>147.0</v>
      </c>
      <c r="J32" s="78"/>
      <c r="K32" s="71"/>
      <c r="L32" s="89"/>
      <c r="M32" s="61"/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 t="s">
        <v>2068</v>
      </c>
      <c r="D33" s="53" t="s">
        <v>112</v>
      </c>
      <c r="E33" s="69" t="s">
        <v>2069</v>
      </c>
      <c r="F33" s="349" t="s">
        <v>2070</v>
      </c>
      <c r="G33" s="55" t="s">
        <v>2071</v>
      </c>
      <c r="H33" s="50" t="s">
        <v>46</v>
      </c>
      <c r="I33" s="70">
        <v>147.0</v>
      </c>
      <c r="J33" s="58"/>
      <c r="K33" s="71"/>
      <c r="L33" s="79"/>
      <c r="M33" s="61"/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51"/>
      <c r="C34" s="68"/>
      <c r="D34" s="53" t="s">
        <v>27</v>
      </c>
      <c r="E34" s="132" t="s">
        <v>2072</v>
      </c>
      <c r="F34" s="352" t="s">
        <v>2073</v>
      </c>
      <c r="G34" s="55" t="s">
        <v>2074</v>
      </c>
      <c r="H34" s="50" t="s">
        <v>87</v>
      </c>
      <c r="I34" s="70"/>
      <c r="J34" s="58">
        <v>147.0</v>
      </c>
      <c r="K34" s="134"/>
      <c r="L34" s="89"/>
      <c r="M34" s="61"/>
      <c r="N34" s="62"/>
      <c r="O34" s="129"/>
      <c r="P34" s="130"/>
      <c r="Q34" s="127"/>
      <c r="R34" s="53">
        <v>100.0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40</v>
      </c>
      <c r="B35" s="135"/>
      <c r="C35" s="82" t="s">
        <v>2075</v>
      </c>
      <c r="D35" s="53" t="s">
        <v>27</v>
      </c>
      <c r="E35" s="69" t="s">
        <v>37</v>
      </c>
      <c r="F35" s="349" t="s">
        <v>2076</v>
      </c>
      <c r="G35" s="55" t="s">
        <v>2077</v>
      </c>
      <c r="H35" s="50" t="s">
        <v>87</v>
      </c>
      <c r="I35" s="70"/>
      <c r="J35" s="58">
        <v>294.0</v>
      </c>
      <c r="K35" s="134"/>
      <c r="L35" s="89"/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50" t="s">
        <v>546</v>
      </c>
      <c r="D36" s="53" t="s">
        <v>339</v>
      </c>
      <c r="E36" s="107"/>
      <c r="F36" s="349" t="s">
        <v>2078</v>
      </c>
      <c r="G36" s="55" t="s">
        <v>2079</v>
      </c>
      <c r="H36" s="50" t="s">
        <v>87</v>
      </c>
      <c r="I36" s="70"/>
      <c r="J36" s="58"/>
      <c r="K36" s="116"/>
      <c r="L36" s="89">
        <v>294.0</v>
      </c>
      <c r="M36" s="61"/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51"/>
      <c r="C37" s="150" t="s">
        <v>553</v>
      </c>
      <c r="D37" s="53" t="s">
        <v>339</v>
      </c>
      <c r="E37" s="69"/>
      <c r="F37" s="349" t="s">
        <v>2080</v>
      </c>
      <c r="G37" s="54" t="s">
        <v>2081</v>
      </c>
      <c r="H37" s="50" t="s">
        <v>87</v>
      </c>
      <c r="I37" s="70"/>
      <c r="J37" s="58"/>
      <c r="K37" s="59"/>
      <c r="L37" s="89"/>
      <c r="M37" s="61">
        <v>147.0</v>
      </c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51</v>
      </c>
      <c r="B38" s="77"/>
      <c r="C38" s="150" t="s">
        <v>557</v>
      </c>
      <c r="D38" s="53" t="s">
        <v>53</v>
      </c>
      <c r="E38" s="69"/>
      <c r="F38" s="349" t="s">
        <v>2082</v>
      </c>
      <c r="G38" s="54" t="s">
        <v>2083</v>
      </c>
      <c r="H38" s="50" t="s">
        <v>46</v>
      </c>
      <c r="I38" s="57"/>
      <c r="J38" s="58"/>
      <c r="K38" s="71"/>
      <c r="L38" s="89"/>
      <c r="M38" s="61">
        <v>244.0</v>
      </c>
      <c r="N38" s="62"/>
      <c r="O38" s="129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68" t="s">
        <v>585</v>
      </c>
      <c r="D39" s="53" t="s">
        <v>190</v>
      </c>
      <c r="E39" s="69"/>
      <c r="F39" s="351" t="s">
        <v>2084</v>
      </c>
      <c r="G39" s="54" t="s">
        <v>2085</v>
      </c>
      <c r="H39" s="50" t="s">
        <v>37</v>
      </c>
      <c r="I39" s="57"/>
      <c r="J39" s="58"/>
      <c r="K39" s="71"/>
      <c r="L39" s="89"/>
      <c r="M39" s="61">
        <v>147.0</v>
      </c>
      <c r="N39" s="62"/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77"/>
      <c r="C40" s="68" t="s">
        <v>2086</v>
      </c>
      <c r="D40" s="53" t="s">
        <v>190</v>
      </c>
      <c r="E40" s="69" t="s">
        <v>2087</v>
      </c>
      <c r="F40" s="282" t="s">
        <v>2088</v>
      </c>
      <c r="G40" s="55" t="s">
        <v>2089</v>
      </c>
      <c r="H40" s="50" t="s">
        <v>37</v>
      </c>
      <c r="I40" s="70"/>
      <c r="J40" s="58">
        <v>200.0</v>
      </c>
      <c r="K40" s="71"/>
      <c r="L40" s="79"/>
      <c r="M40" s="61"/>
      <c r="N40" s="73"/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588</v>
      </c>
      <c r="D41" s="53" t="s">
        <v>138</v>
      </c>
      <c r="E41" s="69" t="s">
        <v>2090</v>
      </c>
      <c r="F41" s="349" t="s">
        <v>2091</v>
      </c>
      <c r="G41" s="55" t="s">
        <v>2092</v>
      </c>
      <c r="H41" s="50" t="s">
        <v>37</v>
      </c>
      <c r="I41" s="70"/>
      <c r="J41" s="58"/>
      <c r="K41" s="71"/>
      <c r="L41" s="89">
        <v>147.0</v>
      </c>
      <c r="M41" s="61"/>
      <c r="N41" s="14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51</v>
      </c>
      <c r="B42" s="51"/>
      <c r="C42" s="68" t="s">
        <v>1113</v>
      </c>
      <c r="D42" s="53" t="s">
        <v>97</v>
      </c>
      <c r="E42" s="69" t="s">
        <v>2093</v>
      </c>
      <c r="F42" s="349" t="s">
        <v>2094</v>
      </c>
      <c r="G42" s="53" t="s">
        <v>2095</v>
      </c>
      <c r="H42" s="50" t="s">
        <v>87</v>
      </c>
      <c r="I42" s="126"/>
      <c r="J42" s="58"/>
      <c r="K42" s="71">
        <v>850.0</v>
      </c>
      <c r="L42" s="89"/>
      <c r="M42" s="61"/>
      <c r="N42" s="62"/>
      <c r="O42" s="129"/>
      <c r="P42" s="130"/>
      <c r="Q42" s="127"/>
      <c r="R42" s="263">
        <v>850.0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51"/>
      <c r="C43" s="82" t="s">
        <v>1119</v>
      </c>
      <c r="D43" s="53" t="s">
        <v>149</v>
      </c>
      <c r="E43" s="69" t="s">
        <v>2093</v>
      </c>
      <c r="F43" s="349" t="s">
        <v>2096</v>
      </c>
      <c r="G43" s="53" t="s">
        <v>2095</v>
      </c>
      <c r="H43" s="50" t="s">
        <v>87</v>
      </c>
      <c r="I43" s="70"/>
      <c r="J43" s="58"/>
      <c r="K43" s="71">
        <v>750.0</v>
      </c>
      <c r="L43" s="143"/>
      <c r="M43" s="121"/>
      <c r="N43" s="62"/>
      <c r="O43" s="129"/>
      <c r="P43" s="130"/>
      <c r="Q43" s="128"/>
      <c r="R43" s="263">
        <v>750.0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51</v>
      </c>
      <c r="B44" s="51"/>
      <c r="C44" s="52"/>
      <c r="D44" s="53"/>
      <c r="E44" s="69" t="s">
        <v>2097</v>
      </c>
      <c r="F44" s="353" t="s">
        <v>2098</v>
      </c>
      <c r="G44" s="55" t="s">
        <v>2099</v>
      </c>
      <c r="H44" s="56"/>
      <c r="I44" s="70"/>
      <c r="J44" s="88"/>
      <c r="K44" s="71">
        <v>244.0</v>
      </c>
      <c r="L44" s="144"/>
      <c r="M44" s="61"/>
      <c r="N44" s="62"/>
      <c r="O44" s="129"/>
      <c r="P44" s="130"/>
      <c r="Q44" s="128"/>
      <c r="R44" s="263">
        <v>244.0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283" t="s">
        <v>2100</v>
      </c>
      <c r="D45" s="53" t="s">
        <v>190</v>
      </c>
      <c r="E45" s="69"/>
      <c r="F45" s="354" t="s">
        <v>2101</v>
      </c>
      <c r="G45" s="141" t="s">
        <v>2102</v>
      </c>
      <c r="H45" s="50" t="s">
        <v>37</v>
      </c>
      <c r="I45" s="147"/>
      <c r="J45" s="58">
        <v>244.0</v>
      </c>
      <c r="K45" s="71"/>
      <c r="L45" s="143"/>
      <c r="M45" s="61"/>
      <c r="N45" s="62"/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77"/>
      <c r="C46" s="82" t="s">
        <v>2103</v>
      </c>
      <c r="D46" s="53" t="s">
        <v>53</v>
      </c>
      <c r="E46" s="110" t="s">
        <v>2104</v>
      </c>
      <c r="F46" s="349" t="s">
        <v>2105</v>
      </c>
      <c r="G46" s="55" t="s">
        <v>2106</v>
      </c>
      <c r="H46" s="50" t="s">
        <v>46</v>
      </c>
      <c r="I46" s="70"/>
      <c r="J46" s="58">
        <v>197.0</v>
      </c>
      <c r="K46" s="71"/>
      <c r="L46" s="148"/>
      <c r="M46" s="61"/>
      <c r="N46" s="62"/>
      <c r="O46" s="129"/>
      <c r="P46" s="137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82" t="s">
        <v>2107</v>
      </c>
      <c r="D47" s="53" t="s">
        <v>190</v>
      </c>
      <c r="E47" s="110" t="s">
        <v>2108</v>
      </c>
      <c r="F47" s="349" t="s">
        <v>2109</v>
      </c>
      <c r="G47" s="55" t="s">
        <v>2110</v>
      </c>
      <c r="H47" s="50" t="s">
        <v>37</v>
      </c>
      <c r="I47" s="57"/>
      <c r="J47" s="58">
        <v>294.0</v>
      </c>
      <c r="K47" s="71"/>
      <c r="L47" s="149"/>
      <c r="M47" s="124"/>
      <c r="N47" s="62"/>
      <c r="O47" s="140"/>
      <c r="P47" s="130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51"/>
      <c r="C48" s="150" t="s">
        <v>2111</v>
      </c>
      <c r="D48" s="53" t="s">
        <v>190</v>
      </c>
      <c r="E48" s="69" t="s">
        <v>2112</v>
      </c>
      <c r="F48" s="355" t="s">
        <v>2113</v>
      </c>
      <c r="G48" s="55" t="s">
        <v>2114</v>
      </c>
      <c r="H48" s="50" t="s">
        <v>37</v>
      </c>
      <c r="I48" s="70"/>
      <c r="J48" s="58">
        <v>147.0</v>
      </c>
      <c r="K48" s="71"/>
      <c r="L48" s="149"/>
      <c r="M48" s="61"/>
      <c r="N48" s="62"/>
      <c r="O48" s="129"/>
      <c r="P48" s="130"/>
      <c r="Q48" s="92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51"/>
      <c r="C49" s="68" t="s">
        <v>915</v>
      </c>
      <c r="D49" s="53" t="s">
        <v>53</v>
      </c>
      <c r="E49" s="69" t="s">
        <v>2115</v>
      </c>
      <c r="F49" s="356" t="s">
        <v>2116</v>
      </c>
      <c r="G49" s="55" t="s">
        <v>2117</v>
      </c>
      <c r="H49" s="50" t="s">
        <v>46</v>
      </c>
      <c r="I49" s="70"/>
      <c r="J49" s="58"/>
      <c r="K49" s="134"/>
      <c r="L49" s="149">
        <v>294.0</v>
      </c>
      <c r="M49" s="61"/>
      <c r="N49" s="73"/>
      <c r="O49" s="152"/>
      <c r="P49" s="153"/>
      <c r="Q49" s="98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40</v>
      </c>
      <c r="B50" s="77"/>
      <c r="C50" s="68" t="s">
        <v>2118</v>
      </c>
      <c r="D50" s="53" t="s">
        <v>190</v>
      </c>
      <c r="E50" s="107" t="s">
        <v>2119</v>
      </c>
      <c r="F50" s="349" t="s">
        <v>2120</v>
      </c>
      <c r="G50" s="54" t="s">
        <v>2121</v>
      </c>
      <c r="H50" s="50" t="s">
        <v>37</v>
      </c>
      <c r="I50" s="70"/>
      <c r="J50" s="58">
        <v>294.0</v>
      </c>
      <c r="K50" s="154"/>
      <c r="L50" s="149"/>
      <c r="M50" s="61"/>
      <c r="N50" s="62"/>
      <c r="O50" s="152"/>
      <c r="P50" s="155"/>
      <c r="Q50" s="127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40</v>
      </c>
      <c r="B51" s="51"/>
      <c r="C51" s="52"/>
      <c r="D51" s="53" t="s">
        <v>138</v>
      </c>
      <c r="E51" s="69" t="s">
        <v>2122</v>
      </c>
      <c r="F51" s="349" t="s">
        <v>2123</v>
      </c>
      <c r="G51" s="54" t="s">
        <v>2124</v>
      </c>
      <c r="H51" s="50" t="s">
        <v>37</v>
      </c>
      <c r="I51" s="70"/>
      <c r="J51" s="58">
        <v>244.0</v>
      </c>
      <c r="K51" s="154"/>
      <c r="L51" s="149"/>
      <c r="M51" s="61"/>
      <c r="N51" s="8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150" t="s">
        <v>2125</v>
      </c>
      <c r="D52" s="53" t="s">
        <v>138</v>
      </c>
      <c r="E52" s="54" t="s">
        <v>2126</v>
      </c>
      <c r="F52" s="349" t="s">
        <v>2127</v>
      </c>
      <c r="G52" s="100" t="s">
        <v>2128</v>
      </c>
      <c r="H52" s="50" t="s">
        <v>37</v>
      </c>
      <c r="I52" s="57"/>
      <c r="J52" s="58">
        <v>294.0</v>
      </c>
      <c r="K52" s="154"/>
      <c r="L52" s="149"/>
      <c r="M52" s="61"/>
      <c r="N52" s="73"/>
      <c r="O52" s="156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40</v>
      </c>
      <c r="B53" s="51"/>
      <c r="C53" s="288" t="s">
        <v>2129</v>
      </c>
      <c r="D53" s="53" t="s">
        <v>89</v>
      </c>
      <c r="E53" s="69"/>
      <c r="F53" s="349" t="s">
        <v>2130</v>
      </c>
      <c r="G53" s="55" t="s">
        <v>2131</v>
      </c>
      <c r="H53" s="50" t="s">
        <v>37</v>
      </c>
      <c r="I53" s="57"/>
      <c r="J53" s="58"/>
      <c r="K53" s="158"/>
      <c r="L53" s="149"/>
      <c r="M53" s="159"/>
      <c r="N53" s="73"/>
      <c r="O53" s="152"/>
      <c r="P53" s="155"/>
      <c r="Q53" s="127">
        <v>294.0</v>
      </c>
      <c r="R53" s="53">
        <v>147.0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131" t="s">
        <v>2132</v>
      </c>
      <c r="D54" s="53" t="s">
        <v>138</v>
      </c>
      <c r="E54" s="54" t="s">
        <v>54</v>
      </c>
      <c r="F54" s="349" t="s">
        <v>2133</v>
      </c>
      <c r="G54" s="55" t="s">
        <v>2134</v>
      </c>
      <c r="H54" s="50" t="s">
        <v>37</v>
      </c>
      <c r="I54" s="70">
        <v>294.0</v>
      </c>
      <c r="J54" s="88"/>
      <c r="K54" s="154"/>
      <c r="L54" s="160"/>
      <c r="M54" s="159"/>
      <c r="N54" s="62"/>
      <c r="O54" s="152"/>
      <c r="P54" s="155"/>
      <c r="Q54" s="128"/>
      <c r="R54" s="5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51"/>
      <c r="D55" s="53" t="s">
        <v>201</v>
      </c>
      <c r="E55" s="54" t="s">
        <v>2135</v>
      </c>
      <c r="F55" s="357" t="s">
        <v>2136</v>
      </c>
      <c r="G55" s="55" t="s">
        <v>2137</v>
      </c>
      <c r="H55" s="50" t="s">
        <v>46</v>
      </c>
      <c r="I55" s="147"/>
      <c r="J55" s="58"/>
      <c r="K55" s="154">
        <v>244.0</v>
      </c>
      <c r="L55" s="149"/>
      <c r="M55" s="159"/>
      <c r="N55" s="73"/>
      <c r="O55" s="152"/>
      <c r="P55" s="153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40</v>
      </c>
      <c r="B56" s="51"/>
      <c r="C56" s="131" t="s">
        <v>2138</v>
      </c>
      <c r="D56" s="161" t="s">
        <v>201</v>
      </c>
      <c r="E56" s="162" t="s">
        <v>2139</v>
      </c>
      <c r="F56" s="349" t="s">
        <v>2140</v>
      </c>
      <c r="G56" s="55" t="s">
        <v>2141</v>
      </c>
      <c r="H56" s="50" t="s">
        <v>46</v>
      </c>
      <c r="I56" s="70">
        <v>147.0</v>
      </c>
      <c r="J56" s="163"/>
      <c r="K56" s="154"/>
      <c r="L56" s="160"/>
      <c r="M56" s="159"/>
      <c r="N56" s="62"/>
      <c r="O56" s="156"/>
      <c r="P56" s="155"/>
      <c r="Q56" s="128"/>
      <c r="R56" s="164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40</v>
      </c>
      <c r="B57" s="51"/>
      <c r="C57" s="131" t="s">
        <v>2142</v>
      </c>
      <c r="D57" s="161" t="s">
        <v>67</v>
      </c>
      <c r="E57" s="54" t="s">
        <v>2143</v>
      </c>
      <c r="F57" s="358" t="s">
        <v>2144</v>
      </c>
      <c r="G57" s="55" t="s">
        <v>2145</v>
      </c>
      <c r="H57" s="50" t="s">
        <v>46</v>
      </c>
      <c r="I57" s="70"/>
      <c r="J57" s="58">
        <v>294.0</v>
      </c>
      <c r="K57" s="154"/>
      <c r="L57" s="166"/>
      <c r="M57" s="159"/>
      <c r="N57" s="62"/>
      <c r="O57" s="156"/>
      <c r="P57" s="155"/>
      <c r="Q57" s="128"/>
      <c r="R57" s="164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40</v>
      </c>
      <c r="B58" s="51"/>
      <c r="C58" s="131" t="s">
        <v>2146</v>
      </c>
      <c r="D58" s="161" t="s">
        <v>201</v>
      </c>
      <c r="E58" s="54" t="s">
        <v>2147</v>
      </c>
      <c r="F58" s="349" t="s">
        <v>2148</v>
      </c>
      <c r="G58" s="55" t="s">
        <v>2149</v>
      </c>
      <c r="H58" s="50" t="s">
        <v>46</v>
      </c>
      <c r="I58" s="167">
        <v>294.0</v>
      </c>
      <c r="J58" s="58"/>
      <c r="K58" s="154"/>
      <c r="L58" s="149"/>
      <c r="M58" s="159"/>
      <c r="N58" s="142"/>
      <c r="O58" s="156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40</v>
      </c>
      <c r="B59" s="51"/>
      <c r="C59" s="131" t="s">
        <v>2150</v>
      </c>
      <c r="D59" s="161" t="s">
        <v>201</v>
      </c>
      <c r="E59" s="54" t="s">
        <v>2151</v>
      </c>
      <c r="F59" s="349" t="s">
        <v>2152</v>
      </c>
      <c r="G59" s="55" t="s">
        <v>2153</v>
      </c>
      <c r="H59" s="50" t="s">
        <v>46</v>
      </c>
      <c r="I59" s="168"/>
      <c r="J59" s="58">
        <v>244.0</v>
      </c>
      <c r="K59" s="154"/>
      <c r="L59" s="160"/>
      <c r="M59" s="169"/>
      <c r="N59" s="142"/>
      <c r="O59" s="156"/>
      <c r="P59" s="155"/>
      <c r="Q59" s="128"/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40</v>
      </c>
      <c r="B60" s="51"/>
      <c r="C60" s="131" t="s">
        <v>2154</v>
      </c>
      <c r="D60" s="161" t="s">
        <v>339</v>
      </c>
      <c r="E60" s="54" t="s">
        <v>2155</v>
      </c>
      <c r="F60" s="349" t="s">
        <v>2156</v>
      </c>
      <c r="G60" s="55" t="s">
        <v>2157</v>
      </c>
      <c r="H60" s="50" t="s">
        <v>87</v>
      </c>
      <c r="I60" s="167"/>
      <c r="J60" s="58">
        <v>147.0</v>
      </c>
      <c r="K60" s="170"/>
      <c r="L60" s="160"/>
      <c r="M60" s="159"/>
      <c r="N60" s="62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40</v>
      </c>
      <c r="B61" s="51"/>
      <c r="C61" s="131" t="s">
        <v>2158</v>
      </c>
      <c r="D61" s="161" t="s">
        <v>67</v>
      </c>
      <c r="E61" s="54" t="s">
        <v>2159</v>
      </c>
      <c r="F61" s="349" t="s">
        <v>2160</v>
      </c>
      <c r="G61" s="55" t="s">
        <v>2161</v>
      </c>
      <c r="H61" s="50" t="s">
        <v>46</v>
      </c>
      <c r="I61" s="167">
        <v>294.0</v>
      </c>
      <c r="J61" s="58"/>
      <c r="K61" s="154"/>
      <c r="L61" s="166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51</v>
      </c>
      <c r="B62" s="77"/>
      <c r="C62" s="51"/>
      <c r="D62" s="161" t="s">
        <v>53</v>
      </c>
      <c r="E62" s="54"/>
      <c r="F62" s="289" t="s">
        <v>2162</v>
      </c>
      <c r="G62" s="55" t="s">
        <v>2163</v>
      </c>
      <c r="H62" s="50" t="s">
        <v>46</v>
      </c>
      <c r="I62" s="167"/>
      <c r="J62" s="58"/>
      <c r="K62" s="154"/>
      <c r="L62" s="149">
        <v>147.0</v>
      </c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51</v>
      </c>
      <c r="B63" s="51"/>
      <c r="C63" s="131" t="s">
        <v>1123</v>
      </c>
      <c r="D63" s="161" t="s">
        <v>53</v>
      </c>
      <c r="E63" s="54"/>
      <c r="F63" s="349" t="s">
        <v>2164</v>
      </c>
      <c r="G63" s="55" t="s">
        <v>2165</v>
      </c>
      <c r="H63" s="50" t="s">
        <v>46</v>
      </c>
      <c r="I63" s="167"/>
      <c r="J63" s="88"/>
      <c r="K63" s="154"/>
      <c r="L63" s="171"/>
      <c r="M63" s="159">
        <v>294.0</v>
      </c>
      <c r="N63" s="73"/>
      <c r="O63" s="152"/>
      <c r="P63" s="155"/>
      <c r="Q63" s="127"/>
      <c r="R63" s="53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2166</v>
      </c>
      <c r="D64" s="161" t="s">
        <v>67</v>
      </c>
      <c r="E64" s="54" t="s">
        <v>2167</v>
      </c>
      <c r="F64" s="349" t="s">
        <v>2168</v>
      </c>
      <c r="G64" s="55" t="s">
        <v>2169</v>
      </c>
      <c r="H64" s="50" t="s">
        <v>46</v>
      </c>
      <c r="I64" s="167">
        <v>127.0</v>
      </c>
      <c r="J64" s="58"/>
      <c r="K64" s="154"/>
      <c r="L64" s="171"/>
      <c r="M64" s="159"/>
      <c r="N64" s="73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40</v>
      </c>
      <c r="B65" s="51"/>
      <c r="C65" s="51"/>
      <c r="D65" s="24"/>
      <c r="E65" s="54"/>
      <c r="F65" s="353" t="s">
        <v>2170</v>
      </c>
      <c r="G65" s="55" t="s">
        <v>2171</v>
      </c>
      <c r="H65" s="56"/>
      <c r="I65" s="167">
        <v>127.0</v>
      </c>
      <c r="J65" s="58"/>
      <c r="K65" s="158"/>
      <c r="L65" s="171"/>
      <c r="M65" s="169"/>
      <c r="N65" s="62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51</v>
      </c>
      <c r="B66" s="51"/>
      <c r="C66" s="131" t="s">
        <v>600</v>
      </c>
      <c r="D66" s="161" t="s">
        <v>107</v>
      </c>
      <c r="E66" s="54"/>
      <c r="F66" s="349" t="s">
        <v>2172</v>
      </c>
      <c r="G66" s="55" t="s">
        <v>2173</v>
      </c>
      <c r="H66" s="50" t="s">
        <v>37</v>
      </c>
      <c r="I66" s="167"/>
      <c r="J66" s="88"/>
      <c r="K66" s="158"/>
      <c r="L66" s="171"/>
      <c r="M66" s="159">
        <v>147.0</v>
      </c>
      <c r="N66" s="73"/>
      <c r="O66" s="152"/>
      <c r="P66" s="155"/>
      <c r="Q66" s="128"/>
      <c r="R66" s="172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51</v>
      </c>
      <c r="B67" s="51"/>
      <c r="C67" s="131" t="s">
        <v>918</v>
      </c>
      <c r="D67" s="161" t="s">
        <v>822</v>
      </c>
      <c r="E67" s="54"/>
      <c r="F67" s="349" t="s">
        <v>2174</v>
      </c>
      <c r="G67" s="55" t="s">
        <v>2175</v>
      </c>
      <c r="H67" s="50" t="s">
        <v>37</v>
      </c>
      <c r="I67" s="168"/>
      <c r="J67" s="88"/>
      <c r="K67" s="154">
        <v>147.0</v>
      </c>
      <c r="L67" s="160"/>
      <c r="M67" s="169"/>
      <c r="N67" s="62"/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51</v>
      </c>
      <c r="B68" s="51"/>
      <c r="C68" s="131" t="s">
        <v>608</v>
      </c>
      <c r="D68" s="161" t="s">
        <v>339</v>
      </c>
      <c r="E68" s="54"/>
      <c r="F68" s="349" t="s">
        <v>2176</v>
      </c>
      <c r="G68" s="55" t="s">
        <v>2177</v>
      </c>
      <c r="H68" s="50" t="s">
        <v>87</v>
      </c>
      <c r="I68" s="168"/>
      <c r="J68" s="88"/>
      <c r="K68" s="154">
        <v>147.0</v>
      </c>
      <c r="L68" s="166"/>
      <c r="M68" s="159"/>
      <c r="N68" s="73"/>
      <c r="O68" s="152"/>
      <c r="P68" s="155"/>
      <c r="Q68" s="128"/>
      <c r="R68" s="53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51</v>
      </c>
      <c r="B69" s="51"/>
      <c r="C69" s="131" t="s">
        <v>612</v>
      </c>
      <c r="D69" s="161" t="s">
        <v>822</v>
      </c>
      <c r="E69" s="54" t="s">
        <v>2178</v>
      </c>
      <c r="F69" s="349" t="s">
        <v>2179</v>
      </c>
      <c r="G69" s="55" t="s">
        <v>2180</v>
      </c>
      <c r="H69" s="50" t="s">
        <v>37</v>
      </c>
      <c r="I69" s="167"/>
      <c r="J69" s="88"/>
      <c r="K69" s="154">
        <v>147.0</v>
      </c>
      <c r="L69" s="149"/>
      <c r="M69" s="173"/>
      <c r="N69" s="73"/>
      <c r="O69" s="152"/>
      <c r="P69" s="155"/>
      <c r="Q69" s="128"/>
      <c r="R69" s="53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40</v>
      </c>
      <c r="B70" s="51"/>
      <c r="C70" s="131" t="s">
        <v>2181</v>
      </c>
      <c r="D70" s="296" t="s">
        <v>83</v>
      </c>
      <c r="E70" s="54" t="s">
        <v>2182</v>
      </c>
      <c r="F70" s="349" t="s">
        <v>2183</v>
      </c>
      <c r="G70" s="55" t="s">
        <v>2184</v>
      </c>
      <c r="H70" s="50" t="s">
        <v>87</v>
      </c>
      <c r="I70" s="177">
        <v>441.0</v>
      </c>
      <c r="J70" s="88"/>
      <c r="K70" s="154"/>
      <c r="L70" s="160"/>
      <c r="M70" s="169"/>
      <c r="N70" s="62"/>
      <c r="O70" s="152"/>
      <c r="P70" s="155"/>
      <c r="Q70" s="128"/>
      <c r="R70" s="53">
        <v>100.0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51</v>
      </c>
      <c r="B71" s="51"/>
      <c r="C71" s="131" t="s">
        <v>931</v>
      </c>
      <c r="D71" s="296" t="s">
        <v>822</v>
      </c>
      <c r="E71" s="54" t="s">
        <v>2185</v>
      </c>
      <c r="F71" s="349" t="s">
        <v>2186</v>
      </c>
      <c r="G71" s="55" t="s">
        <v>2187</v>
      </c>
      <c r="H71" s="50" t="s">
        <v>37</v>
      </c>
      <c r="I71" s="177"/>
      <c r="J71" s="88"/>
      <c r="K71" s="158"/>
      <c r="L71" s="149">
        <v>294.0</v>
      </c>
      <c r="M71" s="169"/>
      <c r="N71" s="73"/>
      <c r="O71" s="152"/>
      <c r="P71" s="155"/>
      <c r="Q71" s="128"/>
      <c r="R71" s="53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40</v>
      </c>
      <c r="B72" s="51"/>
      <c r="C72" s="51"/>
      <c r="D72" s="296" t="s">
        <v>258</v>
      </c>
      <c r="E72" s="54"/>
      <c r="F72" s="349" t="s">
        <v>2188</v>
      </c>
      <c r="G72" s="55" t="s">
        <v>2189</v>
      </c>
      <c r="H72" s="50" t="s">
        <v>87</v>
      </c>
      <c r="I72" s="167">
        <v>127.0</v>
      </c>
      <c r="J72" s="88"/>
      <c r="K72" s="178"/>
      <c r="L72" s="160"/>
      <c r="M72" s="169"/>
      <c r="N72" s="73"/>
      <c r="O72" s="152"/>
      <c r="P72" s="155"/>
      <c r="Q72" s="128"/>
      <c r="R72" s="164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51</v>
      </c>
      <c r="B73" s="51"/>
      <c r="C73" s="131" t="s">
        <v>616</v>
      </c>
      <c r="D73" s="296" t="s">
        <v>190</v>
      </c>
      <c r="E73" s="54" t="s">
        <v>2190</v>
      </c>
      <c r="F73" s="349" t="s">
        <v>2191</v>
      </c>
      <c r="G73" s="55" t="s">
        <v>2192</v>
      </c>
      <c r="H73" s="50" t="s">
        <v>37</v>
      </c>
      <c r="I73" s="175"/>
      <c r="J73" s="58"/>
      <c r="K73" s="154">
        <v>350.0</v>
      </c>
      <c r="L73" s="160"/>
      <c r="M73" s="169"/>
      <c r="N73" s="73"/>
      <c r="O73" s="152"/>
      <c r="P73" s="155"/>
      <c r="Q73" s="128"/>
      <c r="R73" s="53">
        <v>100.0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51</v>
      </c>
      <c r="B74" s="179"/>
      <c r="C74" s="180"/>
      <c r="D74" s="296" t="s">
        <v>190</v>
      </c>
      <c r="E74" s="54" t="s">
        <v>2193</v>
      </c>
      <c r="F74" s="349" t="s">
        <v>2194</v>
      </c>
      <c r="G74" s="55" t="s">
        <v>2195</v>
      </c>
      <c r="H74" s="50" t="s">
        <v>37</v>
      </c>
      <c r="I74" s="181"/>
      <c r="J74" s="58"/>
      <c r="K74" s="182"/>
      <c r="L74" s="298">
        <v>294.0</v>
      </c>
      <c r="M74" s="184"/>
      <c r="N74" s="73"/>
      <c r="O74" s="185"/>
      <c r="P74" s="186"/>
      <c r="Q74" s="128"/>
      <c r="R74" s="53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0" t="s">
        <v>51</v>
      </c>
      <c r="B75" s="179"/>
      <c r="C75" s="131" t="s">
        <v>645</v>
      </c>
      <c r="D75" s="296" t="s">
        <v>190</v>
      </c>
      <c r="E75" s="54" t="s">
        <v>2196</v>
      </c>
      <c r="F75" s="349" t="s">
        <v>2197</v>
      </c>
      <c r="G75" s="55" t="s">
        <v>2198</v>
      </c>
      <c r="H75" s="50" t="s">
        <v>37</v>
      </c>
      <c r="I75" s="187"/>
      <c r="J75" s="88"/>
      <c r="K75" s="189">
        <v>699.0</v>
      </c>
      <c r="L75" s="183"/>
      <c r="M75" s="188"/>
      <c r="N75" s="142"/>
      <c r="O75" s="185"/>
      <c r="P75" s="186"/>
      <c r="Q75" s="128"/>
      <c r="R75" s="317">
        <v>699.0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51</v>
      </c>
      <c r="B76" s="179"/>
      <c r="C76" s="82" t="s">
        <v>667</v>
      </c>
      <c r="D76" s="296" t="s">
        <v>112</v>
      </c>
      <c r="E76" s="176"/>
      <c r="F76" s="349" t="s">
        <v>2199</v>
      </c>
      <c r="G76" s="54" t="s">
        <v>2200</v>
      </c>
      <c r="H76" s="50" t="s">
        <v>46</v>
      </c>
      <c r="I76" s="181"/>
      <c r="J76" s="88"/>
      <c r="K76" s="189">
        <v>150.0</v>
      </c>
      <c r="L76" s="183"/>
      <c r="M76" s="188"/>
      <c r="N76" s="73"/>
      <c r="O76" s="185"/>
      <c r="P76" s="186"/>
      <c r="Q76" s="128"/>
      <c r="R76" s="317">
        <v>150.0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51</v>
      </c>
      <c r="B77" s="179"/>
      <c r="C77" s="131" t="s">
        <v>963</v>
      </c>
      <c r="D77" s="296" t="s">
        <v>89</v>
      </c>
      <c r="E77" s="54" t="s">
        <v>138</v>
      </c>
      <c r="F77" s="349" t="s">
        <v>2201</v>
      </c>
      <c r="G77" s="54" t="s">
        <v>2202</v>
      </c>
      <c r="H77" s="50" t="s">
        <v>37</v>
      </c>
      <c r="I77" s="181"/>
      <c r="J77" s="58">
        <v>500.0</v>
      </c>
      <c r="K77" s="182"/>
      <c r="L77" s="183"/>
      <c r="M77" s="188"/>
      <c r="N77" s="73"/>
      <c r="O77" s="185"/>
      <c r="P77" s="186"/>
      <c r="Q77" s="128"/>
      <c r="R77" s="53">
        <v>100.0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51</v>
      </c>
      <c r="B78" s="179"/>
      <c r="C78" s="131" t="s">
        <v>676</v>
      </c>
      <c r="D78" s="296" t="s">
        <v>190</v>
      </c>
      <c r="E78" s="54" t="s">
        <v>2203</v>
      </c>
      <c r="F78" s="349" t="s">
        <v>2204</v>
      </c>
      <c r="G78" s="54" t="s">
        <v>2205</v>
      </c>
      <c r="H78" s="50" t="s">
        <v>37</v>
      </c>
      <c r="I78" s="187"/>
      <c r="J78" s="88"/>
      <c r="K78" s="182"/>
      <c r="L78" s="298">
        <v>147.0</v>
      </c>
      <c r="M78" s="188"/>
      <c r="N78" s="73"/>
      <c r="O78" s="185"/>
      <c r="P78" s="186"/>
      <c r="Q78" s="128"/>
      <c r="R78" s="172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51</v>
      </c>
      <c r="B79" s="179"/>
      <c r="C79" s="51"/>
      <c r="D79" s="161" t="s">
        <v>201</v>
      </c>
      <c r="E79" s="190"/>
      <c r="F79" s="359" t="s">
        <v>2206</v>
      </c>
      <c r="G79" s="54" t="s">
        <v>2207</v>
      </c>
      <c r="H79" s="50" t="s">
        <v>46</v>
      </c>
      <c r="I79" s="187"/>
      <c r="J79" s="88"/>
      <c r="K79" s="182"/>
      <c r="L79" s="298">
        <v>294.0</v>
      </c>
      <c r="M79" s="188"/>
      <c r="N79" s="73"/>
      <c r="O79" s="185"/>
      <c r="P79" s="186"/>
      <c r="Q79" s="128"/>
      <c r="R79" s="172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40</v>
      </c>
      <c r="B80" s="179"/>
      <c r="C80" s="131" t="s">
        <v>2208</v>
      </c>
      <c r="D80" s="161" t="s">
        <v>107</v>
      </c>
      <c r="E80" s="191"/>
      <c r="F80" s="349" t="s">
        <v>2209</v>
      </c>
      <c r="G80" s="54" t="s">
        <v>2210</v>
      </c>
      <c r="H80" s="50" t="s">
        <v>37</v>
      </c>
      <c r="I80" s="187">
        <v>127.0</v>
      </c>
      <c r="J80" s="88"/>
      <c r="K80" s="182"/>
      <c r="L80" s="183"/>
      <c r="M80" s="188"/>
      <c r="N80" s="73"/>
      <c r="O80" s="185"/>
      <c r="P80" s="186"/>
      <c r="Q80" s="128"/>
      <c r="R80" s="172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40</v>
      </c>
      <c r="B81" s="179"/>
      <c r="C81" s="131" t="s">
        <v>2211</v>
      </c>
      <c r="D81" s="24"/>
      <c r="E81" s="191"/>
      <c r="F81" s="360" t="s">
        <v>2212</v>
      </c>
      <c r="G81" s="54" t="s">
        <v>2213</v>
      </c>
      <c r="H81" s="50" t="s">
        <v>37</v>
      </c>
      <c r="I81" s="181"/>
      <c r="J81" s="88"/>
      <c r="K81" s="182"/>
      <c r="L81" s="183"/>
      <c r="M81" s="188"/>
      <c r="N81" s="73"/>
      <c r="O81" s="185"/>
      <c r="P81" s="186"/>
      <c r="Q81" s="127">
        <v>990.0</v>
      </c>
      <c r="R81" s="311">
        <v>990.0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51</v>
      </c>
      <c r="B82" s="179"/>
      <c r="C82" s="131" t="s">
        <v>680</v>
      </c>
      <c r="D82" s="161" t="s">
        <v>201</v>
      </c>
      <c r="E82" s="190" t="s">
        <v>2214</v>
      </c>
      <c r="F82" s="349" t="s">
        <v>2215</v>
      </c>
      <c r="G82" s="54" t="s">
        <v>2216</v>
      </c>
      <c r="H82" s="50" t="s">
        <v>46</v>
      </c>
      <c r="I82" s="181"/>
      <c r="J82" s="88"/>
      <c r="K82" s="189">
        <v>147.0</v>
      </c>
      <c r="L82" s="183"/>
      <c r="M82" s="188"/>
      <c r="N82" s="73"/>
      <c r="O82" s="185"/>
      <c r="P82" s="186"/>
      <c r="Q82" s="128"/>
      <c r="R82" s="69">
        <v>50.0</v>
      </c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361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361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361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361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361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361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361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361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361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361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361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361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1"/>
      <c r="D95" s="212"/>
      <c r="E95" s="4"/>
      <c r="F95" s="362"/>
      <c r="G95" s="214"/>
      <c r="H95" s="5"/>
      <c r="I95" s="215"/>
      <c r="O95" s="216"/>
      <c r="P95" s="216"/>
      <c r="Q95" s="217"/>
      <c r="R95" s="218">
        <f>SUM(R7:R94)</f>
        <v>8828</v>
      </c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9"/>
      <c r="D96" s="220"/>
      <c r="E96" s="4"/>
      <c r="F96" s="363"/>
      <c r="G96" s="222"/>
      <c r="H96" s="3"/>
      <c r="I96" s="223" t="s">
        <v>26</v>
      </c>
      <c r="J96" s="224"/>
      <c r="O96" s="216"/>
      <c r="P96" s="216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5"/>
      <c r="B97" s="225"/>
      <c r="C97" s="19"/>
      <c r="D97" s="226"/>
      <c r="E97" s="227"/>
      <c r="F97" s="362"/>
      <c r="G97" s="4"/>
      <c r="H97" s="3"/>
      <c r="I97" s="180">
        <f>SUM(I7:I94)</f>
        <v>2933</v>
      </c>
      <c r="J97" s="228" t="s">
        <v>27</v>
      </c>
      <c r="K97" s="229"/>
      <c r="O97" s="230"/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362"/>
      <c r="G98" s="4"/>
      <c r="H98" s="3"/>
      <c r="I98" s="180">
        <f>SUM(I97*2%)</f>
        <v>58.66</v>
      </c>
      <c r="J98" s="231">
        <f>SUM(J7:J94)</f>
        <v>4969</v>
      </c>
      <c r="K98" s="232" t="s">
        <v>22</v>
      </c>
      <c r="O98" s="233" t="s">
        <v>11</v>
      </c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345"/>
      <c r="G99" s="4"/>
      <c r="H99" s="3"/>
      <c r="I99" s="234"/>
      <c r="J99" s="86">
        <f>SUM(J98*3%)</f>
        <v>149.07</v>
      </c>
      <c r="K99" s="235" t="s">
        <v>28</v>
      </c>
      <c r="L99" s="236"/>
      <c r="O99" s="216"/>
      <c r="P99" s="216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345"/>
      <c r="G100" s="4"/>
      <c r="H100" s="3"/>
      <c r="I100" s="9"/>
      <c r="J100" s="234"/>
      <c r="K100" s="231">
        <f>SUM(K7:K94)</f>
        <v>4022</v>
      </c>
      <c r="L100" s="236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38" t="s">
        <v>29</v>
      </c>
      <c r="F101" s="364">
        <f>SUM(J34,K55,L79)</f>
        <v>685</v>
      </c>
      <c r="G101" s="4"/>
      <c r="H101" s="3"/>
      <c r="I101" s="9"/>
      <c r="J101" s="9"/>
      <c r="K101" s="86">
        <f>SUM(K100*2%)</f>
        <v>80.44</v>
      </c>
      <c r="L101" s="240" t="s">
        <v>30</v>
      </c>
      <c r="M101" s="215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41" t="s">
        <v>31</v>
      </c>
      <c r="F102" s="365">
        <f>SUM(I97,J98,K100,L102,M103,N104,O107,P108,Q109)</f>
        <v>19262</v>
      </c>
      <c r="G102" s="4"/>
      <c r="H102" s="3"/>
      <c r="I102" s="9"/>
      <c r="J102" s="9"/>
      <c r="K102" s="20"/>
      <c r="L102" s="180">
        <f>SUM(L7:L94)</f>
        <v>2205</v>
      </c>
      <c r="M102" s="243" t="s">
        <v>32</v>
      </c>
      <c r="N102" s="244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345"/>
      <c r="G103" s="4"/>
      <c r="H103" s="3"/>
      <c r="I103" s="9"/>
      <c r="J103" s="9"/>
      <c r="K103" s="3"/>
      <c r="L103" s="180">
        <f>SUM(L102*2%)</f>
        <v>44.1</v>
      </c>
      <c r="M103" s="180">
        <f>SUM(M7:M94)</f>
        <v>2097</v>
      </c>
      <c r="N103" s="245" t="s">
        <v>33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345"/>
      <c r="G104" s="4"/>
      <c r="H104" s="3"/>
      <c r="I104" s="9"/>
      <c r="J104" s="9"/>
      <c r="K104" s="3"/>
      <c r="L104" s="3"/>
      <c r="M104" s="180">
        <f>SUM(M103*2%)</f>
        <v>41.94</v>
      </c>
      <c r="N104" s="180">
        <f>SUM(N7:N94)</f>
        <v>0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6" t="s">
        <v>34</v>
      </c>
      <c r="F105" s="366">
        <f>SUM(O11,O12,J15,M21,I25,L26,J27,J28,J29,K31,I32,J34,J35,L36,M37,K42,K43,J60,K68,I70,I72)</f>
        <v>6237</v>
      </c>
      <c r="G105" s="291">
        <f>SUM(J34)</f>
        <v>147</v>
      </c>
      <c r="H105" s="3"/>
      <c r="I105" s="9"/>
      <c r="J105" s="9"/>
      <c r="K105" s="3"/>
      <c r="L105" s="3"/>
      <c r="M105" s="9"/>
      <c r="N105" s="180">
        <f>SUM(N104*1%)</f>
        <v>0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9" t="s">
        <v>35</v>
      </c>
      <c r="F106" s="367">
        <f>SUM(P8,J17,P18,J20,J30,I33,M38,J46,L49,K55,I56,J57,I58,J59,I61,L62,M63,I64,K76,L79,K82)</f>
        <v>4537</v>
      </c>
      <c r="G106" s="290">
        <f>SUM(K55,L79)</f>
        <v>538</v>
      </c>
      <c r="H106" s="3"/>
      <c r="I106" s="9"/>
      <c r="J106" s="9"/>
      <c r="K106" s="3"/>
      <c r="L106" s="3"/>
      <c r="M106" s="9"/>
      <c r="N106" s="20"/>
      <c r="O106" s="251" t="s">
        <v>36</v>
      </c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52" t="s">
        <v>37</v>
      </c>
      <c r="F107" s="367">
        <f>SUM(M7,M9,M10,M14,I16,Q19,I22,I23,I24,M39,J40,L41,J45,J47,J48,J50,J51,J52,Q53,I54,M66,K67,K69,L71,K73,L74,K75,J77,L78,I80,Q81)</f>
        <v>8117</v>
      </c>
      <c r="G107" s="261">
        <v>0.0</v>
      </c>
      <c r="H107" s="3"/>
      <c r="I107" s="9"/>
      <c r="J107" s="9"/>
      <c r="K107" s="3"/>
      <c r="L107" s="3"/>
      <c r="M107" s="9"/>
      <c r="N107" s="20"/>
      <c r="O107" s="180">
        <f>SUM(O7:O94)</f>
        <v>920</v>
      </c>
      <c r="P107" s="253" t="s">
        <v>38</v>
      </c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345"/>
      <c r="G108" s="4"/>
      <c r="H108" s="3"/>
      <c r="I108" s="9"/>
      <c r="J108" s="9"/>
      <c r="K108" s="3"/>
      <c r="L108" s="3"/>
      <c r="M108" s="9"/>
      <c r="N108" s="3"/>
      <c r="O108" s="180">
        <f>SUM(O107*2%)</f>
        <v>18.4</v>
      </c>
      <c r="P108" s="180">
        <f>SUM(P7:P94)</f>
        <v>538</v>
      </c>
      <c r="Q108" s="252" t="s">
        <v>37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345"/>
      <c r="G109" s="4"/>
      <c r="H109" s="3"/>
      <c r="I109" s="9"/>
      <c r="J109" s="9"/>
      <c r="K109" s="3"/>
      <c r="L109" s="3"/>
      <c r="M109" s="9"/>
      <c r="N109" s="3"/>
      <c r="O109" s="9"/>
      <c r="P109" s="180">
        <f>SUM(P108*2%)</f>
        <v>10.76</v>
      </c>
      <c r="Q109" s="254">
        <f>SUM(Q7:Q94)</f>
        <v>1578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345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180">
        <f>SUM(Q109*2%)</f>
        <v>31.56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345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345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345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345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345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345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345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345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345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345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345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345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345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345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345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345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345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345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345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345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345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345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345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345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345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345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345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345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345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345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345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345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345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345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345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345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345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345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345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345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345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345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345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345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345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345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345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345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345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345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345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345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345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345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345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345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345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345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345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345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345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345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345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345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345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345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345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345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345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345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345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345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345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345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345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345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345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345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345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345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345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345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345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345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345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345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345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345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345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345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345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345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345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345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345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345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345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345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345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345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345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345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345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345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345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345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345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345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345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345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345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345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345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345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345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345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345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345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345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345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345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345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345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345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345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345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345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345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345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345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345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345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345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345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345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345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345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345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345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345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345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345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345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345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345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345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345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345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345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345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345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345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345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345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345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345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345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345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345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345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345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345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345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345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345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345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345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345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345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345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345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345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345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345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345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345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345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345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345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345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345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345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345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345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345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345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345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345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345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345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345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345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345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345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345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345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345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345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345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345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345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345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345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345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345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345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345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345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345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345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345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345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345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345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345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345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345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345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345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345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345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345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345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345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345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345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345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345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345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345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345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345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345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345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345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345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345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345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345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345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345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345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345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345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345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345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345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345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345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345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345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345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345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345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345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345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345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345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345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345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345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345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345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345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345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345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345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345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345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345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345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345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345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345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345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345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345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345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345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345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345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345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345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345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345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345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345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345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345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345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345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345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345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345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345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345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345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345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345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345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345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345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345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345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345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345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345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345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345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345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345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345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345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345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345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345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345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345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345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345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345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345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345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345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345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345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345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345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345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345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345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345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345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345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345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345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345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345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345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345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345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345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345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345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345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345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345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345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345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345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345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345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345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345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345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345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345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345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345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345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345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345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345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345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345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345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345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345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345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345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345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345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345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345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345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345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345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345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345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345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345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345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345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345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345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345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345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345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345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345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345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345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345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345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345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345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345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345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345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345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345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345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345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345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345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345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345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345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345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345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345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345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345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345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345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345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345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345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345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345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345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345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345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345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345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345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345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345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345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345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345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345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345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345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345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345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345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345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345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345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345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345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345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345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345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345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345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345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345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345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345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345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345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345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345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345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345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345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345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345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345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345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345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345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345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345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345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345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345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345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345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345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345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345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345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345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345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345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345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345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345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345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345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345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345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345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345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345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345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345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345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345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345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345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345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345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345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345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345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345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345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345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345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345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345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345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345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345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345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345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345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345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345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345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345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345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345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345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345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345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345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345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345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345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345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345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345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345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345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345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345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345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345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345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345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345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345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345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345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345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345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345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345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345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345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345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345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345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345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345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345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345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345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345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345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345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345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345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345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345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345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345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345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345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345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345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345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345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345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345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345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345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345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345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345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345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345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345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345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345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345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345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345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345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345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345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345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345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345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345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345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345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345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345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345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345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345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345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345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345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345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345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345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345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345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345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345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345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345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345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345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345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345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345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345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345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345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345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345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345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345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345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345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345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345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345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345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345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345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345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345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345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345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345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345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345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345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345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345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345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345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345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345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345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345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345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345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345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345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345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345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345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345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345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345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345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345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345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345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345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345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345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345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345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345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345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345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345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345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345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345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345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345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345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345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345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345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345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345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345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345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345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345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345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345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345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345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345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345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345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345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345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345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345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345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345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345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345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345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345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345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345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345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345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345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345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345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345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345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345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345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345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345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345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345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345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345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345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345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345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345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345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345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345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345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345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345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345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345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345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345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345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345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345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345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345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345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345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345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345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345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345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345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345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345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345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345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345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345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345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345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345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345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345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345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345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345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345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345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345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345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345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345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345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345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345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345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345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345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345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345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345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345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345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345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345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345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345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345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345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345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345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345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345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345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345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345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345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345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345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345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345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345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345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345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345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345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345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345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345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345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345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345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345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345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345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345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345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345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345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345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345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345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345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345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345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345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345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345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345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345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345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345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345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345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345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345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345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345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345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345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345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345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345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345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345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345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345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345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345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345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345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345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345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345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345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345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345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345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345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345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345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345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345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345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345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345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345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345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345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345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345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345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345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345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345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345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345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345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345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345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345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345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345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345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345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345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345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345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345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345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345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345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345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345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345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345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345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345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345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345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345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F1003" s="368"/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5:T15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SUM(F102)</f>
        <v>14575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52"/>
      <c r="D7" s="53" t="s">
        <v>67</v>
      </c>
      <c r="E7" s="54"/>
      <c r="F7" s="261" t="s">
        <v>2217</v>
      </c>
      <c r="G7" s="55" t="s">
        <v>2218</v>
      </c>
      <c r="H7" s="50" t="s">
        <v>46</v>
      </c>
      <c r="I7" s="57"/>
      <c r="J7" s="58"/>
      <c r="K7" s="59"/>
      <c r="L7" s="60"/>
      <c r="M7" s="61">
        <v>294.0</v>
      </c>
      <c r="N7" s="62"/>
      <c r="O7" s="63"/>
      <c r="P7" s="64"/>
      <c r="Q7" s="65"/>
      <c r="R7" s="53">
        <v>50.0</v>
      </c>
      <c r="S7" s="66" t="s">
        <v>23</v>
      </c>
      <c r="T7" s="67">
        <f>SUM(I7:I86)</f>
        <v>2147</v>
      </c>
      <c r="U7" s="9"/>
      <c r="V7" s="9"/>
      <c r="W7" s="9"/>
      <c r="X7" s="9"/>
      <c r="Y7" s="9"/>
      <c r="Z7" s="9"/>
    </row>
    <row r="8">
      <c r="A8" s="50"/>
      <c r="B8" s="51"/>
      <c r="C8" s="68" t="s">
        <v>47</v>
      </c>
      <c r="D8" s="53" t="s">
        <v>67</v>
      </c>
      <c r="E8" s="69"/>
      <c r="F8" s="261" t="s">
        <v>2219</v>
      </c>
      <c r="G8" s="55" t="s">
        <v>2213</v>
      </c>
      <c r="H8" s="50" t="s">
        <v>37</v>
      </c>
      <c r="I8" s="70"/>
      <c r="J8" s="58"/>
      <c r="K8" s="71"/>
      <c r="L8" s="72"/>
      <c r="M8" s="61"/>
      <c r="N8" s="73"/>
      <c r="O8" s="74"/>
      <c r="P8" s="75"/>
      <c r="Q8" s="105" t="s">
        <v>565</v>
      </c>
      <c r="R8" s="53" t="s">
        <v>47</v>
      </c>
      <c r="S8" s="40" t="s">
        <v>13</v>
      </c>
      <c r="T8" s="67">
        <f>SUM(J7:J86)</f>
        <v>5555</v>
      </c>
      <c r="U8" s="9"/>
      <c r="V8" s="9"/>
      <c r="W8" s="9"/>
      <c r="X8" s="9"/>
      <c r="Y8" s="9"/>
      <c r="Z8" s="9"/>
    </row>
    <row r="9">
      <c r="A9" s="50"/>
      <c r="B9" s="77"/>
      <c r="C9" s="68" t="s">
        <v>47</v>
      </c>
      <c r="D9" s="53" t="s">
        <v>190</v>
      </c>
      <c r="E9" s="69"/>
      <c r="F9" s="261" t="s">
        <v>2220</v>
      </c>
      <c r="G9" s="55" t="s">
        <v>2213</v>
      </c>
      <c r="H9" s="50" t="s">
        <v>37</v>
      </c>
      <c r="I9" s="70"/>
      <c r="J9" s="78"/>
      <c r="K9" s="71"/>
      <c r="L9" s="79"/>
      <c r="M9" s="61"/>
      <c r="N9" s="73"/>
      <c r="O9" s="74"/>
      <c r="P9" s="75"/>
      <c r="Q9" s="105" t="s">
        <v>565</v>
      </c>
      <c r="R9" s="53" t="s">
        <v>47</v>
      </c>
      <c r="S9" s="80" t="s">
        <v>14</v>
      </c>
      <c r="T9" s="81">
        <f>SUM(K7:K86)</f>
        <v>1172</v>
      </c>
      <c r="U9" s="9"/>
      <c r="V9" s="9"/>
      <c r="W9" s="9"/>
      <c r="X9" s="9"/>
      <c r="Y9" s="9"/>
      <c r="Z9" s="9"/>
    </row>
    <row r="10">
      <c r="A10" s="50"/>
      <c r="B10" s="51"/>
      <c r="C10" s="82" t="s">
        <v>47</v>
      </c>
      <c r="D10" s="53" t="s">
        <v>339</v>
      </c>
      <c r="E10" s="69"/>
      <c r="F10" s="261" t="s">
        <v>2221</v>
      </c>
      <c r="G10" s="55" t="s">
        <v>2213</v>
      </c>
      <c r="H10" s="50" t="s">
        <v>37</v>
      </c>
      <c r="I10" s="70"/>
      <c r="J10" s="58"/>
      <c r="K10" s="71"/>
      <c r="L10" s="79"/>
      <c r="M10" s="61"/>
      <c r="N10" s="83"/>
      <c r="O10" s="84"/>
      <c r="P10" s="75"/>
      <c r="Q10" s="105" t="s">
        <v>565</v>
      </c>
      <c r="R10" s="53" t="s">
        <v>47</v>
      </c>
      <c r="S10" s="85" t="s">
        <v>24</v>
      </c>
      <c r="T10" s="81">
        <f>SUM(L7:L86)</f>
        <v>3043</v>
      </c>
      <c r="U10" s="9"/>
      <c r="V10" s="9"/>
      <c r="W10" s="9"/>
      <c r="X10" s="9"/>
      <c r="Y10" s="9"/>
      <c r="Z10" s="9"/>
    </row>
    <row r="11">
      <c r="A11" s="50"/>
      <c r="B11" s="51"/>
      <c r="C11" s="82" t="s">
        <v>47</v>
      </c>
      <c r="D11" s="53" t="s">
        <v>339</v>
      </c>
      <c r="E11" s="69"/>
      <c r="F11" s="261" t="s">
        <v>2222</v>
      </c>
      <c r="G11" s="55" t="s">
        <v>2213</v>
      </c>
      <c r="H11" s="50" t="s">
        <v>37</v>
      </c>
      <c r="I11" s="57"/>
      <c r="J11" s="88"/>
      <c r="K11" s="71"/>
      <c r="L11" s="89"/>
      <c r="M11" s="90"/>
      <c r="N11" s="62"/>
      <c r="O11" s="84"/>
      <c r="P11" s="91"/>
      <c r="Q11" s="105" t="s">
        <v>565</v>
      </c>
      <c r="R11" s="53" t="s">
        <v>47</v>
      </c>
      <c r="S11" s="43" t="s">
        <v>16</v>
      </c>
      <c r="T11" s="81">
        <f>SUM(M7:M86)</f>
        <v>2658</v>
      </c>
      <c r="U11" s="9"/>
      <c r="V11" s="9"/>
      <c r="W11" s="9"/>
      <c r="X11" s="9"/>
      <c r="Y11" s="9"/>
      <c r="Z11" s="9"/>
    </row>
    <row r="12">
      <c r="A12" s="50" t="s">
        <v>51</v>
      </c>
      <c r="B12" s="93"/>
      <c r="C12" s="82" t="s">
        <v>713</v>
      </c>
      <c r="D12" s="53" t="s">
        <v>822</v>
      </c>
      <c r="E12" s="69"/>
      <c r="F12" s="261" t="s">
        <v>2223</v>
      </c>
      <c r="G12" s="55" t="s">
        <v>2224</v>
      </c>
      <c r="H12" s="50" t="s">
        <v>37</v>
      </c>
      <c r="I12" s="57"/>
      <c r="J12" s="94"/>
      <c r="K12" s="71"/>
      <c r="L12" s="95"/>
      <c r="M12" s="61">
        <v>250.0</v>
      </c>
      <c r="N12" s="62"/>
      <c r="O12" s="96"/>
      <c r="P12" s="97"/>
      <c r="Q12" s="98"/>
      <c r="R12" s="53">
        <v>50.0</v>
      </c>
      <c r="S12" s="99" t="s">
        <v>17</v>
      </c>
      <c r="T12" s="67">
        <f>SUM(N7:N86)</f>
        <v>0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68" t="s">
        <v>1145</v>
      </c>
      <c r="D13" s="53" t="s">
        <v>89</v>
      </c>
      <c r="E13" s="69" t="s">
        <v>2225</v>
      </c>
      <c r="F13" s="262" t="s">
        <v>2226</v>
      </c>
      <c r="G13" s="55" t="s">
        <v>2227</v>
      </c>
      <c r="H13" s="50" t="s">
        <v>37</v>
      </c>
      <c r="I13" s="70"/>
      <c r="J13" s="58"/>
      <c r="K13" s="71">
        <v>127.0</v>
      </c>
      <c r="L13" s="89"/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51</v>
      </c>
      <c r="B14" s="51"/>
      <c r="C14" s="86"/>
      <c r="D14" s="53" t="s">
        <v>89</v>
      </c>
      <c r="E14" s="69"/>
      <c r="F14" s="265" t="s">
        <v>2228</v>
      </c>
      <c r="G14" s="55" t="s">
        <v>2229</v>
      </c>
      <c r="H14" s="50" t="s">
        <v>37</v>
      </c>
      <c r="I14" s="70"/>
      <c r="J14" s="58"/>
      <c r="K14" s="71"/>
      <c r="L14" s="89"/>
      <c r="M14" s="61">
        <v>294.0</v>
      </c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/>
      <c r="D15" s="53" t="s">
        <v>27</v>
      </c>
      <c r="E15" s="69"/>
      <c r="F15" s="261" t="s">
        <v>2230</v>
      </c>
      <c r="G15" s="55" t="s">
        <v>2231</v>
      </c>
      <c r="H15" s="50" t="s">
        <v>87</v>
      </c>
      <c r="I15" s="70"/>
      <c r="J15" s="58"/>
      <c r="K15" s="71"/>
      <c r="L15" s="89"/>
      <c r="M15" s="61">
        <v>294.0</v>
      </c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2232</v>
      </c>
      <c r="D16" s="53" t="s">
        <v>138</v>
      </c>
      <c r="E16" s="107"/>
      <c r="F16" s="261" t="s">
        <v>2233</v>
      </c>
      <c r="G16" s="55" t="s">
        <v>2234</v>
      </c>
      <c r="H16" s="50" t="s">
        <v>37</v>
      </c>
      <c r="I16" s="70">
        <v>147.0</v>
      </c>
      <c r="J16" s="58"/>
      <c r="K16" s="71"/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SUM(O7:O78)</f>
        <v>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2" t="s">
        <v>1148</v>
      </c>
      <c r="D17" s="53" t="s">
        <v>67</v>
      </c>
      <c r="E17" s="110" t="s">
        <v>2235</v>
      </c>
      <c r="F17" s="261" t="s">
        <v>2236</v>
      </c>
      <c r="G17" s="55" t="s">
        <v>2237</v>
      </c>
      <c r="H17" s="50" t="s">
        <v>46</v>
      </c>
      <c r="I17" s="70"/>
      <c r="J17" s="88"/>
      <c r="K17" s="71"/>
      <c r="L17" s="89">
        <v>244.0</v>
      </c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SUM(P7:P86)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2238</v>
      </c>
      <c r="D18" s="53" t="s">
        <v>67</v>
      </c>
      <c r="E18" s="69" t="s">
        <v>2239</v>
      </c>
      <c r="F18" s="261" t="s">
        <v>2240</v>
      </c>
      <c r="G18" s="55" t="s">
        <v>2241</v>
      </c>
      <c r="H18" s="50" t="s">
        <v>46</v>
      </c>
      <c r="I18" s="70">
        <v>147.0</v>
      </c>
      <c r="J18" s="78"/>
      <c r="K18" s="71"/>
      <c r="L18" s="89"/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SUM(Q7:Q86)</f>
        <v>0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2242</v>
      </c>
      <c r="D19" s="53" t="s">
        <v>67</v>
      </c>
      <c r="E19" s="69"/>
      <c r="F19" s="261" t="s">
        <v>2243</v>
      </c>
      <c r="G19" s="55" t="s">
        <v>2244</v>
      </c>
      <c r="H19" s="50" t="s">
        <v>46</v>
      </c>
      <c r="I19" s="70">
        <v>147.0</v>
      </c>
      <c r="J19" s="114"/>
      <c r="K19" s="71"/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51</v>
      </c>
      <c r="B20" s="51"/>
      <c r="C20" s="82" t="s">
        <v>684</v>
      </c>
      <c r="D20" s="53" t="s">
        <v>67</v>
      </c>
      <c r="E20" s="69"/>
      <c r="F20" s="261" t="s">
        <v>2245</v>
      </c>
      <c r="G20" s="55" t="s">
        <v>2246</v>
      </c>
      <c r="H20" s="50" t="s">
        <v>46</v>
      </c>
      <c r="I20" s="70"/>
      <c r="J20" s="58"/>
      <c r="K20" s="116"/>
      <c r="L20" s="89"/>
      <c r="M20" s="61">
        <v>147.0</v>
      </c>
      <c r="N20" s="73"/>
      <c r="O20" s="74"/>
      <c r="P20" s="91"/>
      <c r="Q20" s="98"/>
      <c r="R20" s="53">
        <v>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695</v>
      </c>
      <c r="D21" s="53" t="s">
        <v>83</v>
      </c>
      <c r="E21" s="110" t="s">
        <v>2247</v>
      </c>
      <c r="F21" s="261" t="s">
        <v>2248</v>
      </c>
      <c r="G21" s="55" t="s">
        <v>2249</v>
      </c>
      <c r="H21" s="50" t="s">
        <v>87</v>
      </c>
      <c r="I21" s="70"/>
      <c r="J21" s="58"/>
      <c r="K21" s="116">
        <v>380.0</v>
      </c>
      <c r="L21" s="89"/>
      <c r="M21" s="61"/>
      <c r="N21" s="62"/>
      <c r="O21" s="84"/>
      <c r="P21" s="91"/>
      <c r="Q21" s="98"/>
      <c r="R21" s="53">
        <v>190.0</v>
      </c>
      <c r="S21" s="118">
        <f>SUM(F102)</f>
        <v>14575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2250</v>
      </c>
      <c r="D22" s="53" t="s">
        <v>107</v>
      </c>
      <c r="E22" s="69" t="s">
        <v>2251</v>
      </c>
      <c r="F22" s="261" t="s">
        <v>2252</v>
      </c>
      <c r="G22" s="55" t="s">
        <v>2253</v>
      </c>
      <c r="H22" s="50" t="s">
        <v>37</v>
      </c>
      <c r="I22" s="70">
        <v>294.0</v>
      </c>
      <c r="J22" s="58"/>
      <c r="K22" s="71"/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2254</v>
      </c>
      <c r="D23" s="53" t="s">
        <v>83</v>
      </c>
      <c r="E23" s="69" t="s">
        <v>2255</v>
      </c>
      <c r="F23" s="261" t="s">
        <v>2256</v>
      </c>
      <c r="G23" s="55" t="s">
        <v>2257</v>
      </c>
      <c r="H23" s="50" t="s">
        <v>87</v>
      </c>
      <c r="I23" s="70"/>
      <c r="J23" s="58"/>
      <c r="K23" s="71"/>
      <c r="L23" s="119">
        <v>147.0</v>
      </c>
      <c r="M23" s="61"/>
      <c r="N23" s="62"/>
      <c r="O23" s="84"/>
      <c r="P23" s="91"/>
      <c r="Q23" s="98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/>
      <c r="B24" s="51"/>
      <c r="C24" s="82" t="s">
        <v>47</v>
      </c>
      <c r="D24" s="53" t="s">
        <v>67</v>
      </c>
      <c r="E24" s="69" t="s">
        <v>1950</v>
      </c>
      <c r="F24" s="261" t="s">
        <v>2258</v>
      </c>
      <c r="G24" s="55" t="s">
        <v>1952</v>
      </c>
      <c r="H24" s="50" t="s">
        <v>46</v>
      </c>
      <c r="I24" s="70" t="s">
        <v>186</v>
      </c>
      <c r="J24" s="58"/>
      <c r="K24" s="71"/>
      <c r="L24" s="79"/>
      <c r="M24" s="61"/>
      <c r="N24" s="62"/>
      <c r="O24" s="120"/>
      <c r="P24" s="91"/>
      <c r="Q24" s="92"/>
      <c r="R24" s="53" t="s">
        <v>47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86"/>
      <c r="D25" s="53" t="s">
        <v>83</v>
      </c>
      <c r="E25" s="69"/>
      <c r="F25" s="261" t="s">
        <v>2259</v>
      </c>
      <c r="G25" s="55" t="s">
        <v>2260</v>
      </c>
      <c r="H25" s="50" t="s">
        <v>87</v>
      </c>
      <c r="I25" s="70"/>
      <c r="J25" s="58"/>
      <c r="K25" s="71"/>
      <c r="L25" s="89">
        <v>294.0</v>
      </c>
      <c r="M25" s="121"/>
      <c r="N25" s="62"/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2261</v>
      </c>
      <c r="D26" s="53" t="s">
        <v>339</v>
      </c>
      <c r="E26" s="69"/>
      <c r="F26" s="261" t="s">
        <v>2262</v>
      </c>
      <c r="G26" s="55" t="s">
        <v>2263</v>
      </c>
      <c r="H26" s="50" t="s">
        <v>46</v>
      </c>
      <c r="I26" s="123"/>
      <c r="J26" s="58">
        <v>221.0</v>
      </c>
      <c r="K26" s="71"/>
      <c r="L26" s="79"/>
      <c r="M26" s="61"/>
      <c r="N26" s="62"/>
      <c r="O26" s="84"/>
      <c r="P26" s="104"/>
      <c r="Q26" s="98"/>
      <c r="R26" s="369">
        <v>221.0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51"/>
      <c r="C27" s="131" t="s">
        <v>2264</v>
      </c>
      <c r="D27" s="53" t="s">
        <v>818</v>
      </c>
      <c r="E27" s="69"/>
      <c r="F27" s="261" t="s">
        <v>2265</v>
      </c>
      <c r="G27" s="55" t="s">
        <v>2263</v>
      </c>
      <c r="H27" s="50" t="s">
        <v>46</v>
      </c>
      <c r="I27" s="70"/>
      <c r="J27" s="78">
        <v>400.0</v>
      </c>
      <c r="K27" s="59"/>
      <c r="L27" s="79"/>
      <c r="M27" s="124"/>
      <c r="N27" s="62"/>
      <c r="O27" s="84"/>
      <c r="P27" s="104"/>
      <c r="Q27" s="92"/>
      <c r="R27" s="53">
        <v>200.0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2266</v>
      </c>
      <c r="D28" s="53" t="s">
        <v>83</v>
      </c>
      <c r="E28" s="69" t="s">
        <v>1818</v>
      </c>
      <c r="F28" s="261" t="s">
        <v>2267</v>
      </c>
      <c r="G28" s="55" t="s">
        <v>2268</v>
      </c>
      <c r="H28" s="50" t="s">
        <v>87</v>
      </c>
      <c r="I28" s="57"/>
      <c r="J28" s="58">
        <v>294.0</v>
      </c>
      <c r="K28" s="125"/>
      <c r="L28" s="79"/>
      <c r="M28" s="124"/>
      <c r="N28" s="73"/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51</v>
      </c>
      <c r="B29" s="77"/>
      <c r="C29" s="82" t="s">
        <v>1183</v>
      </c>
      <c r="D29" s="53" t="s">
        <v>97</v>
      </c>
      <c r="E29" s="69" t="s">
        <v>2269</v>
      </c>
      <c r="F29" s="261" t="s">
        <v>2270</v>
      </c>
      <c r="G29" s="55" t="s">
        <v>2271</v>
      </c>
      <c r="H29" s="50" t="s">
        <v>37</v>
      </c>
      <c r="I29" s="126"/>
      <c r="J29" s="58"/>
      <c r="K29" s="116"/>
      <c r="L29" s="89">
        <v>294.0</v>
      </c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51</v>
      </c>
      <c r="B30" s="77"/>
      <c r="C30" s="82" t="s">
        <v>47</v>
      </c>
      <c r="D30" s="53" t="s">
        <v>27</v>
      </c>
      <c r="E30" s="69"/>
      <c r="F30" s="261" t="s">
        <v>2272</v>
      </c>
      <c r="G30" s="55" t="s">
        <v>2273</v>
      </c>
      <c r="H30" s="50" t="s">
        <v>87</v>
      </c>
      <c r="I30" s="126"/>
      <c r="J30" s="58"/>
      <c r="K30" s="71"/>
      <c r="L30" s="119"/>
      <c r="M30" s="61" t="s">
        <v>50</v>
      </c>
      <c r="N30" s="62"/>
      <c r="O30" s="74"/>
      <c r="P30" s="91"/>
      <c r="Q30" s="128"/>
      <c r="R30" s="53" t="s">
        <v>47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77"/>
      <c r="C31" s="68" t="s">
        <v>2274</v>
      </c>
      <c r="D31" s="53" t="s">
        <v>190</v>
      </c>
      <c r="E31" s="69" t="s">
        <v>2275</v>
      </c>
      <c r="F31" s="261" t="s">
        <v>2276</v>
      </c>
      <c r="G31" s="55" t="s">
        <v>2277</v>
      </c>
      <c r="H31" s="50" t="s">
        <v>37</v>
      </c>
      <c r="I31" s="70"/>
      <c r="J31" s="58"/>
      <c r="K31" s="71">
        <v>244.0</v>
      </c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51</v>
      </c>
      <c r="B32" s="51"/>
      <c r="C32" s="68" t="s">
        <v>708</v>
      </c>
      <c r="D32" s="53" t="s">
        <v>27</v>
      </c>
      <c r="E32" s="69" t="s">
        <v>760</v>
      </c>
      <c r="F32" s="261" t="s">
        <v>2278</v>
      </c>
      <c r="G32" s="55" t="s">
        <v>2279</v>
      </c>
      <c r="H32" s="50" t="s">
        <v>87</v>
      </c>
      <c r="I32" s="70"/>
      <c r="J32" s="78"/>
      <c r="K32" s="71"/>
      <c r="L32" s="89">
        <v>294.0</v>
      </c>
      <c r="M32" s="61"/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51</v>
      </c>
      <c r="B33" s="131"/>
      <c r="C33" s="68" t="s">
        <v>2280</v>
      </c>
      <c r="D33" s="53" t="s">
        <v>27</v>
      </c>
      <c r="E33" s="69" t="s">
        <v>2281</v>
      </c>
      <c r="F33" s="261" t="s">
        <v>2282</v>
      </c>
      <c r="G33" s="55" t="s">
        <v>2283</v>
      </c>
      <c r="H33" s="50" t="s">
        <v>87</v>
      </c>
      <c r="I33" s="70"/>
      <c r="J33" s="58"/>
      <c r="K33" s="71">
        <v>147.0</v>
      </c>
      <c r="L33" s="79"/>
      <c r="M33" s="61"/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51</v>
      </c>
      <c r="B34" s="51"/>
      <c r="C34" s="68"/>
      <c r="D34" s="53" t="s">
        <v>27</v>
      </c>
      <c r="E34" s="132"/>
      <c r="F34" s="352" t="s">
        <v>2284</v>
      </c>
      <c r="G34" s="55" t="s">
        <v>2285</v>
      </c>
      <c r="H34" s="50" t="s">
        <v>87</v>
      </c>
      <c r="I34" s="70"/>
      <c r="J34" s="58"/>
      <c r="K34" s="134"/>
      <c r="L34" s="89"/>
      <c r="M34" s="61">
        <v>200.0</v>
      </c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/>
      <c r="D35" s="53" t="s">
        <v>27</v>
      </c>
      <c r="E35" s="69"/>
      <c r="F35" s="265" t="s">
        <v>2286</v>
      </c>
      <c r="G35" s="55" t="s">
        <v>2285</v>
      </c>
      <c r="H35" s="50" t="s">
        <v>87</v>
      </c>
      <c r="I35" s="70"/>
      <c r="J35" s="58"/>
      <c r="K35" s="134"/>
      <c r="L35" s="89"/>
      <c r="M35" s="61">
        <v>150.0</v>
      </c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50" t="s">
        <v>810</v>
      </c>
      <c r="D36" s="53" t="s">
        <v>190</v>
      </c>
      <c r="E36" s="69" t="s">
        <v>994</v>
      </c>
      <c r="F36" s="261" t="s">
        <v>2287</v>
      </c>
      <c r="G36" s="54" t="s">
        <v>2288</v>
      </c>
      <c r="H36" s="50" t="s">
        <v>37</v>
      </c>
      <c r="I36" s="70"/>
      <c r="J36" s="58"/>
      <c r="K36" s="59"/>
      <c r="L36" s="89">
        <v>294.0</v>
      </c>
      <c r="M36" s="61"/>
      <c r="N36" s="83"/>
      <c r="O36" s="129"/>
      <c r="P36" s="130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77"/>
      <c r="C37" s="150" t="s">
        <v>717</v>
      </c>
      <c r="D37" s="53" t="s">
        <v>67</v>
      </c>
      <c r="E37" s="69"/>
      <c r="F37" s="261" t="s">
        <v>2289</v>
      </c>
      <c r="G37" s="54" t="s">
        <v>2290</v>
      </c>
      <c r="H37" s="50" t="s">
        <v>46</v>
      </c>
      <c r="I37" s="57"/>
      <c r="J37" s="58"/>
      <c r="K37" s="71"/>
      <c r="L37" s="89"/>
      <c r="M37" s="61">
        <v>294.0</v>
      </c>
      <c r="N37" s="62"/>
      <c r="O37" s="129"/>
      <c r="P37" s="130"/>
      <c r="Q37" s="127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51</v>
      </c>
      <c r="B38" s="77"/>
      <c r="C38" s="68" t="s">
        <v>727</v>
      </c>
      <c r="D38" s="53" t="s">
        <v>190</v>
      </c>
      <c r="E38" s="69"/>
      <c r="F38" s="262" t="s">
        <v>2291</v>
      </c>
      <c r="G38" s="54" t="s">
        <v>2292</v>
      </c>
      <c r="H38" s="50" t="s">
        <v>37</v>
      </c>
      <c r="I38" s="57"/>
      <c r="J38" s="58"/>
      <c r="K38" s="71"/>
      <c r="L38" s="89"/>
      <c r="M38" s="61">
        <v>147.0</v>
      </c>
      <c r="N38" s="62"/>
      <c r="O38" s="140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40</v>
      </c>
      <c r="B39" s="77"/>
      <c r="C39" s="68" t="s">
        <v>781</v>
      </c>
      <c r="D39" s="53"/>
      <c r="E39" s="69"/>
      <c r="F39" s="370" t="s">
        <v>2293</v>
      </c>
      <c r="G39" s="55" t="s">
        <v>2294</v>
      </c>
      <c r="H39" s="50" t="s">
        <v>87</v>
      </c>
      <c r="I39" s="70"/>
      <c r="J39" s="58">
        <v>3740.0</v>
      </c>
      <c r="K39" s="71"/>
      <c r="L39" s="79"/>
      <c r="M39" s="61"/>
      <c r="N39" s="73"/>
      <c r="O39" s="129"/>
      <c r="P39" s="130"/>
      <c r="Q39" s="127"/>
      <c r="R39" s="263">
        <v>3740.0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51"/>
      <c r="C40" s="68"/>
      <c r="D40" s="53" t="s">
        <v>27</v>
      </c>
      <c r="E40" s="69" t="s">
        <v>2295</v>
      </c>
      <c r="F40" s="265" t="s">
        <v>2296</v>
      </c>
      <c r="G40" s="55" t="s">
        <v>2297</v>
      </c>
      <c r="H40" s="50" t="s">
        <v>87</v>
      </c>
      <c r="I40" s="70">
        <v>374.0</v>
      </c>
      <c r="J40" s="58"/>
      <c r="K40" s="71"/>
      <c r="L40" s="89"/>
      <c r="M40" s="61"/>
      <c r="N40" s="142"/>
      <c r="O40" s="129"/>
      <c r="P40" s="130"/>
      <c r="Q40" s="128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741</v>
      </c>
      <c r="D41" s="53" t="s">
        <v>201</v>
      </c>
      <c r="E41" s="69" t="s">
        <v>2298</v>
      </c>
      <c r="F41" s="261" t="s">
        <v>2299</v>
      </c>
      <c r="G41" s="53" t="s">
        <v>2300</v>
      </c>
      <c r="H41" s="50" t="s">
        <v>46</v>
      </c>
      <c r="I41" s="126"/>
      <c r="J41" s="58"/>
      <c r="K41" s="71">
        <v>127.0</v>
      </c>
      <c r="L41" s="89"/>
      <c r="M41" s="61"/>
      <c r="N41" s="62"/>
      <c r="O41" s="129"/>
      <c r="P41" s="130"/>
      <c r="Q41" s="127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82" t="s">
        <v>2301</v>
      </c>
      <c r="D42" s="53" t="s">
        <v>27</v>
      </c>
      <c r="E42" s="69" t="s">
        <v>2302</v>
      </c>
      <c r="F42" s="261" t="s">
        <v>2303</v>
      </c>
      <c r="G42" s="55" t="s">
        <v>2304</v>
      </c>
      <c r="H42" s="50" t="s">
        <v>87</v>
      </c>
      <c r="I42" s="70">
        <v>147.0</v>
      </c>
      <c r="J42" s="58"/>
      <c r="K42" s="59"/>
      <c r="L42" s="143"/>
      <c r="M42" s="121"/>
      <c r="N42" s="62"/>
      <c r="O42" s="129"/>
      <c r="P42" s="130"/>
      <c r="Q42" s="128"/>
      <c r="R42" s="263">
        <v>147.0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51"/>
      <c r="C43" s="68" t="s">
        <v>770</v>
      </c>
      <c r="D43" s="53" t="s">
        <v>27</v>
      </c>
      <c r="E43" s="69"/>
      <c r="F43" s="261" t="s">
        <v>2305</v>
      </c>
      <c r="G43" s="55" t="s">
        <v>2306</v>
      </c>
      <c r="H43" s="50" t="s">
        <v>87</v>
      </c>
      <c r="I43" s="70"/>
      <c r="J43" s="88"/>
      <c r="K43" s="71"/>
      <c r="L43" s="144"/>
      <c r="M43" s="61">
        <v>147.0</v>
      </c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77"/>
      <c r="C44" s="283" t="s">
        <v>2307</v>
      </c>
      <c r="D44" s="53" t="s">
        <v>190</v>
      </c>
      <c r="E44" s="69" t="s">
        <v>2308</v>
      </c>
      <c r="F44" s="284" t="s">
        <v>2309</v>
      </c>
      <c r="G44" s="141" t="s">
        <v>2310</v>
      </c>
      <c r="H44" s="50" t="s">
        <v>37</v>
      </c>
      <c r="I44" s="57">
        <v>147.0</v>
      </c>
      <c r="J44" s="58"/>
      <c r="K44" s="71"/>
      <c r="L44" s="143"/>
      <c r="M44" s="61"/>
      <c r="N44" s="62"/>
      <c r="O44" s="129"/>
      <c r="P44" s="137"/>
      <c r="Q44" s="12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51</v>
      </c>
      <c r="B45" s="77"/>
      <c r="C45" s="82" t="s">
        <v>2311</v>
      </c>
      <c r="D45" s="53" t="s">
        <v>107</v>
      </c>
      <c r="E45" s="110"/>
      <c r="F45" s="261" t="s">
        <v>2312</v>
      </c>
      <c r="G45" s="55" t="s">
        <v>2313</v>
      </c>
      <c r="H45" s="50" t="s">
        <v>37</v>
      </c>
      <c r="I45" s="70"/>
      <c r="J45" s="58"/>
      <c r="K45" s="71"/>
      <c r="L45" s="148"/>
      <c r="M45" s="61">
        <v>147.0</v>
      </c>
      <c r="N45" s="62"/>
      <c r="O45" s="129"/>
      <c r="P45" s="137"/>
      <c r="Q45" s="9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51"/>
      <c r="C46" s="82" t="s">
        <v>2314</v>
      </c>
      <c r="D46" s="53" t="s">
        <v>190</v>
      </c>
      <c r="E46" s="110"/>
      <c r="F46" s="261" t="s">
        <v>2315</v>
      </c>
      <c r="G46" s="55" t="s">
        <v>2316</v>
      </c>
      <c r="H46" s="50" t="s">
        <v>37</v>
      </c>
      <c r="I46" s="57">
        <v>450.0</v>
      </c>
      <c r="J46" s="58"/>
      <c r="K46" s="71"/>
      <c r="L46" s="149"/>
      <c r="M46" s="124"/>
      <c r="N46" s="62"/>
      <c r="O46" s="140"/>
      <c r="P46" s="130"/>
      <c r="Q46" s="98"/>
      <c r="R46" s="263">
        <v>450.0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51</v>
      </c>
      <c r="B47" s="51"/>
      <c r="C47" s="150" t="s">
        <v>789</v>
      </c>
      <c r="D47" s="53" t="s">
        <v>190</v>
      </c>
      <c r="E47" s="69"/>
      <c r="F47" s="261" t="s">
        <v>2317</v>
      </c>
      <c r="G47" s="55" t="s">
        <v>2318</v>
      </c>
      <c r="H47" s="50" t="s">
        <v>37</v>
      </c>
      <c r="I47" s="70"/>
      <c r="J47" s="88"/>
      <c r="K47" s="71"/>
      <c r="L47" s="149"/>
      <c r="M47" s="61">
        <v>294.0</v>
      </c>
      <c r="N47" s="62"/>
      <c r="O47" s="129"/>
      <c r="P47" s="130"/>
      <c r="Q47" s="92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51"/>
      <c r="C48" s="68" t="s">
        <v>953</v>
      </c>
      <c r="D48" s="53" t="s">
        <v>107</v>
      </c>
      <c r="E48" s="69"/>
      <c r="F48" s="294" t="s">
        <v>2319</v>
      </c>
      <c r="G48" s="55" t="s">
        <v>2320</v>
      </c>
      <c r="H48" s="50" t="s">
        <v>37</v>
      </c>
      <c r="I48" s="70"/>
      <c r="J48" s="58"/>
      <c r="K48" s="134"/>
      <c r="L48" s="149">
        <v>147.0</v>
      </c>
      <c r="M48" s="61"/>
      <c r="N48" s="73"/>
      <c r="O48" s="152"/>
      <c r="P48" s="153"/>
      <c r="Q48" s="98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77"/>
      <c r="C49" s="68" t="s">
        <v>774</v>
      </c>
      <c r="D49" s="53" t="s">
        <v>138</v>
      </c>
      <c r="E49" s="107" t="s">
        <v>2321</v>
      </c>
      <c r="F49" s="261" t="s">
        <v>2322</v>
      </c>
      <c r="G49" s="54" t="s">
        <v>2323</v>
      </c>
      <c r="H49" s="50" t="s">
        <v>37</v>
      </c>
      <c r="I49" s="70"/>
      <c r="J49" s="58"/>
      <c r="K49" s="154">
        <v>147.0</v>
      </c>
      <c r="L49" s="149"/>
      <c r="M49" s="61"/>
      <c r="N49" s="62"/>
      <c r="O49" s="152"/>
      <c r="P49" s="155"/>
      <c r="Q49" s="127"/>
      <c r="R49" s="53" t="s">
        <v>2324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51"/>
      <c r="C50" s="68" t="s">
        <v>1201</v>
      </c>
      <c r="D50" s="53" t="s">
        <v>149</v>
      </c>
      <c r="E50" s="69" t="s">
        <v>2325</v>
      </c>
      <c r="F50" s="261" t="s">
        <v>2326</v>
      </c>
      <c r="G50" s="54" t="s">
        <v>2327</v>
      </c>
      <c r="H50" s="50" t="s">
        <v>87</v>
      </c>
      <c r="I50" s="70"/>
      <c r="J50" s="58"/>
      <c r="K50" s="154"/>
      <c r="L50" s="149">
        <v>888.0</v>
      </c>
      <c r="M50" s="61"/>
      <c r="N50" s="83"/>
      <c r="O50" s="152"/>
      <c r="P50" s="155"/>
      <c r="Q50" s="128"/>
      <c r="R50" s="263">
        <v>888.0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40</v>
      </c>
      <c r="B51" s="51"/>
      <c r="C51" s="136"/>
      <c r="D51" s="53" t="s">
        <v>201</v>
      </c>
      <c r="E51" s="54"/>
      <c r="F51" s="261" t="s">
        <v>2328</v>
      </c>
      <c r="G51" s="100" t="s">
        <v>2329</v>
      </c>
      <c r="H51" s="50" t="s">
        <v>46</v>
      </c>
      <c r="I51" s="57">
        <v>294.0</v>
      </c>
      <c r="J51" s="58"/>
      <c r="K51" s="154"/>
      <c r="L51" s="149"/>
      <c r="M51" s="61"/>
      <c r="N51" s="73"/>
      <c r="O51" s="156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51</v>
      </c>
      <c r="B52" s="51"/>
      <c r="C52" s="288" t="s">
        <v>1209</v>
      </c>
      <c r="D52" s="53" t="s">
        <v>818</v>
      </c>
      <c r="E52" s="69" t="s">
        <v>2330</v>
      </c>
      <c r="F52" s="261" t="s">
        <v>2331</v>
      </c>
      <c r="G52" s="55" t="s">
        <v>2332</v>
      </c>
      <c r="H52" s="50" t="s">
        <v>46</v>
      </c>
      <c r="I52" s="57"/>
      <c r="J52" s="58"/>
      <c r="K52" s="158"/>
      <c r="L52" s="149">
        <v>294.0</v>
      </c>
      <c r="M52" s="159"/>
      <c r="N52" s="73"/>
      <c r="O52" s="152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40</v>
      </c>
      <c r="B53" s="51"/>
      <c r="C53" s="131" t="s">
        <v>2333</v>
      </c>
      <c r="D53" s="53" t="s">
        <v>97</v>
      </c>
      <c r="E53" s="54" t="s">
        <v>818</v>
      </c>
      <c r="F53" s="261" t="s">
        <v>2334</v>
      </c>
      <c r="G53" s="55" t="s">
        <v>2335</v>
      </c>
      <c r="H53" s="50" t="s">
        <v>37</v>
      </c>
      <c r="I53" s="70"/>
      <c r="J53" s="58">
        <v>750.0</v>
      </c>
      <c r="K53" s="154"/>
      <c r="L53" s="160"/>
      <c r="M53" s="159"/>
      <c r="N53" s="62"/>
      <c r="O53" s="152"/>
      <c r="P53" s="155"/>
      <c r="Q53" s="128"/>
      <c r="R53" s="53">
        <v>150.0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51</v>
      </c>
      <c r="B54" s="51"/>
      <c r="C54" s="131" t="s">
        <v>1223</v>
      </c>
      <c r="D54" s="53" t="s">
        <v>107</v>
      </c>
      <c r="E54" s="54" t="s">
        <v>2336</v>
      </c>
      <c r="F54" s="262" t="s">
        <v>2337</v>
      </c>
      <c r="G54" s="55" t="s">
        <v>2338</v>
      </c>
      <c r="H54" s="50" t="s">
        <v>37</v>
      </c>
      <c r="I54" s="147"/>
      <c r="J54" s="58"/>
      <c r="K54" s="154"/>
      <c r="L54" s="149">
        <v>147.0</v>
      </c>
      <c r="M54" s="159"/>
      <c r="N54" s="73"/>
      <c r="O54" s="152"/>
      <c r="P54" s="153"/>
      <c r="Q54" s="128"/>
      <c r="R54" s="5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40</v>
      </c>
      <c r="B55" s="51"/>
      <c r="C55" s="131" t="s">
        <v>2339</v>
      </c>
      <c r="D55" s="161" t="s">
        <v>112</v>
      </c>
      <c r="E55" s="162"/>
      <c r="F55" s="261" t="s">
        <v>2340</v>
      </c>
      <c r="G55" s="55" t="s">
        <v>2341</v>
      </c>
      <c r="H55" s="50" t="s">
        <v>46</v>
      </c>
      <c r="I55" s="70"/>
      <c r="J55" s="58">
        <v>150.0</v>
      </c>
      <c r="K55" s="154"/>
      <c r="L55" s="160"/>
      <c r="M55" s="159"/>
      <c r="N55" s="62"/>
      <c r="O55" s="156"/>
      <c r="P55" s="155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24"/>
      <c r="E56" s="54"/>
      <c r="F56" s="165"/>
      <c r="G56" s="55"/>
      <c r="H56" s="56"/>
      <c r="I56" s="70"/>
      <c r="J56" s="58"/>
      <c r="K56" s="154"/>
      <c r="L56" s="166"/>
      <c r="M56" s="159"/>
      <c r="N56" s="62"/>
      <c r="O56" s="156"/>
      <c r="P56" s="155"/>
      <c r="Q56" s="128"/>
      <c r="R56" s="53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54"/>
      <c r="G57" s="55"/>
      <c r="H57" s="56"/>
      <c r="I57" s="167"/>
      <c r="J57" s="58"/>
      <c r="K57" s="154"/>
      <c r="L57" s="149"/>
      <c r="M57" s="159"/>
      <c r="N57" s="14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8"/>
      <c r="J58" s="58"/>
      <c r="K58" s="154"/>
      <c r="L58" s="160"/>
      <c r="M58" s="169"/>
      <c r="N58" s="142"/>
      <c r="O58" s="156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51"/>
      <c r="D59" s="24"/>
      <c r="E59" s="54"/>
      <c r="F59" s="54"/>
      <c r="G59" s="55"/>
      <c r="H59" s="56"/>
      <c r="I59" s="167"/>
      <c r="J59" s="58"/>
      <c r="K59" s="170"/>
      <c r="L59" s="160"/>
      <c r="M59" s="159"/>
      <c r="N59" s="62"/>
      <c r="O59" s="152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51"/>
      <c r="C60" s="131"/>
      <c r="D60" s="24"/>
      <c r="E60" s="54"/>
      <c r="F60" s="54"/>
      <c r="G60" s="55"/>
      <c r="H60" s="56"/>
      <c r="I60" s="167"/>
      <c r="J60" s="58"/>
      <c r="K60" s="154"/>
      <c r="L60" s="166"/>
      <c r="M60" s="159"/>
      <c r="N60" s="73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77"/>
      <c r="C61" s="51"/>
      <c r="D61" s="24"/>
      <c r="E61" s="54"/>
      <c r="F61" s="54"/>
      <c r="G61" s="55"/>
      <c r="H61" s="56"/>
      <c r="I61" s="167"/>
      <c r="J61" s="58"/>
      <c r="K61" s="154"/>
      <c r="L61" s="160"/>
      <c r="M61" s="159"/>
      <c r="N61" s="73"/>
      <c r="O61" s="152"/>
      <c r="P61" s="155"/>
      <c r="Q61" s="128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51"/>
      <c r="C62" s="51"/>
      <c r="D62" s="24"/>
      <c r="E62" s="54"/>
      <c r="F62" s="54"/>
      <c r="G62" s="55"/>
      <c r="H62" s="56"/>
      <c r="I62" s="167"/>
      <c r="J62" s="88"/>
      <c r="K62" s="154"/>
      <c r="L62" s="171"/>
      <c r="M62" s="169"/>
      <c r="N62" s="73"/>
      <c r="O62" s="152"/>
      <c r="P62" s="155"/>
      <c r="Q62" s="127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58"/>
      <c r="K63" s="154"/>
      <c r="L63" s="171"/>
      <c r="M63" s="159"/>
      <c r="N63" s="73"/>
      <c r="O63" s="152"/>
      <c r="P63" s="155"/>
      <c r="Q63" s="128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58"/>
      <c r="K64" s="158"/>
      <c r="L64" s="171"/>
      <c r="M64" s="169"/>
      <c r="N64" s="62"/>
      <c r="O64" s="152"/>
      <c r="P64" s="155"/>
      <c r="Q64" s="128"/>
      <c r="R64" s="53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7"/>
      <c r="J65" s="88"/>
      <c r="K65" s="158"/>
      <c r="L65" s="171"/>
      <c r="M65" s="169"/>
      <c r="N65" s="73"/>
      <c r="O65" s="152"/>
      <c r="P65" s="155"/>
      <c r="Q65" s="128"/>
      <c r="R65" s="172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8"/>
      <c r="J66" s="88"/>
      <c r="K66" s="154"/>
      <c r="L66" s="160"/>
      <c r="M66" s="169"/>
      <c r="N66" s="62"/>
      <c r="O66" s="152"/>
      <c r="P66" s="155"/>
      <c r="Q66" s="128"/>
      <c r="R66" s="53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88"/>
      <c r="K67" s="158"/>
      <c r="L67" s="166"/>
      <c r="M67" s="159"/>
      <c r="N67" s="73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7"/>
      <c r="J68" s="88"/>
      <c r="K68" s="158"/>
      <c r="L68" s="149"/>
      <c r="M68" s="173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8"/>
      <c r="K69" s="154"/>
      <c r="L69" s="160"/>
      <c r="M69" s="169"/>
      <c r="N69" s="62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8"/>
      <c r="K70" s="158"/>
      <c r="L70" s="160"/>
      <c r="M70" s="169"/>
      <c r="N70" s="73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8"/>
      <c r="K71" s="178"/>
      <c r="L71" s="160"/>
      <c r="M71" s="169"/>
      <c r="N71" s="73"/>
      <c r="O71" s="152"/>
      <c r="P71" s="155"/>
      <c r="Q71" s="128"/>
      <c r="R71" s="164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8"/>
      <c r="L72" s="160"/>
      <c r="M72" s="169"/>
      <c r="N72" s="73"/>
      <c r="O72" s="152"/>
      <c r="P72" s="155"/>
      <c r="Q72" s="128"/>
      <c r="R72" s="53"/>
      <c r="S72" s="9"/>
      <c r="T72" s="9"/>
      <c r="U72" s="9"/>
      <c r="V72" s="9"/>
      <c r="W72" s="9"/>
      <c r="X72" s="9"/>
      <c r="Y72" s="9"/>
      <c r="Z72" s="9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3"/>
      <c r="O73" s="185"/>
      <c r="P73" s="186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8"/>
      <c r="K74" s="182"/>
      <c r="L74" s="183"/>
      <c r="M74" s="188"/>
      <c r="N74" s="142"/>
      <c r="O74" s="185"/>
      <c r="P74" s="186"/>
      <c r="Q74" s="128"/>
      <c r="R74" s="172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86"/>
      <c r="D75" s="174"/>
      <c r="E75" s="176"/>
      <c r="F75" s="54"/>
      <c r="G75" s="54"/>
      <c r="H75" s="56"/>
      <c r="I75" s="181"/>
      <c r="J75" s="88"/>
      <c r="K75" s="189"/>
      <c r="L75" s="183"/>
      <c r="M75" s="188"/>
      <c r="N75" s="73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24"/>
      <c r="E78" s="190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69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172"/>
      <c r="S79" s="9"/>
      <c r="T79" s="9"/>
      <c r="U79" s="9"/>
      <c r="V79" s="9"/>
      <c r="W79" s="9"/>
      <c r="X79" s="9"/>
      <c r="Y79" s="9"/>
      <c r="Z79" s="9"/>
    </row>
    <row r="80">
      <c r="A80" s="56"/>
      <c r="B80" s="179"/>
      <c r="C80" s="51"/>
      <c r="D80" s="24"/>
      <c r="E80" s="191"/>
      <c r="F80" s="176"/>
      <c r="G80" s="176"/>
      <c r="H80" s="56"/>
      <c r="I80" s="181"/>
      <c r="J80" s="88"/>
      <c r="K80" s="182"/>
      <c r="L80" s="183"/>
      <c r="M80" s="188"/>
      <c r="N80" s="73"/>
      <c r="O80" s="185"/>
      <c r="P80" s="186"/>
      <c r="Q80" s="128"/>
      <c r="R80" s="19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3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1"/>
      <c r="D95" s="212"/>
      <c r="E95" s="4"/>
      <c r="F95" s="213"/>
      <c r="G95" s="214"/>
      <c r="H95" s="5"/>
      <c r="I95" s="215"/>
      <c r="O95" s="216"/>
      <c r="P95" s="216"/>
      <c r="Q95" s="217"/>
      <c r="R95" s="218">
        <f>SUM(R7:R94)</f>
        <v>7686</v>
      </c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9"/>
      <c r="D96" s="220"/>
      <c r="E96" s="4"/>
      <c r="F96" s="221"/>
      <c r="G96" s="222"/>
      <c r="H96" s="3"/>
      <c r="I96" s="223" t="s">
        <v>26</v>
      </c>
      <c r="J96" s="224"/>
      <c r="O96" s="216"/>
      <c r="P96" s="216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5"/>
      <c r="B97" s="225"/>
      <c r="C97" s="19"/>
      <c r="D97" s="226"/>
      <c r="E97" s="227"/>
      <c r="F97" s="213"/>
      <c r="G97" s="4"/>
      <c r="H97" s="3"/>
      <c r="I97" s="180">
        <f>SUM(I7:I94)</f>
        <v>2147</v>
      </c>
      <c r="J97" s="228" t="s">
        <v>27</v>
      </c>
      <c r="K97" s="229"/>
      <c r="O97" s="230"/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213"/>
      <c r="G98" s="4"/>
      <c r="H98" s="3"/>
      <c r="I98" s="180">
        <f>SUM(I97*2%)</f>
        <v>42.94</v>
      </c>
      <c r="J98" s="231">
        <f>SUM(J7:J94)</f>
        <v>5555</v>
      </c>
      <c r="K98" s="232" t="s">
        <v>22</v>
      </c>
      <c r="O98" s="233" t="s">
        <v>11</v>
      </c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4"/>
      <c r="G99" s="4"/>
      <c r="H99" s="3"/>
      <c r="I99" s="234"/>
      <c r="J99" s="86">
        <f>SUM(J98*3%)</f>
        <v>166.65</v>
      </c>
      <c r="K99" s="235" t="s">
        <v>28</v>
      </c>
      <c r="L99" s="236"/>
      <c r="O99" s="216"/>
      <c r="P99" s="216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9"/>
      <c r="J100" s="234"/>
      <c r="K100" s="231">
        <f>SUM(K7:K94)</f>
        <v>1172</v>
      </c>
      <c r="L100" s="236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38" t="s">
        <v>29</v>
      </c>
      <c r="F101" s="312">
        <f>SUM(M14,M34,M35,I40)</f>
        <v>1018</v>
      </c>
      <c r="G101" s="4"/>
      <c r="H101" s="3"/>
      <c r="I101" s="9"/>
      <c r="J101" s="9"/>
      <c r="K101" s="86">
        <f>SUM(K100*1%)</f>
        <v>11.72</v>
      </c>
      <c r="L101" s="240" t="s">
        <v>30</v>
      </c>
      <c r="M101" s="215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41" t="s">
        <v>31</v>
      </c>
      <c r="F102" s="242">
        <f>SUM(I97,J98,K100,L102,M103,N104,O107,P108,Q109)</f>
        <v>14575</v>
      </c>
      <c r="G102" s="4"/>
      <c r="H102" s="3"/>
      <c r="I102" s="9"/>
      <c r="J102" s="9"/>
      <c r="K102" s="20"/>
      <c r="L102" s="180">
        <f>SUM(L7:L94)</f>
        <v>3043</v>
      </c>
      <c r="M102" s="243" t="s">
        <v>32</v>
      </c>
      <c r="N102" s="244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4"/>
      <c r="G103" s="4"/>
      <c r="H103" s="3"/>
      <c r="I103" s="9"/>
      <c r="J103" s="9"/>
      <c r="K103" s="3"/>
      <c r="L103" s="180">
        <f>SUM(L102*2%)</f>
        <v>60.86</v>
      </c>
      <c r="M103" s="180">
        <f>SUM(M7:M94)</f>
        <v>2658</v>
      </c>
      <c r="N103" s="245" t="s">
        <v>33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3"/>
      <c r="M104" s="180">
        <f>SUM(M103*2%)</f>
        <v>53.16</v>
      </c>
      <c r="N104" s="180">
        <f>SUM(N7:N94)</f>
        <v>0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6" t="s">
        <v>34</v>
      </c>
      <c r="F105" s="247">
        <f>SUM(M15,K21,L23,L25,J28,L32,K33,M34,M35,J39,I40,I42,M43,L50)</f>
        <v>7496</v>
      </c>
      <c r="G105" s="291">
        <f>SUM(M34,M35,I40)</f>
        <v>724</v>
      </c>
      <c r="H105" s="3"/>
      <c r="I105" s="9"/>
      <c r="J105" s="9"/>
      <c r="K105" s="3"/>
      <c r="L105" s="3"/>
      <c r="M105" s="9"/>
      <c r="N105" s="180">
        <f>SUM(N104*1%)</f>
        <v>0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9" t="s">
        <v>35</v>
      </c>
      <c r="F106" s="313">
        <f>SUM(M7,L17,I18,I19,M20,J26,J27,M37,K41,I51,L52,J55)</f>
        <v>2759</v>
      </c>
      <c r="G106" s="314"/>
      <c r="H106" s="3"/>
      <c r="I106" s="9"/>
      <c r="J106" s="9"/>
      <c r="K106" s="3"/>
      <c r="L106" s="3"/>
      <c r="M106" s="9"/>
      <c r="N106" s="20"/>
      <c r="O106" s="251" t="s">
        <v>36</v>
      </c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52" t="s">
        <v>37</v>
      </c>
      <c r="F107" s="313">
        <f>SUM(M12,K13,M14,I16,I22,L29,K31,L36,M38,I44,M45,I46,M47,L48,K49,J53,L54)</f>
        <v>4320</v>
      </c>
      <c r="G107" s="291">
        <f>SUM(M14)</f>
        <v>294</v>
      </c>
      <c r="H107" s="3"/>
      <c r="I107" s="9"/>
      <c r="J107" s="9"/>
      <c r="K107" s="3"/>
      <c r="L107" s="3"/>
      <c r="M107" s="9"/>
      <c r="N107" s="20"/>
      <c r="O107" s="180">
        <f>SUM(O7:O94)</f>
        <v>0</v>
      </c>
      <c r="P107" s="253" t="s">
        <v>38</v>
      </c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180">
        <f>SUM(O107*2%)</f>
        <v>0</v>
      </c>
      <c r="P108" s="180">
        <f>SUM(P7:P94)</f>
        <v>0</v>
      </c>
      <c r="Q108" s="252" t="s">
        <v>37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180">
        <f>SUM(P108*2%)</f>
        <v>0</v>
      </c>
      <c r="Q109" s="254">
        <f>SUM(Q7:Q94)</f>
        <v>0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180">
        <f>SUM(Q109*2%)</f>
        <v>0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5:T15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SUM(F102)</f>
        <v>10840.1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68" t="s">
        <v>1241</v>
      </c>
      <c r="D7" s="53" t="s">
        <v>107</v>
      </c>
      <c r="E7" s="54"/>
      <c r="F7" s="261" t="s">
        <v>2342</v>
      </c>
      <c r="G7" s="55" t="s">
        <v>2343</v>
      </c>
      <c r="H7" s="50" t="s">
        <v>37</v>
      </c>
      <c r="I7" s="57"/>
      <c r="J7" s="58"/>
      <c r="K7" s="59"/>
      <c r="L7" s="60"/>
      <c r="M7" s="61">
        <v>244.0</v>
      </c>
      <c r="N7" s="62"/>
      <c r="O7" s="63"/>
      <c r="P7" s="64"/>
      <c r="Q7" s="65"/>
      <c r="R7" s="53">
        <v>50.0</v>
      </c>
      <c r="S7" s="66" t="s">
        <v>23</v>
      </c>
      <c r="T7" s="67">
        <f>SUM(I7:I86)</f>
        <v>1919.1</v>
      </c>
      <c r="U7" s="9"/>
      <c r="V7" s="9"/>
      <c r="W7" s="9"/>
      <c r="X7" s="9"/>
      <c r="Y7" s="9"/>
      <c r="Z7" s="9"/>
    </row>
    <row r="8">
      <c r="A8" s="50" t="s">
        <v>40</v>
      </c>
      <c r="B8" s="51"/>
      <c r="C8" s="68" t="s">
        <v>2344</v>
      </c>
      <c r="D8" s="53" t="s">
        <v>138</v>
      </c>
      <c r="E8" s="69"/>
      <c r="F8" s="261" t="s">
        <v>2345</v>
      </c>
      <c r="G8" s="55" t="s">
        <v>2346</v>
      </c>
      <c r="H8" s="50" t="s">
        <v>37</v>
      </c>
      <c r="I8" s="70">
        <v>147.0</v>
      </c>
      <c r="J8" s="58"/>
      <c r="K8" s="71"/>
      <c r="L8" s="72"/>
      <c r="M8" s="61"/>
      <c r="N8" s="73"/>
      <c r="O8" s="74"/>
      <c r="P8" s="75"/>
      <c r="Q8" s="76"/>
      <c r="R8" s="53">
        <v>50.0</v>
      </c>
      <c r="S8" s="40" t="s">
        <v>13</v>
      </c>
      <c r="T8" s="67">
        <f>SUM(J7:J86)</f>
        <v>2088</v>
      </c>
      <c r="U8" s="9"/>
      <c r="V8" s="9"/>
      <c r="W8" s="9"/>
      <c r="X8" s="9"/>
      <c r="Y8" s="9"/>
      <c r="Z8" s="9"/>
    </row>
    <row r="9">
      <c r="A9" s="50"/>
      <c r="B9" s="77"/>
      <c r="C9" s="68" t="s">
        <v>47</v>
      </c>
      <c r="D9" s="53" t="s">
        <v>97</v>
      </c>
      <c r="E9" s="69"/>
      <c r="F9" s="261" t="s">
        <v>2347</v>
      </c>
      <c r="G9" s="55" t="s">
        <v>2348</v>
      </c>
      <c r="H9" s="50" t="s">
        <v>37</v>
      </c>
      <c r="I9" s="70"/>
      <c r="J9" s="78"/>
      <c r="K9" s="71"/>
      <c r="L9" s="79"/>
      <c r="M9" s="61"/>
      <c r="N9" s="73"/>
      <c r="O9" s="74"/>
      <c r="P9" s="75"/>
      <c r="Q9" s="330" t="s">
        <v>2349</v>
      </c>
      <c r="R9" s="53" t="s">
        <v>47</v>
      </c>
      <c r="S9" s="80" t="s">
        <v>14</v>
      </c>
      <c r="T9" s="81">
        <f>SUM(K7:K86)</f>
        <v>1889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 t="s">
        <v>47</v>
      </c>
      <c r="D10" s="53"/>
      <c r="E10" s="69"/>
      <c r="F10" s="261" t="s">
        <v>2350</v>
      </c>
      <c r="G10" s="55" t="s">
        <v>2351</v>
      </c>
      <c r="H10" s="50" t="s">
        <v>87</v>
      </c>
      <c r="I10" s="70"/>
      <c r="J10" s="58"/>
      <c r="K10" s="71"/>
      <c r="L10" s="79"/>
      <c r="M10" s="61"/>
      <c r="N10" s="83" t="s">
        <v>186</v>
      </c>
      <c r="O10" s="84"/>
      <c r="P10" s="75"/>
      <c r="Q10" s="65"/>
      <c r="R10" s="53" t="s">
        <v>47</v>
      </c>
      <c r="S10" s="85" t="s">
        <v>24</v>
      </c>
      <c r="T10" s="81">
        <f>SUM(L7:L86)</f>
        <v>1386</v>
      </c>
      <c r="U10" s="9"/>
      <c r="V10" s="9"/>
      <c r="W10" s="9"/>
      <c r="X10" s="9"/>
      <c r="Y10" s="9"/>
      <c r="Z10" s="9"/>
    </row>
    <row r="11">
      <c r="A11" s="50" t="s">
        <v>40</v>
      </c>
      <c r="B11" s="51"/>
      <c r="C11" s="82" t="s">
        <v>47</v>
      </c>
      <c r="D11" s="87"/>
      <c r="E11" s="69"/>
      <c r="F11" s="261" t="s">
        <v>2352</v>
      </c>
      <c r="G11" s="55" t="s">
        <v>2351</v>
      </c>
      <c r="H11" s="50" t="s">
        <v>87</v>
      </c>
      <c r="I11" s="57"/>
      <c r="J11" s="88"/>
      <c r="K11" s="71"/>
      <c r="L11" s="89"/>
      <c r="M11" s="90"/>
      <c r="N11" s="62" t="s">
        <v>186</v>
      </c>
      <c r="O11" s="84"/>
      <c r="P11" s="91"/>
      <c r="Q11" s="92"/>
      <c r="R11" s="53" t="s">
        <v>47</v>
      </c>
      <c r="S11" s="43" t="s">
        <v>16</v>
      </c>
      <c r="T11" s="81">
        <f>SUM(M7:M86)</f>
        <v>1126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6"/>
      <c r="D12" s="53" t="s">
        <v>339</v>
      </c>
      <c r="E12" s="69" t="s">
        <v>2353</v>
      </c>
      <c r="F12" s="265" t="s">
        <v>2354</v>
      </c>
      <c r="G12" s="55" t="s">
        <v>2355</v>
      </c>
      <c r="H12" s="50" t="s">
        <v>87</v>
      </c>
      <c r="I12" s="57"/>
      <c r="J12" s="326">
        <v>197.0</v>
      </c>
      <c r="K12" s="71"/>
      <c r="L12" s="95"/>
      <c r="M12" s="61"/>
      <c r="N12" s="62"/>
      <c r="O12" s="96"/>
      <c r="P12" s="97"/>
      <c r="Q12" s="98"/>
      <c r="R12" s="53">
        <v>50.0</v>
      </c>
      <c r="S12" s="99" t="s">
        <v>17</v>
      </c>
      <c r="T12" s="67">
        <f>SUM(N7:N86)</f>
        <v>0</v>
      </c>
      <c r="U12" s="9"/>
      <c r="V12" s="9"/>
      <c r="W12" s="9"/>
      <c r="X12" s="9"/>
      <c r="Y12" s="9"/>
      <c r="Z12" s="9"/>
    </row>
    <row r="13" ht="16.5" customHeight="1">
      <c r="A13" s="50" t="s">
        <v>40</v>
      </c>
      <c r="B13" s="77"/>
      <c r="C13" s="68" t="s">
        <v>487</v>
      </c>
      <c r="D13" s="53" t="s">
        <v>339</v>
      </c>
      <c r="E13" s="69" t="s">
        <v>2356</v>
      </c>
      <c r="F13" s="262" t="s">
        <v>2357</v>
      </c>
      <c r="G13" s="55" t="s">
        <v>788</v>
      </c>
      <c r="H13" s="50" t="s">
        <v>37</v>
      </c>
      <c r="I13" s="70"/>
      <c r="J13" s="58"/>
      <c r="K13" s="59"/>
      <c r="L13" s="89"/>
      <c r="M13" s="61"/>
      <c r="N13" s="83"/>
      <c r="O13" s="74"/>
      <c r="P13" s="91"/>
      <c r="Q13" s="92">
        <v>294.0</v>
      </c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2358</v>
      </c>
      <c r="D14" s="53" t="s">
        <v>190</v>
      </c>
      <c r="E14" s="69"/>
      <c r="F14" s="261" t="s">
        <v>2359</v>
      </c>
      <c r="G14" s="55" t="s">
        <v>2360</v>
      </c>
      <c r="H14" s="50" t="s">
        <v>37</v>
      </c>
      <c r="I14" s="70">
        <v>147.0</v>
      </c>
      <c r="J14" s="58"/>
      <c r="K14" s="71"/>
      <c r="L14" s="89"/>
      <c r="M14" s="61"/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1461</v>
      </c>
      <c r="D15" s="53" t="s">
        <v>190</v>
      </c>
      <c r="E15" s="69"/>
      <c r="F15" s="261" t="s">
        <v>2361</v>
      </c>
      <c r="G15" s="55" t="s">
        <v>2362</v>
      </c>
      <c r="H15" s="50" t="s">
        <v>46</v>
      </c>
      <c r="I15" s="70"/>
      <c r="J15" s="58"/>
      <c r="K15" s="71"/>
      <c r="L15" s="89"/>
      <c r="M15" s="61"/>
      <c r="N15" s="62"/>
      <c r="O15" s="84"/>
      <c r="P15" s="104">
        <v>1500.0</v>
      </c>
      <c r="Q15" s="105"/>
      <c r="R15" s="263">
        <v>1500.0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51</v>
      </c>
      <c r="B16" s="51"/>
      <c r="C16" s="82" t="s">
        <v>1264</v>
      </c>
      <c r="D16" s="53" t="s">
        <v>190</v>
      </c>
      <c r="E16" s="107" t="s">
        <v>2363</v>
      </c>
      <c r="F16" s="261" t="s">
        <v>2364</v>
      </c>
      <c r="G16" s="55" t="s">
        <v>2365</v>
      </c>
      <c r="H16" s="50" t="s">
        <v>37</v>
      </c>
      <c r="I16" s="70"/>
      <c r="J16" s="58"/>
      <c r="K16" s="71">
        <v>147.0</v>
      </c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SUM(O7:O78)</f>
        <v>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561</v>
      </c>
      <c r="D17" s="53" t="s">
        <v>201</v>
      </c>
      <c r="E17" s="110"/>
      <c r="F17" s="261" t="s">
        <v>2366</v>
      </c>
      <c r="G17" s="55" t="s">
        <v>2367</v>
      </c>
      <c r="H17" s="50" t="s">
        <v>46</v>
      </c>
      <c r="I17" s="70">
        <v>147.0</v>
      </c>
      <c r="J17" s="88"/>
      <c r="K17" s="71"/>
      <c r="L17" s="79"/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SUM(P7:P86)</f>
        <v>1500</v>
      </c>
      <c r="U17" s="9"/>
      <c r="V17" s="9"/>
      <c r="W17" s="9"/>
      <c r="X17" s="9"/>
      <c r="Y17" s="9"/>
      <c r="Z17" s="9"/>
    </row>
    <row r="18">
      <c r="A18" s="50" t="s">
        <v>51</v>
      </c>
      <c r="B18" s="77"/>
      <c r="C18" s="86"/>
      <c r="D18" s="53" t="s">
        <v>27</v>
      </c>
      <c r="E18" s="69" t="s">
        <v>2368</v>
      </c>
      <c r="F18" s="265" t="s">
        <v>2369</v>
      </c>
      <c r="G18" s="55" t="s">
        <v>2370</v>
      </c>
      <c r="H18" s="50" t="s">
        <v>87</v>
      </c>
      <c r="I18" s="70"/>
      <c r="J18" s="78"/>
      <c r="K18" s="71">
        <v>294.0</v>
      </c>
      <c r="L18" s="89"/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SUM(Q7:Q86)</f>
        <v>932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2371</v>
      </c>
      <c r="D19" s="53" t="s">
        <v>190</v>
      </c>
      <c r="E19" s="69"/>
      <c r="F19" s="261" t="s">
        <v>2372</v>
      </c>
      <c r="G19" s="55" t="s">
        <v>2373</v>
      </c>
      <c r="H19" s="50" t="s">
        <v>37</v>
      </c>
      <c r="I19" s="70">
        <v>147.0</v>
      </c>
      <c r="J19" s="114"/>
      <c r="K19" s="71"/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51</v>
      </c>
      <c r="B20" s="51"/>
      <c r="C20" s="82" t="s">
        <v>1488</v>
      </c>
      <c r="D20" s="53" t="s">
        <v>190</v>
      </c>
      <c r="E20" s="69"/>
      <c r="F20" s="261" t="s">
        <v>2374</v>
      </c>
      <c r="G20" s="55" t="s">
        <v>2375</v>
      </c>
      <c r="H20" s="50" t="s">
        <v>37</v>
      </c>
      <c r="I20" s="70"/>
      <c r="J20" s="58"/>
      <c r="K20" s="116"/>
      <c r="L20" s="89"/>
      <c r="M20" s="61">
        <v>244.0</v>
      </c>
      <c r="N20" s="73"/>
      <c r="O20" s="74"/>
      <c r="P20" s="91"/>
      <c r="Q20" s="98"/>
      <c r="R20" s="53">
        <v>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40</v>
      </c>
      <c r="B21" s="51"/>
      <c r="C21" s="82" t="s">
        <v>2376</v>
      </c>
      <c r="D21" s="53" t="s">
        <v>190</v>
      </c>
      <c r="E21" s="110" t="s">
        <v>2377</v>
      </c>
      <c r="F21" s="261" t="s">
        <v>2378</v>
      </c>
      <c r="G21" s="55" t="s">
        <v>2379</v>
      </c>
      <c r="H21" s="50" t="s">
        <v>37</v>
      </c>
      <c r="I21" s="70"/>
      <c r="J21" s="58">
        <v>127.0</v>
      </c>
      <c r="K21" s="116"/>
      <c r="L21" s="89"/>
      <c r="M21" s="61"/>
      <c r="N21" s="62"/>
      <c r="O21" s="84"/>
      <c r="P21" s="91"/>
      <c r="Q21" s="98"/>
      <c r="R21" s="53">
        <v>50.0</v>
      </c>
      <c r="S21" s="118">
        <f>SUM(F102)</f>
        <v>10840.1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2380</v>
      </c>
      <c r="D22" s="53" t="s">
        <v>53</v>
      </c>
      <c r="E22" s="69" t="s">
        <v>352</v>
      </c>
      <c r="F22" s="261" t="s">
        <v>2381</v>
      </c>
      <c r="G22" s="55" t="s">
        <v>2382</v>
      </c>
      <c r="H22" s="50" t="s">
        <v>46</v>
      </c>
      <c r="I22" s="70"/>
      <c r="J22" s="58">
        <v>147.0</v>
      </c>
      <c r="K22" s="71"/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1286</v>
      </c>
      <c r="D23" s="53" t="s">
        <v>53</v>
      </c>
      <c r="E23" s="69" t="s">
        <v>2383</v>
      </c>
      <c r="F23" s="261" t="s">
        <v>2384</v>
      </c>
      <c r="G23" s="55" t="s">
        <v>2385</v>
      </c>
      <c r="H23" s="50" t="s">
        <v>87</v>
      </c>
      <c r="I23" s="70"/>
      <c r="J23" s="58"/>
      <c r="K23" s="71">
        <v>147.0</v>
      </c>
      <c r="L23" s="119"/>
      <c r="M23" s="61"/>
      <c r="N23" s="62"/>
      <c r="O23" s="84"/>
      <c r="P23" s="91"/>
      <c r="Q23" s="98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2" t="s">
        <v>1443</v>
      </c>
      <c r="D24" s="53"/>
      <c r="E24" s="69"/>
      <c r="F24" s="261" t="s">
        <v>2386</v>
      </c>
      <c r="G24" s="55" t="s">
        <v>2387</v>
      </c>
      <c r="H24" s="50" t="s">
        <v>87</v>
      </c>
      <c r="I24" s="70"/>
      <c r="J24" s="58"/>
      <c r="K24" s="71"/>
      <c r="L24" s="89"/>
      <c r="M24" s="61">
        <v>294.0</v>
      </c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82" t="s">
        <v>777</v>
      </c>
      <c r="D25" s="53" t="s">
        <v>53</v>
      </c>
      <c r="E25" s="69" t="s">
        <v>1415</v>
      </c>
      <c r="F25" s="261" t="s">
        <v>2388</v>
      </c>
      <c r="G25" s="55" t="s">
        <v>2389</v>
      </c>
      <c r="H25" s="50" t="s">
        <v>46</v>
      </c>
      <c r="I25" s="70"/>
      <c r="J25" s="58"/>
      <c r="K25" s="71"/>
      <c r="L25" s="89">
        <v>294.0</v>
      </c>
      <c r="M25" s="61"/>
      <c r="N25" s="62"/>
      <c r="O25" s="120"/>
      <c r="P25" s="91"/>
      <c r="Q25" s="92"/>
      <c r="R25" s="53">
        <v>50.0</v>
      </c>
      <c r="S25" s="9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82" t="s">
        <v>2390</v>
      </c>
      <c r="D26" s="53" t="s">
        <v>138</v>
      </c>
      <c r="E26" s="69" t="s">
        <v>2391</v>
      </c>
      <c r="F26" s="371" t="s">
        <v>2392</v>
      </c>
      <c r="G26" s="55" t="s">
        <v>2393</v>
      </c>
      <c r="H26" s="50" t="s">
        <v>37</v>
      </c>
      <c r="I26" s="70">
        <v>174.1</v>
      </c>
      <c r="J26" s="58"/>
      <c r="K26" s="71"/>
      <c r="L26" s="89"/>
      <c r="M26" s="121"/>
      <c r="N26" s="62"/>
      <c r="O26" s="74"/>
      <c r="P26" s="91"/>
      <c r="Q26" s="122"/>
      <c r="R26" s="263">
        <v>174.1</v>
      </c>
      <c r="S26" s="4"/>
      <c r="T26" s="9"/>
      <c r="U26" s="9"/>
      <c r="V26" s="9"/>
      <c r="W26" s="9"/>
      <c r="X26" s="9"/>
      <c r="Y26" s="9"/>
      <c r="Z26" s="9"/>
    </row>
    <row r="27">
      <c r="A27" s="50" t="s">
        <v>51</v>
      </c>
      <c r="B27" s="51"/>
      <c r="C27" s="131" t="s">
        <v>1330</v>
      </c>
      <c r="D27" s="53" t="s">
        <v>27</v>
      </c>
      <c r="E27" s="69"/>
      <c r="F27" s="261" t="s">
        <v>2394</v>
      </c>
      <c r="G27" s="55" t="s">
        <v>2395</v>
      </c>
      <c r="H27" s="50" t="s">
        <v>37</v>
      </c>
      <c r="I27" s="123"/>
      <c r="J27" s="58"/>
      <c r="K27" s="71"/>
      <c r="L27" s="79"/>
      <c r="M27" s="61">
        <v>147.0</v>
      </c>
      <c r="N27" s="62"/>
      <c r="O27" s="84"/>
      <c r="P27" s="104"/>
      <c r="Q27" s="98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51"/>
      <c r="C28" s="131" t="s">
        <v>2396</v>
      </c>
      <c r="D28" s="53" t="s">
        <v>27</v>
      </c>
      <c r="E28" s="69" t="s">
        <v>2397</v>
      </c>
      <c r="F28" s="261" t="s">
        <v>2398</v>
      </c>
      <c r="G28" s="55" t="s">
        <v>2399</v>
      </c>
      <c r="H28" s="50" t="s">
        <v>87</v>
      </c>
      <c r="I28" s="70"/>
      <c r="J28" s="78">
        <v>197.0</v>
      </c>
      <c r="K28" s="59"/>
      <c r="L28" s="79"/>
      <c r="M28" s="124"/>
      <c r="N28" s="62"/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2400</v>
      </c>
      <c r="D29" s="87"/>
      <c r="E29" s="69"/>
      <c r="F29" s="261" t="s">
        <v>2401</v>
      </c>
      <c r="G29" s="55" t="s">
        <v>2402</v>
      </c>
      <c r="H29" s="50" t="s">
        <v>37</v>
      </c>
      <c r="I29" s="57"/>
      <c r="J29" s="58"/>
      <c r="K29" s="125"/>
      <c r="L29" s="79"/>
      <c r="M29" s="124"/>
      <c r="N29" s="73"/>
      <c r="O29" s="84"/>
      <c r="P29" s="104"/>
      <c r="Q29" s="92">
        <v>50.0</v>
      </c>
      <c r="R29" s="26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51</v>
      </c>
      <c r="B30" s="77"/>
      <c r="C30" s="82" t="s">
        <v>1503</v>
      </c>
      <c r="D30" s="53" t="s">
        <v>27</v>
      </c>
      <c r="E30" s="69" t="s">
        <v>2403</v>
      </c>
      <c r="F30" s="261" t="s">
        <v>2403</v>
      </c>
      <c r="G30" s="55" t="s">
        <v>2404</v>
      </c>
      <c r="H30" s="50" t="s">
        <v>87</v>
      </c>
      <c r="I30" s="126"/>
      <c r="J30" s="58"/>
      <c r="K30" s="116">
        <v>127.0</v>
      </c>
      <c r="L30" s="89"/>
      <c r="M30" s="61"/>
      <c r="N30" s="62"/>
      <c r="O30" s="84"/>
      <c r="P30" s="104"/>
      <c r="Q30" s="127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77"/>
      <c r="C31" s="82" t="s">
        <v>1334</v>
      </c>
      <c r="D31" s="53" t="s">
        <v>822</v>
      </c>
      <c r="E31" s="69" t="s">
        <v>2405</v>
      </c>
      <c r="F31" s="261" t="s">
        <v>2406</v>
      </c>
      <c r="G31" s="55" t="s">
        <v>2407</v>
      </c>
      <c r="H31" s="50" t="s">
        <v>37</v>
      </c>
      <c r="I31" s="126"/>
      <c r="J31" s="58"/>
      <c r="K31" s="71"/>
      <c r="L31" s="119">
        <v>127.0</v>
      </c>
      <c r="M31" s="61"/>
      <c r="N31" s="62"/>
      <c r="O31" s="7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77"/>
      <c r="C32" s="68" t="s">
        <v>2408</v>
      </c>
      <c r="D32" s="53" t="s">
        <v>822</v>
      </c>
      <c r="E32" s="69"/>
      <c r="F32" s="261" t="s">
        <v>2409</v>
      </c>
      <c r="G32" s="55" t="s">
        <v>2410</v>
      </c>
      <c r="H32" s="50" t="s">
        <v>37</v>
      </c>
      <c r="I32" s="70"/>
      <c r="J32" s="58"/>
      <c r="K32" s="71"/>
      <c r="L32" s="89"/>
      <c r="M32" s="121"/>
      <c r="N32" s="62"/>
      <c r="O32" s="84"/>
      <c r="P32" s="91"/>
      <c r="Q32" s="127">
        <v>294.0</v>
      </c>
      <c r="R32" s="53">
        <v>147.0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51"/>
      <c r="C33" s="68" t="s">
        <v>2411</v>
      </c>
      <c r="D33" s="53" t="s">
        <v>67</v>
      </c>
      <c r="E33" s="69" t="s">
        <v>2412</v>
      </c>
      <c r="F33" s="261" t="s">
        <v>2413</v>
      </c>
      <c r="G33" s="55" t="s">
        <v>2414</v>
      </c>
      <c r="H33" s="50" t="s">
        <v>46</v>
      </c>
      <c r="I33" s="70">
        <v>147.0</v>
      </c>
      <c r="J33" s="78"/>
      <c r="K33" s="71"/>
      <c r="L33" s="89"/>
      <c r="M33" s="61"/>
      <c r="N33" s="62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131"/>
      <c r="C34" s="68" t="s">
        <v>2415</v>
      </c>
      <c r="D34" s="53" t="s">
        <v>67</v>
      </c>
      <c r="E34" s="69"/>
      <c r="F34" s="261" t="s">
        <v>2416</v>
      </c>
      <c r="G34" s="55" t="s">
        <v>2417</v>
      </c>
      <c r="H34" s="50" t="s">
        <v>46</v>
      </c>
      <c r="I34" s="70"/>
      <c r="J34" s="58">
        <v>244.0</v>
      </c>
      <c r="K34" s="71"/>
      <c r="L34" s="79"/>
      <c r="M34" s="61"/>
      <c r="N34" s="83"/>
      <c r="O34" s="129"/>
      <c r="P34" s="130"/>
      <c r="Q34" s="128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51"/>
      <c r="C35" s="68" t="s">
        <v>1338</v>
      </c>
      <c r="D35" s="53" t="s">
        <v>67</v>
      </c>
      <c r="E35" s="132" t="s">
        <v>2418</v>
      </c>
      <c r="F35" s="266" t="s">
        <v>2419</v>
      </c>
      <c r="G35" s="55" t="s">
        <v>2420</v>
      </c>
      <c r="H35" s="50" t="s">
        <v>46</v>
      </c>
      <c r="I35" s="70"/>
      <c r="J35" s="58"/>
      <c r="K35" s="134"/>
      <c r="L35" s="89">
        <v>127.0</v>
      </c>
      <c r="M35" s="61"/>
      <c r="N35" s="62"/>
      <c r="O35" s="129"/>
      <c r="P35" s="130"/>
      <c r="Q35" s="127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135"/>
      <c r="C36" s="82" t="s">
        <v>1355</v>
      </c>
      <c r="D36" s="53" t="s">
        <v>107</v>
      </c>
      <c r="E36" s="69" t="s">
        <v>2421</v>
      </c>
      <c r="F36" s="261" t="s">
        <v>2422</v>
      </c>
      <c r="G36" s="55" t="s">
        <v>2423</v>
      </c>
      <c r="H36" s="50" t="s">
        <v>37</v>
      </c>
      <c r="I36" s="70"/>
      <c r="J36" s="58"/>
      <c r="K36" s="116">
        <v>600.0</v>
      </c>
      <c r="L36" s="89"/>
      <c r="M36" s="61"/>
      <c r="N36" s="62"/>
      <c r="O36" s="129"/>
      <c r="P36" s="130"/>
      <c r="Q36" s="128"/>
      <c r="R36" s="263">
        <v>600.0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51"/>
      <c r="C37" s="150" t="s">
        <v>1359</v>
      </c>
      <c r="D37" s="53" t="s">
        <v>818</v>
      </c>
      <c r="E37" s="107"/>
      <c r="F37" s="261" t="s">
        <v>2424</v>
      </c>
      <c r="G37" s="55" t="s">
        <v>2425</v>
      </c>
      <c r="H37" s="50" t="s">
        <v>46</v>
      </c>
      <c r="I37" s="70"/>
      <c r="J37" s="58"/>
      <c r="K37" s="116">
        <v>300.0</v>
      </c>
      <c r="L37" s="89"/>
      <c r="M37" s="61"/>
      <c r="N37" s="73"/>
      <c r="O37" s="129"/>
      <c r="P37" s="137"/>
      <c r="Q37" s="128"/>
      <c r="R37" s="53">
        <v>150.0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50" t="s">
        <v>2426</v>
      </c>
      <c r="D38" s="53" t="s">
        <v>107</v>
      </c>
      <c r="E38" s="69"/>
      <c r="F38" s="261" t="s">
        <v>2427</v>
      </c>
      <c r="G38" s="54" t="s">
        <v>2428</v>
      </c>
      <c r="H38" s="50" t="s">
        <v>37</v>
      </c>
      <c r="I38" s="57">
        <v>190.0</v>
      </c>
      <c r="J38" s="58"/>
      <c r="K38" s="71"/>
      <c r="L38" s="89"/>
      <c r="M38" s="61"/>
      <c r="N38" s="62"/>
      <c r="O38" s="129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68" t="s">
        <v>541</v>
      </c>
      <c r="D39" s="53" t="s">
        <v>107</v>
      </c>
      <c r="E39" s="69" t="s">
        <v>2429</v>
      </c>
      <c r="F39" s="262" t="s">
        <v>2430</v>
      </c>
      <c r="G39" s="54" t="s">
        <v>2431</v>
      </c>
      <c r="H39" s="50" t="s">
        <v>37</v>
      </c>
      <c r="I39" s="57"/>
      <c r="J39" s="58"/>
      <c r="K39" s="71">
        <v>147.0</v>
      </c>
      <c r="L39" s="89"/>
      <c r="M39" s="61"/>
      <c r="N39" s="62"/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77"/>
      <c r="C40" s="52"/>
      <c r="D40" s="53" t="s">
        <v>138</v>
      </c>
      <c r="E40" s="69"/>
      <c r="F40" s="372" t="s">
        <v>2432</v>
      </c>
      <c r="G40" s="55" t="s">
        <v>2433</v>
      </c>
      <c r="H40" s="50" t="s">
        <v>37</v>
      </c>
      <c r="I40" s="70"/>
      <c r="J40" s="58"/>
      <c r="K40" s="71"/>
      <c r="L40" s="79"/>
      <c r="M40" s="61"/>
      <c r="N40" s="73"/>
      <c r="O40" s="129"/>
      <c r="P40" s="130"/>
      <c r="Q40" s="127">
        <v>294.0</v>
      </c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68" t="s">
        <v>2434</v>
      </c>
      <c r="D41" s="53" t="s">
        <v>83</v>
      </c>
      <c r="E41" s="69" t="s">
        <v>2435</v>
      </c>
      <c r="F41" s="261" t="s">
        <v>2436</v>
      </c>
      <c r="G41" s="55" t="s">
        <v>2437</v>
      </c>
      <c r="H41" s="50" t="s">
        <v>87</v>
      </c>
      <c r="I41" s="70"/>
      <c r="J41" s="58">
        <v>294.0</v>
      </c>
      <c r="K41" s="71"/>
      <c r="L41" s="89"/>
      <c r="M41" s="61"/>
      <c r="N41" s="14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2438</v>
      </c>
      <c r="D42" s="53" t="s">
        <v>83</v>
      </c>
      <c r="E42" s="69" t="s">
        <v>2435</v>
      </c>
      <c r="F42" s="261" t="s">
        <v>2439</v>
      </c>
      <c r="G42" s="53" t="s">
        <v>2437</v>
      </c>
      <c r="H42" s="50" t="s">
        <v>87</v>
      </c>
      <c r="I42" s="126"/>
      <c r="J42" s="58">
        <v>294.0</v>
      </c>
      <c r="K42" s="71"/>
      <c r="L42" s="89"/>
      <c r="M42" s="61"/>
      <c r="N42" s="62"/>
      <c r="O42" s="129"/>
      <c r="P42" s="130"/>
      <c r="Q42" s="127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51"/>
      <c r="C43" s="82" t="s">
        <v>1391</v>
      </c>
      <c r="D43" s="53" t="s">
        <v>339</v>
      </c>
      <c r="E43" s="69"/>
      <c r="F43" s="261" t="s">
        <v>2440</v>
      </c>
      <c r="G43" s="55" t="s">
        <v>2441</v>
      </c>
      <c r="H43" s="50" t="s">
        <v>87</v>
      </c>
      <c r="I43" s="70"/>
      <c r="J43" s="58"/>
      <c r="K43" s="59"/>
      <c r="L43" s="143"/>
      <c r="M43" s="121">
        <v>197.0</v>
      </c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51"/>
      <c r="C44" s="68" t="s">
        <v>1229</v>
      </c>
      <c r="D44" s="53" t="s">
        <v>138</v>
      </c>
      <c r="E44" s="69" t="s">
        <v>2442</v>
      </c>
      <c r="F44" s="261" t="s">
        <v>2443</v>
      </c>
      <c r="G44" s="55" t="s">
        <v>2444</v>
      </c>
      <c r="H44" s="50" t="s">
        <v>37</v>
      </c>
      <c r="I44" s="70">
        <v>127.0</v>
      </c>
      <c r="J44" s="88"/>
      <c r="K44" s="71"/>
      <c r="L44" s="144"/>
      <c r="M44" s="61"/>
      <c r="N44" s="62"/>
      <c r="O44" s="129"/>
      <c r="P44" s="130"/>
      <c r="Q44" s="12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51</v>
      </c>
      <c r="B45" s="77"/>
      <c r="C45" s="283" t="s">
        <v>1395</v>
      </c>
      <c r="D45" s="53" t="s">
        <v>138</v>
      </c>
      <c r="E45" s="69"/>
      <c r="F45" s="284" t="s">
        <v>2445</v>
      </c>
      <c r="G45" s="141" t="s">
        <v>2446</v>
      </c>
      <c r="H45" s="50" t="s">
        <v>37</v>
      </c>
      <c r="I45" s="147"/>
      <c r="J45" s="58"/>
      <c r="K45" s="71"/>
      <c r="L45" s="143">
        <v>127.0</v>
      </c>
      <c r="M45" s="61"/>
      <c r="N45" s="62"/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77"/>
      <c r="C46" s="82" t="s">
        <v>1248</v>
      </c>
      <c r="D46" s="53" t="s">
        <v>27</v>
      </c>
      <c r="E46" s="110" t="s">
        <v>2447</v>
      </c>
      <c r="F46" s="261" t="s">
        <v>2448</v>
      </c>
      <c r="G46" s="55" t="s">
        <v>2449</v>
      </c>
      <c r="H46" s="50" t="s">
        <v>87</v>
      </c>
      <c r="I46" s="70">
        <v>366.0</v>
      </c>
      <c r="J46" s="58"/>
      <c r="K46" s="71"/>
      <c r="L46" s="148"/>
      <c r="M46" s="61"/>
      <c r="N46" s="62"/>
      <c r="O46" s="129"/>
      <c r="P46" s="137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51</v>
      </c>
      <c r="B47" s="51"/>
      <c r="C47" s="82" t="s">
        <v>841</v>
      </c>
      <c r="D47" s="53" t="s">
        <v>27</v>
      </c>
      <c r="E47" s="110"/>
      <c r="F47" s="261" t="s">
        <v>2450</v>
      </c>
      <c r="G47" s="55" t="s">
        <v>2451</v>
      </c>
      <c r="H47" s="50" t="s">
        <v>87</v>
      </c>
      <c r="I47" s="57"/>
      <c r="J47" s="58"/>
      <c r="K47" s="71"/>
      <c r="L47" s="149">
        <v>294.0</v>
      </c>
      <c r="M47" s="124"/>
      <c r="N47" s="62"/>
      <c r="O47" s="140"/>
      <c r="P47" s="130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51"/>
      <c r="C48" s="150" t="s">
        <v>2452</v>
      </c>
      <c r="D48" s="53" t="s">
        <v>201</v>
      </c>
      <c r="E48" s="69" t="s">
        <v>2453</v>
      </c>
      <c r="F48" s="261" t="s">
        <v>2454</v>
      </c>
      <c r="G48" s="55" t="s">
        <v>2455</v>
      </c>
      <c r="H48" s="50" t="s">
        <v>46</v>
      </c>
      <c r="I48" s="70">
        <v>200.0</v>
      </c>
      <c r="J48" s="88"/>
      <c r="K48" s="71"/>
      <c r="L48" s="149"/>
      <c r="M48" s="61"/>
      <c r="N48" s="62"/>
      <c r="O48" s="129"/>
      <c r="P48" s="130"/>
      <c r="Q48" s="92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51"/>
      <c r="C49" s="68" t="s">
        <v>806</v>
      </c>
      <c r="D49" s="53" t="s">
        <v>97</v>
      </c>
      <c r="E49" s="69"/>
      <c r="F49" s="294" t="s">
        <v>2456</v>
      </c>
      <c r="G49" s="55" t="s">
        <v>2457</v>
      </c>
      <c r="H49" s="50" t="s">
        <v>37</v>
      </c>
      <c r="I49" s="70"/>
      <c r="J49" s="58"/>
      <c r="K49" s="134"/>
      <c r="L49" s="149">
        <v>270.0</v>
      </c>
      <c r="M49" s="61"/>
      <c r="N49" s="73"/>
      <c r="O49" s="152"/>
      <c r="P49" s="153"/>
      <c r="Q49" s="98"/>
      <c r="R49" s="263">
        <v>270.0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77"/>
      <c r="C50" s="68" t="s">
        <v>1418</v>
      </c>
      <c r="D50" s="53" t="s">
        <v>27</v>
      </c>
      <c r="E50" s="107"/>
      <c r="F50" s="261" t="s">
        <v>2458</v>
      </c>
      <c r="G50" s="54" t="s">
        <v>2459</v>
      </c>
      <c r="H50" s="50" t="s">
        <v>87</v>
      </c>
      <c r="I50" s="70"/>
      <c r="J50" s="58"/>
      <c r="K50" s="154"/>
      <c r="L50" s="149">
        <v>147.0</v>
      </c>
      <c r="M50" s="61"/>
      <c r="N50" s="62"/>
      <c r="O50" s="152"/>
      <c r="P50" s="155"/>
      <c r="Q50" s="127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68" t="s">
        <v>1433</v>
      </c>
      <c r="D51" s="53" t="s">
        <v>27</v>
      </c>
      <c r="E51" s="69" t="s">
        <v>2460</v>
      </c>
      <c r="F51" s="261" t="s">
        <v>2461</v>
      </c>
      <c r="G51" s="54" t="s">
        <v>2462</v>
      </c>
      <c r="H51" s="50" t="s">
        <v>87</v>
      </c>
      <c r="I51" s="70"/>
      <c r="J51" s="58"/>
      <c r="K51" s="154">
        <v>127.0</v>
      </c>
      <c r="L51" s="149"/>
      <c r="M51" s="61"/>
      <c r="N51" s="8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136"/>
      <c r="D52" s="53" t="s">
        <v>97</v>
      </c>
      <c r="E52" s="54"/>
      <c r="F52" s="261" t="s">
        <v>2463</v>
      </c>
      <c r="G52" s="100" t="s">
        <v>2464</v>
      </c>
      <c r="H52" s="50" t="s">
        <v>37</v>
      </c>
      <c r="I52" s="57"/>
      <c r="J52" s="58">
        <v>588.0</v>
      </c>
      <c r="K52" s="154"/>
      <c r="L52" s="149"/>
      <c r="M52" s="61"/>
      <c r="N52" s="73"/>
      <c r="O52" s="156"/>
      <c r="P52" s="155"/>
      <c r="Q52" s="128"/>
      <c r="R52" s="53">
        <v>100.0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40</v>
      </c>
      <c r="B53" s="51"/>
      <c r="C53" s="288" t="s">
        <v>2465</v>
      </c>
      <c r="D53" s="53" t="s">
        <v>822</v>
      </c>
      <c r="E53" s="69" t="s">
        <v>2466</v>
      </c>
      <c r="F53" s="261" t="s">
        <v>2467</v>
      </c>
      <c r="G53" s="55" t="s">
        <v>2468</v>
      </c>
      <c r="H53" s="50" t="s">
        <v>37</v>
      </c>
      <c r="I53" s="57">
        <v>127.0</v>
      </c>
      <c r="J53" s="58"/>
      <c r="K53" s="158"/>
      <c r="L53" s="149"/>
      <c r="M53" s="159"/>
      <c r="N53" s="73"/>
      <c r="O53" s="152"/>
      <c r="P53" s="155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51</v>
      </c>
      <c r="B54" s="51"/>
      <c r="C54" s="131" t="s">
        <v>47</v>
      </c>
      <c r="D54" s="53" t="s">
        <v>27</v>
      </c>
      <c r="E54" s="54"/>
      <c r="F54" s="261" t="s">
        <v>2469</v>
      </c>
      <c r="G54" s="55" t="s">
        <v>2423</v>
      </c>
      <c r="H54" s="50" t="s">
        <v>37</v>
      </c>
      <c r="I54" s="70"/>
      <c r="J54" s="88"/>
      <c r="K54" s="154" t="s">
        <v>565</v>
      </c>
      <c r="L54" s="160"/>
      <c r="M54" s="159"/>
      <c r="N54" s="62"/>
      <c r="O54" s="152"/>
      <c r="P54" s="155"/>
      <c r="Q54" s="128"/>
      <c r="R54" s="53" t="s">
        <v>47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47</v>
      </c>
      <c r="D55" s="53" t="s">
        <v>201</v>
      </c>
      <c r="E55" s="54"/>
      <c r="F55" s="262" t="s">
        <v>2470</v>
      </c>
      <c r="G55" s="55" t="s">
        <v>2423</v>
      </c>
      <c r="H55" s="50" t="s">
        <v>37</v>
      </c>
      <c r="I55" s="147"/>
      <c r="J55" s="58"/>
      <c r="K55" s="154" t="s">
        <v>50</v>
      </c>
      <c r="L55" s="149"/>
      <c r="M55" s="159"/>
      <c r="N55" s="73"/>
      <c r="O55" s="152"/>
      <c r="P55" s="153"/>
      <c r="Q55" s="128"/>
      <c r="R55" s="53" t="s">
        <v>47</v>
      </c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24"/>
      <c r="E56" s="54"/>
      <c r="F56" s="165"/>
      <c r="G56" s="55"/>
      <c r="H56" s="56"/>
      <c r="I56" s="70"/>
      <c r="J56" s="58"/>
      <c r="K56" s="154"/>
      <c r="L56" s="166"/>
      <c r="M56" s="159"/>
      <c r="N56" s="62"/>
      <c r="O56" s="156"/>
      <c r="P56" s="155"/>
      <c r="Q56" s="128"/>
      <c r="R56" s="53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54"/>
      <c r="G57" s="55"/>
      <c r="H57" s="56"/>
      <c r="I57" s="167"/>
      <c r="J57" s="58"/>
      <c r="K57" s="154"/>
      <c r="L57" s="149"/>
      <c r="M57" s="159"/>
      <c r="N57" s="14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8"/>
      <c r="J58" s="58"/>
      <c r="K58" s="154"/>
      <c r="L58" s="160"/>
      <c r="M58" s="169"/>
      <c r="N58" s="142"/>
      <c r="O58" s="156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51"/>
      <c r="D59" s="24"/>
      <c r="E59" s="54"/>
      <c r="F59" s="54"/>
      <c r="G59" s="55"/>
      <c r="H59" s="56"/>
      <c r="I59" s="167"/>
      <c r="J59" s="58"/>
      <c r="K59" s="170"/>
      <c r="L59" s="160"/>
      <c r="M59" s="159"/>
      <c r="N59" s="62"/>
      <c r="O59" s="152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51"/>
      <c r="C60" s="131"/>
      <c r="D60" s="24"/>
      <c r="E60" s="54"/>
      <c r="F60" s="54"/>
      <c r="G60" s="55"/>
      <c r="H60" s="56"/>
      <c r="I60" s="167"/>
      <c r="J60" s="58"/>
      <c r="K60" s="154"/>
      <c r="L60" s="166"/>
      <c r="M60" s="159"/>
      <c r="N60" s="73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77"/>
      <c r="C61" s="51"/>
      <c r="D61" s="24"/>
      <c r="E61" s="54"/>
      <c r="F61" s="54"/>
      <c r="G61" s="55"/>
      <c r="H61" s="56"/>
      <c r="I61" s="167"/>
      <c r="J61" s="58"/>
      <c r="K61" s="154"/>
      <c r="L61" s="160"/>
      <c r="M61" s="159"/>
      <c r="N61" s="73"/>
      <c r="O61" s="152"/>
      <c r="P61" s="155"/>
      <c r="Q61" s="128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51"/>
      <c r="C62" s="51"/>
      <c r="D62" s="24"/>
      <c r="E62" s="54"/>
      <c r="F62" s="54"/>
      <c r="G62" s="55"/>
      <c r="H62" s="56"/>
      <c r="I62" s="167"/>
      <c r="J62" s="88"/>
      <c r="K62" s="154"/>
      <c r="L62" s="171"/>
      <c r="M62" s="169"/>
      <c r="N62" s="73"/>
      <c r="O62" s="152"/>
      <c r="P62" s="155"/>
      <c r="Q62" s="127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58"/>
      <c r="K63" s="154"/>
      <c r="L63" s="171"/>
      <c r="M63" s="159"/>
      <c r="N63" s="73"/>
      <c r="O63" s="152"/>
      <c r="P63" s="155"/>
      <c r="Q63" s="128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58"/>
      <c r="K64" s="158"/>
      <c r="L64" s="171"/>
      <c r="M64" s="169"/>
      <c r="N64" s="62"/>
      <c r="O64" s="152"/>
      <c r="P64" s="155"/>
      <c r="Q64" s="128"/>
      <c r="R64" s="53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7"/>
      <c r="J65" s="88"/>
      <c r="K65" s="158"/>
      <c r="L65" s="171"/>
      <c r="M65" s="169"/>
      <c r="N65" s="73"/>
      <c r="O65" s="152"/>
      <c r="P65" s="155"/>
      <c r="Q65" s="128"/>
      <c r="R65" s="172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8"/>
      <c r="J66" s="88"/>
      <c r="K66" s="154"/>
      <c r="L66" s="160"/>
      <c r="M66" s="169"/>
      <c r="N66" s="62"/>
      <c r="O66" s="152"/>
      <c r="P66" s="155"/>
      <c r="Q66" s="128"/>
      <c r="R66" s="53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88"/>
      <c r="K67" s="158"/>
      <c r="L67" s="166"/>
      <c r="M67" s="159"/>
      <c r="N67" s="73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7"/>
      <c r="J68" s="88"/>
      <c r="K68" s="158"/>
      <c r="L68" s="149"/>
      <c r="M68" s="173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8"/>
      <c r="K69" s="154"/>
      <c r="L69" s="160"/>
      <c r="M69" s="169"/>
      <c r="N69" s="62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8"/>
      <c r="K70" s="158"/>
      <c r="L70" s="160"/>
      <c r="M70" s="169"/>
      <c r="N70" s="73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8"/>
      <c r="K71" s="178"/>
      <c r="L71" s="160"/>
      <c r="M71" s="169"/>
      <c r="N71" s="73"/>
      <c r="O71" s="152"/>
      <c r="P71" s="155"/>
      <c r="Q71" s="128"/>
      <c r="R71" s="164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8"/>
      <c r="L72" s="160"/>
      <c r="M72" s="169"/>
      <c r="N72" s="73"/>
      <c r="O72" s="152"/>
      <c r="P72" s="155"/>
      <c r="Q72" s="128"/>
      <c r="R72" s="53"/>
      <c r="S72" s="9"/>
      <c r="T72" s="9"/>
      <c r="U72" s="9"/>
      <c r="V72" s="9"/>
      <c r="W72" s="9"/>
      <c r="X72" s="9"/>
      <c r="Y72" s="9"/>
      <c r="Z72" s="9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3"/>
      <c r="O73" s="185"/>
      <c r="P73" s="186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8"/>
      <c r="K74" s="182"/>
      <c r="L74" s="183"/>
      <c r="M74" s="188"/>
      <c r="N74" s="142"/>
      <c r="O74" s="185"/>
      <c r="P74" s="186"/>
      <c r="Q74" s="128"/>
      <c r="R74" s="172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86"/>
      <c r="D75" s="174"/>
      <c r="E75" s="176"/>
      <c r="F75" s="54"/>
      <c r="G75" s="54"/>
      <c r="H75" s="56"/>
      <c r="I75" s="181"/>
      <c r="J75" s="88"/>
      <c r="K75" s="189"/>
      <c r="L75" s="183"/>
      <c r="M75" s="188"/>
      <c r="N75" s="73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24"/>
      <c r="E78" s="190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69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172"/>
      <c r="S79" s="9"/>
      <c r="T79" s="9"/>
      <c r="U79" s="9"/>
      <c r="V79" s="9"/>
      <c r="W79" s="9"/>
      <c r="X79" s="9"/>
      <c r="Y79" s="9"/>
      <c r="Z79" s="9"/>
    </row>
    <row r="80">
      <c r="A80" s="56"/>
      <c r="B80" s="179"/>
      <c r="C80" s="51"/>
      <c r="D80" s="24"/>
      <c r="E80" s="191"/>
      <c r="F80" s="176"/>
      <c r="G80" s="176"/>
      <c r="H80" s="56"/>
      <c r="I80" s="181"/>
      <c r="J80" s="88"/>
      <c r="K80" s="182"/>
      <c r="L80" s="183"/>
      <c r="M80" s="188"/>
      <c r="N80" s="73"/>
      <c r="O80" s="185"/>
      <c r="P80" s="186"/>
      <c r="Q80" s="128"/>
      <c r="R80" s="19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3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1"/>
      <c r="D95" s="212"/>
      <c r="E95" s="4"/>
      <c r="F95" s="213"/>
      <c r="G95" s="214"/>
      <c r="H95" s="5"/>
      <c r="I95" s="215"/>
      <c r="O95" s="216"/>
      <c r="P95" s="216"/>
      <c r="Q95" s="217"/>
      <c r="R95" s="218">
        <f>SUM(R7:R94)</f>
        <v>4791.1</v>
      </c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9"/>
      <c r="D96" s="220"/>
      <c r="E96" s="4"/>
      <c r="F96" s="221"/>
      <c r="G96" s="222"/>
      <c r="H96" s="3"/>
      <c r="I96" s="223" t="s">
        <v>26</v>
      </c>
      <c r="J96" s="224"/>
      <c r="O96" s="216"/>
      <c r="P96" s="216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5"/>
      <c r="B97" s="225"/>
      <c r="C97" s="19"/>
      <c r="D97" s="226"/>
      <c r="E97" s="227"/>
      <c r="F97" s="213"/>
      <c r="G97" s="4"/>
      <c r="H97" s="3"/>
      <c r="I97" s="180">
        <f>SUM(I7:I94)</f>
        <v>1919.1</v>
      </c>
      <c r="J97" s="228" t="s">
        <v>27</v>
      </c>
      <c r="K97" s="229"/>
      <c r="O97" s="230"/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213"/>
      <c r="G98" s="4"/>
      <c r="H98" s="3"/>
      <c r="I98" s="180">
        <f>SUM(I97*2%)</f>
        <v>38.382</v>
      </c>
      <c r="J98" s="231">
        <f>SUM(J7:J94)</f>
        <v>2088</v>
      </c>
      <c r="K98" s="232" t="s">
        <v>22</v>
      </c>
      <c r="O98" s="233" t="s">
        <v>11</v>
      </c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4"/>
      <c r="G99" s="4"/>
      <c r="H99" s="3"/>
      <c r="I99" s="234"/>
      <c r="J99" s="86">
        <f>SUM(J98*2%)</f>
        <v>41.76</v>
      </c>
      <c r="K99" s="235" t="s">
        <v>28</v>
      </c>
      <c r="L99" s="236"/>
      <c r="O99" s="216"/>
      <c r="P99" s="216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9"/>
      <c r="J100" s="234"/>
      <c r="K100" s="231">
        <f>SUM(K7:K94)</f>
        <v>1889</v>
      </c>
      <c r="L100" s="236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38" t="s">
        <v>29</v>
      </c>
      <c r="F101" s="312">
        <f>SUM(J12,K18,Q40)</f>
        <v>785</v>
      </c>
      <c r="G101" s="4"/>
      <c r="H101" s="3"/>
      <c r="I101" s="9"/>
      <c r="J101" s="9"/>
      <c r="K101" s="86">
        <f>SUM(K100*1%)</f>
        <v>18.89</v>
      </c>
      <c r="L101" s="240" t="s">
        <v>30</v>
      </c>
      <c r="M101" s="215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41" t="s">
        <v>31</v>
      </c>
      <c r="F102" s="242">
        <f>SUM(I97,J98,K100,L102,M103,N104,O107,P108,Q109)</f>
        <v>10840.1</v>
      </c>
      <c r="G102" s="4"/>
      <c r="H102" s="3"/>
      <c r="I102" s="9"/>
      <c r="J102" s="9"/>
      <c r="K102" s="20"/>
      <c r="L102" s="180">
        <f>SUM(L7:L94)</f>
        <v>1386</v>
      </c>
      <c r="M102" s="243" t="s">
        <v>32</v>
      </c>
      <c r="N102" s="244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4"/>
      <c r="G103" s="4"/>
      <c r="H103" s="3"/>
      <c r="I103" s="9"/>
      <c r="J103" s="9"/>
      <c r="K103" s="3"/>
      <c r="L103" s="180">
        <f>SUM(L102*1%)</f>
        <v>13.86</v>
      </c>
      <c r="M103" s="180">
        <f>SUM(M7:M94)</f>
        <v>1126</v>
      </c>
      <c r="N103" s="245" t="s">
        <v>33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3"/>
      <c r="M104" s="180">
        <f>SUM(M103*1%)</f>
        <v>11.26</v>
      </c>
      <c r="N104" s="180">
        <f>SUM(N7:N94)</f>
        <v>0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6" t="s">
        <v>34</v>
      </c>
      <c r="F105" s="247">
        <f>SUM(J12,K18,K23,M24,J28,K30,J41,J42,M43,I46,L47,L50,K51)</f>
        <v>2975</v>
      </c>
      <c r="G105" s="291">
        <f>SUM(J12,K18)</f>
        <v>491</v>
      </c>
      <c r="H105" s="3"/>
      <c r="I105" s="9"/>
      <c r="J105" s="9"/>
      <c r="K105" s="3"/>
      <c r="L105" s="3"/>
      <c r="M105" s="9"/>
      <c r="N105" s="180">
        <f>SUM(N104*1%)</f>
        <v>0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9" t="s">
        <v>35</v>
      </c>
      <c r="F106" s="313">
        <f>SUM(P15,I17,J22,L25,I33,J34,L35,K37,I48)</f>
        <v>3106</v>
      </c>
      <c r="G106" s="314"/>
      <c r="H106" s="3"/>
      <c r="I106" s="9"/>
      <c r="J106" s="9"/>
      <c r="K106" s="3"/>
      <c r="L106" s="3"/>
      <c r="M106" s="9"/>
      <c r="N106" s="20"/>
      <c r="O106" s="251" t="s">
        <v>36</v>
      </c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52" t="s">
        <v>37</v>
      </c>
      <c r="F107" s="313">
        <f>SUM(M7,I8,Q13,I14,K16,I19,M20,J21,I26,M27,Q29,L31,Q32,K36,I38,K39,Q40,I44,L45,L49,J52,I53)</f>
        <v>4759.1</v>
      </c>
      <c r="G107" s="373">
        <f>SUM(Q40)</f>
        <v>294</v>
      </c>
      <c r="H107" s="3"/>
      <c r="I107" s="9"/>
      <c r="J107" s="9"/>
      <c r="K107" s="3"/>
      <c r="L107" s="3"/>
      <c r="M107" s="9"/>
      <c r="N107" s="20"/>
      <c r="O107" s="180">
        <f>SUM(O7:O94)</f>
        <v>0</v>
      </c>
      <c r="P107" s="253" t="s">
        <v>38</v>
      </c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180">
        <f>SUM(O107*2%)</f>
        <v>0</v>
      </c>
      <c r="P108" s="180">
        <f>SUM(P7:P94)</f>
        <v>1500</v>
      </c>
      <c r="Q108" s="252" t="s">
        <v>37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180">
        <f>SUM(P108*2%)</f>
        <v>30</v>
      </c>
      <c r="Q109" s="254">
        <f>SUM(Q7:Q94)</f>
        <v>932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180">
        <f>SUM(Q109*2%)</f>
        <v>18.64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5:T15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259">
        <v>4.0</v>
      </c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SUM(F104)</f>
        <v>20092.9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74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68" t="s">
        <v>1243</v>
      </c>
      <c r="D7" s="53" t="s">
        <v>97</v>
      </c>
      <c r="E7" s="54"/>
      <c r="F7" s="261" t="s">
        <v>2471</v>
      </c>
      <c r="G7" s="55" t="s">
        <v>2472</v>
      </c>
      <c r="H7" s="50" t="s">
        <v>37</v>
      </c>
      <c r="I7" s="57"/>
      <c r="J7" s="58"/>
      <c r="K7" s="59"/>
      <c r="L7" s="60"/>
      <c r="M7" s="61">
        <v>1200.0</v>
      </c>
      <c r="N7" s="62"/>
      <c r="O7" s="63"/>
      <c r="P7" s="64"/>
      <c r="Q7" s="65"/>
      <c r="R7" s="161">
        <v>900.0</v>
      </c>
      <c r="S7" s="66" t="s">
        <v>23</v>
      </c>
      <c r="T7" s="67">
        <f>SUM(I7:I88)</f>
        <v>4233</v>
      </c>
      <c r="U7" s="9"/>
      <c r="V7" s="9"/>
      <c r="W7" s="9"/>
      <c r="X7" s="9"/>
      <c r="Y7" s="9"/>
      <c r="Z7" s="9"/>
    </row>
    <row r="8">
      <c r="A8" s="50" t="s">
        <v>51</v>
      </c>
      <c r="B8" s="51"/>
      <c r="C8" s="68" t="s">
        <v>2333</v>
      </c>
      <c r="D8" s="53" t="s">
        <v>83</v>
      </c>
      <c r="E8" s="69"/>
      <c r="F8" s="261" t="s">
        <v>2473</v>
      </c>
      <c r="G8" s="55" t="s">
        <v>2474</v>
      </c>
      <c r="H8" s="50" t="s">
        <v>87</v>
      </c>
      <c r="I8" s="70"/>
      <c r="J8" s="58"/>
      <c r="K8" s="71"/>
      <c r="L8" s="72"/>
      <c r="M8" s="61">
        <v>147.0</v>
      </c>
      <c r="N8" s="73"/>
      <c r="O8" s="74"/>
      <c r="P8" s="75"/>
      <c r="Q8" s="76"/>
      <c r="R8" s="53">
        <v>50.0</v>
      </c>
      <c r="S8" s="40" t="s">
        <v>13</v>
      </c>
      <c r="T8" s="67">
        <f>SUM(J7:J88)</f>
        <v>3355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47</v>
      </c>
      <c r="D9" s="53" t="s">
        <v>149</v>
      </c>
      <c r="E9" s="69"/>
      <c r="F9" s="261" t="s">
        <v>2475</v>
      </c>
      <c r="G9" s="55" t="s">
        <v>2351</v>
      </c>
      <c r="H9" s="50" t="s">
        <v>87</v>
      </c>
      <c r="I9" s="70"/>
      <c r="J9" s="78"/>
      <c r="K9" s="71"/>
      <c r="L9" s="79"/>
      <c r="M9" s="61"/>
      <c r="N9" s="62" t="s">
        <v>186</v>
      </c>
      <c r="O9" s="74"/>
      <c r="P9" s="75"/>
      <c r="Q9" s="65"/>
      <c r="R9" s="53" t="s">
        <v>47</v>
      </c>
      <c r="S9" s="80" t="s">
        <v>14</v>
      </c>
      <c r="T9" s="81">
        <f>SUM(K7:K88)</f>
        <v>2851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1246</v>
      </c>
      <c r="D10" s="53" t="s">
        <v>822</v>
      </c>
      <c r="E10" s="69" t="s">
        <v>2460</v>
      </c>
      <c r="F10" s="261" t="s">
        <v>2476</v>
      </c>
      <c r="G10" s="55" t="s">
        <v>2477</v>
      </c>
      <c r="H10" s="50" t="s">
        <v>37</v>
      </c>
      <c r="I10" s="70"/>
      <c r="J10" s="58"/>
      <c r="K10" s="71"/>
      <c r="L10" s="89">
        <v>127.0</v>
      </c>
      <c r="M10" s="61"/>
      <c r="N10" s="83"/>
      <c r="O10" s="84"/>
      <c r="P10" s="75"/>
      <c r="Q10" s="65"/>
      <c r="R10" s="53">
        <v>50.0</v>
      </c>
      <c r="S10" s="85" t="s">
        <v>24</v>
      </c>
      <c r="T10" s="81">
        <f>SUM(L7:L88)</f>
        <v>2505</v>
      </c>
      <c r="U10" s="9"/>
      <c r="V10" s="9"/>
      <c r="W10" s="9"/>
      <c r="X10" s="9"/>
      <c r="Y10" s="9"/>
      <c r="Z10" s="9"/>
    </row>
    <row r="11">
      <c r="A11" s="50" t="s">
        <v>40</v>
      </c>
      <c r="B11" s="131" t="s">
        <v>2478</v>
      </c>
      <c r="C11" s="82" t="s">
        <v>2479</v>
      </c>
      <c r="D11" s="53" t="s">
        <v>822</v>
      </c>
      <c r="E11" s="69" t="s">
        <v>2480</v>
      </c>
      <c r="F11" s="261" t="s">
        <v>2481</v>
      </c>
      <c r="G11" s="55" t="s">
        <v>2482</v>
      </c>
      <c r="H11" s="50" t="s">
        <v>37</v>
      </c>
      <c r="I11" s="57">
        <v>588.0</v>
      </c>
      <c r="J11" s="88"/>
      <c r="K11" s="71"/>
      <c r="L11" s="89"/>
      <c r="M11" s="90"/>
      <c r="N11" s="62"/>
      <c r="O11" s="84"/>
      <c r="P11" s="91"/>
      <c r="Q11" s="92"/>
      <c r="R11" s="53">
        <v>294.0</v>
      </c>
      <c r="S11" s="43" t="s">
        <v>16</v>
      </c>
      <c r="T11" s="81">
        <f>SUM(M7:M88)</f>
        <v>4360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6"/>
      <c r="D12" s="53" t="s">
        <v>27</v>
      </c>
      <c r="E12" s="69"/>
      <c r="F12" s="261" t="s">
        <v>2483</v>
      </c>
      <c r="G12" s="55" t="s">
        <v>2484</v>
      </c>
      <c r="H12" s="50" t="s">
        <v>87</v>
      </c>
      <c r="I12" s="57">
        <v>600.0</v>
      </c>
      <c r="J12" s="94"/>
      <c r="K12" s="71"/>
      <c r="L12" s="95"/>
      <c r="M12" s="61"/>
      <c r="N12" s="62"/>
      <c r="O12" s="96"/>
      <c r="P12" s="97"/>
      <c r="Q12" s="98"/>
      <c r="R12" s="53">
        <v>300.0</v>
      </c>
      <c r="S12" s="99" t="s">
        <v>17</v>
      </c>
      <c r="T12" s="67">
        <f>SUM(N7:N88)</f>
        <v>2297.9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68" t="s">
        <v>1253</v>
      </c>
      <c r="D13" s="53" t="s">
        <v>138</v>
      </c>
      <c r="E13" s="69" t="s">
        <v>2485</v>
      </c>
      <c r="F13" s="262" t="s">
        <v>2486</v>
      </c>
      <c r="G13" s="55" t="s">
        <v>2487</v>
      </c>
      <c r="H13" s="50" t="s">
        <v>37</v>
      </c>
      <c r="I13" s="70"/>
      <c r="J13" s="58"/>
      <c r="K13" s="59"/>
      <c r="L13" s="89">
        <v>294.0</v>
      </c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2488</v>
      </c>
      <c r="D14" s="53" t="s">
        <v>27</v>
      </c>
      <c r="E14" s="69" t="s">
        <v>2489</v>
      </c>
      <c r="F14" s="261" t="s">
        <v>2490</v>
      </c>
      <c r="G14" s="55" t="s">
        <v>2491</v>
      </c>
      <c r="H14" s="50" t="s">
        <v>87</v>
      </c>
      <c r="I14" s="70">
        <v>147.0</v>
      </c>
      <c r="J14" s="58"/>
      <c r="K14" s="71"/>
      <c r="L14" s="89"/>
      <c r="M14" s="61"/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1260</v>
      </c>
      <c r="D15" s="53" t="s">
        <v>190</v>
      </c>
      <c r="E15" s="69" t="s">
        <v>2492</v>
      </c>
      <c r="F15" s="261" t="s">
        <v>2493</v>
      </c>
      <c r="G15" s="55" t="s">
        <v>2494</v>
      </c>
      <c r="H15" s="50" t="s">
        <v>37</v>
      </c>
      <c r="I15" s="70"/>
      <c r="J15" s="58"/>
      <c r="K15" s="71"/>
      <c r="L15" s="89">
        <v>294.0</v>
      </c>
      <c r="M15" s="61"/>
      <c r="N15" s="62"/>
      <c r="O15" s="84"/>
      <c r="P15" s="91"/>
      <c r="Q15" s="105"/>
      <c r="R15" s="53">
        <v>100.0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51</v>
      </c>
      <c r="B16" s="51"/>
      <c r="C16" s="82" t="s">
        <v>1311</v>
      </c>
      <c r="D16" s="53" t="s">
        <v>138</v>
      </c>
      <c r="E16" s="107"/>
      <c r="F16" s="261" t="s">
        <v>2495</v>
      </c>
      <c r="G16" s="55" t="s">
        <v>1747</v>
      </c>
      <c r="H16" s="50" t="s">
        <v>87</v>
      </c>
      <c r="I16" s="70"/>
      <c r="J16" s="58"/>
      <c r="K16" s="71"/>
      <c r="L16" s="89"/>
      <c r="M16" s="121">
        <v>200.0</v>
      </c>
      <c r="N16" s="62"/>
      <c r="O16" s="84"/>
      <c r="P16" s="91"/>
      <c r="Q16" s="98"/>
      <c r="R16" s="53">
        <v>50.0</v>
      </c>
      <c r="S16" s="109" t="s">
        <v>18</v>
      </c>
      <c r="T16" s="81">
        <f>SUM(O7:O80)</f>
        <v>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2496</v>
      </c>
      <c r="D17" s="53" t="s">
        <v>27</v>
      </c>
      <c r="E17" s="110" t="s">
        <v>2497</v>
      </c>
      <c r="F17" s="261" t="s">
        <v>2498</v>
      </c>
      <c r="G17" s="55" t="s">
        <v>2499</v>
      </c>
      <c r="H17" s="50" t="s">
        <v>87</v>
      </c>
      <c r="I17" s="70"/>
      <c r="J17" s="58">
        <v>244.0</v>
      </c>
      <c r="K17" s="71"/>
      <c r="L17" s="79"/>
      <c r="M17" s="61"/>
      <c r="N17" s="83"/>
      <c r="O17" s="84"/>
      <c r="P17" s="91"/>
      <c r="Q17" s="92"/>
      <c r="R17" s="53">
        <v>60.0</v>
      </c>
      <c r="S17" s="111" t="s">
        <v>19</v>
      </c>
      <c r="T17" s="81">
        <f>SUM(P7:P88)</f>
        <v>0</v>
      </c>
      <c r="U17" s="9"/>
      <c r="V17" s="9"/>
      <c r="W17" s="9"/>
      <c r="X17" s="9"/>
      <c r="Y17" s="9"/>
      <c r="Z17" s="9"/>
    </row>
    <row r="18">
      <c r="A18" s="50" t="s">
        <v>51</v>
      </c>
      <c r="B18" s="77"/>
      <c r="C18" s="82" t="s">
        <v>1348</v>
      </c>
      <c r="D18" s="53" t="s">
        <v>27</v>
      </c>
      <c r="E18" s="69" t="s">
        <v>2500</v>
      </c>
      <c r="F18" s="261" t="s">
        <v>2501</v>
      </c>
      <c r="G18" s="55" t="s">
        <v>2502</v>
      </c>
      <c r="H18" s="50" t="s">
        <v>87</v>
      </c>
      <c r="I18" s="70"/>
      <c r="J18" s="78"/>
      <c r="K18" s="71"/>
      <c r="L18" s="89"/>
      <c r="M18" s="61">
        <v>294.0</v>
      </c>
      <c r="N18" s="62"/>
      <c r="O18" s="84"/>
      <c r="P18" s="91"/>
      <c r="Q18" s="98"/>
      <c r="R18" s="53">
        <v>50.0</v>
      </c>
      <c r="S18" s="112" t="s">
        <v>20</v>
      </c>
      <c r="T18" s="113">
        <f>SUM(Q7:Q88)</f>
        <v>491</v>
      </c>
      <c r="U18" s="9"/>
      <c r="V18" s="9"/>
      <c r="W18" s="9"/>
      <c r="X18" s="9"/>
      <c r="Y18" s="9"/>
      <c r="Z18" s="9"/>
    </row>
    <row r="19">
      <c r="A19" s="50" t="s">
        <v>51</v>
      </c>
      <c r="B19" s="51"/>
      <c r="C19" s="86"/>
      <c r="D19" s="53" t="s">
        <v>138</v>
      </c>
      <c r="E19" s="69"/>
      <c r="F19" s="265" t="s">
        <v>2503</v>
      </c>
      <c r="G19" s="55" t="s">
        <v>2504</v>
      </c>
      <c r="H19" s="50" t="s">
        <v>37</v>
      </c>
      <c r="I19" s="70"/>
      <c r="J19" s="114"/>
      <c r="K19" s="71"/>
      <c r="L19" s="89">
        <v>294.0</v>
      </c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2" t="s">
        <v>2505</v>
      </c>
      <c r="D20" s="53" t="s">
        <v>138</v>
      </c>
      <c r="E20" s="69" t="s">
        <v>2506</v>
      </c>
      <c r="F20" s="261" t="s">
        <v>2507</v>
      </c>
      <c r="G20" s="55" t="s">
        <v>2508</v>
      </c>
      <c r="H20" s="50" t="s">
        <v>37</v>
      </c>
      <c r="I20" s="70">
        <v>147.0</v>
      </c>
      <c r="J20" s="58"/>
      <c r="K20" s="116"/>
      <c r="L20" s="89"/>
      <c r="M20" s="61"/>
      <c r="N20" s="73"/>
      <c r="O20" s="74"/>
      <c r="P20" s="91"/>
      <c r="Q20" s="98"/>
      <c r="R20" s="53">
        <v>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1475</v>
      </c>
      <c r="D21" s="53" t="s">
        <v>67</v>
      </c>
      <c r="E21" s="110" t="s">
        <v>2509</v>
      </c>
      <c r="F21" s="261" t="s">
        <v>2510</v>
      </c>
      <c r="G21" s="55" t="s">
        <v>2511</v>
      </c>
      <c r="H21" s="50" t="s">
        <v>46</v>
      </c>
      <c r="I21" s="70"/>
      <c r="J21" s="58"/>
      <c r="K21" s="116"/>
      <c r="L21" s="89">
        <v>147.0</v>
      </c>
      <c r="M21" s="61"/>
      <c r="N21" s="62"/>
      <c r="O21" s="84"/>
      <c r="P21" s="91"/>
      <c r="Q21" s="98"/>
      <c r="R21" s="53">
        <v>50.0</v>
      </c>
      <c r="S21" s="118">
        <f>SUM(F104)</f>
        <v>20092.9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2512</v>
      </c>
      <c r="D22" s="53" t="s">
        <v>83</v>
      </c>
      <c r="E22" s="69" t="s">
        <v>2513</v>
      </c>
      <c r="F22" s="261" t="s">
        <v>2514</v>
      </c>
      <c r="G22" s="55" t="s">
        <v>2515</v>
      </c>
      <c r="H22" s="50" t="s">
        <v>87</v>
      </c>
      <c r="I22" s="70"/>
      <c r="J22" s="58">
        <v>294.0</v>
      </c>
      <c r="K22" s="71"/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1484</v>
      </c>
      <c r="D23" s="53" t="s">
        <v>67</v>
      </c>
      <c r="E23" s="69" t="s">
        <v>2516</v>
      </c>
      <c r="F23" s="261" t="s">
        <v>2517</v>
      </c>
      <c r="G23" s="55" t="s">
        <v>2518</v>
      </c>
      <c r="H23" s="50" t="s">
        <v>46</v>
      </c>
      <c r="I23" s="70"/>
      <c r="J23" s="58"/>
      <c r="K23" s="71">
        <v>147.0</v>
      </c>
      <c r="L23" s="119"/>
      <c r="M23" s="61"/>
      <c r="N23" s="62"/>
      <c r="O23" s="84"/>
      <c r="P23" s="91"/>
      <c r="Q23" s="98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2" t="s">
        <v>1513</v>
      </c>
      <c r="D24" s="53" t="s">
        <v>67</v>
      </c>
      <c r="E24" s="69" t="s">
        <v>2519</v>
      </c>
      <c r="F24" s="261" t="s">
        <v>2520</v>
      </c>
      <c r="G24" s="55" t="s">
        <v>2521</v>
      </c>
      <c r="H24" s="50" t="s">
        <v>46</v>
      </c>
      <c r="I24" s="70"/>
      <c r="J24" s="58"/>
      <c r="K24" s="71"/>
      <c r="L24" s="89">
        <v>294.0</v>
      </c>
      <c r="M24" s="61"/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82" t="s">
        <v>2522</v>
      </c>
      <c r="D25" s="87"/>
      <c r="E25" s="69"/>
      <c r="F25" s="261" t="s">
        <v>2523</v>
      </c>
      <c r="G25" s="55" t="s">
        <v>2524</v>
      </c>
      <c r="H25" s="50" t="s">
        <v>37</v>
      </c>
      <c r="I25" s="70"/>
      <c r="J25" s="58"/>
      <c r="K25" s="71"/>
      <c r="L25" s="89"/>
      <c r="M25" s="121"/>
      <c r="N25" s="62"/>
      <c r="O25" s="74"/>
      <c r="P25" s="91"/>
      <c r="Q25" s="375">
        <v>50.0</v>
      </c>
      <c r="R25" s="26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51"/>
      <c r="C26" s="131" t="s">
        <v>1523</v>
      </c>
      <c r="D26" s="53" t="s">
        <v>67</v>
      </c>
      <c r="E26" s="69" t="s">
        <v>2525</v>
      </c>
      <c r="F26" s="261" t="s">
        <v>2526</v>
      </c>
      <c r="G26" s="55" t="s">
        <v>2527</v>
      </c>
      <c r="H26" s="50" t="s">
        <v>46</v>
      </c>
      <c r="I26" s="123"/>
      <c r="J26" s="58"/>
      <c r="K26" s="71"/>
      <c r="L26" s="89">
        <v>294.0</v>
      </c>
      <c r="M26" s="61"/>
      <c r="N26" s="62"/>
      <c r="O26" s="84"/>
      <c r="P26" s="104"/>
      <c r="Q26" s="98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51"/>
      <c r="C27" s="77"/>
      <c r="D27" s="53" t="s">
        <v>67</v>
      </c>
      <c r="E27" s="69" t="s">
        <v>2528</v>
      </c>
      <c r="F27" s="264" t="s">
        <v>2529</v>
      </c>
      <c r="G27" s="55" t="s">
        <v>2530</v>
      </c>
      <c r="H27" s="50" t="s">
        <v>46</v>
      </c>
      <c r="I27" s="70">
        <v>441.0</v>
      </c>
      <c r="J27" s="78"/>
      <c r="K27" s="59"/>
      <c r="L27" s="79"/>
      <c r="M27" s="124"/>
      <c r="N27" s="62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2531</v>
      </c>
      <c r="D28" s="53" t="s">
        <v>27</v>
      </c>
      <c r="E28" s="69" t="s">
        <v>439</v>
      </c>
      <c r="F28" s="261" t="s">
        <v>2532</v>
      </c>
      <c r="G28" s="55" t="s">
        <v>2533</v>
      </c>
      <c r="H28" s="50" t="s">
        <v>87</v>
      </c>
      <c r="I28" s="57"/>
      <c r="J28" s="58">
        <v>147.0</v>
      </c>
      <c r="K28" s="125"/>
      <c r="L28" s="79"/>
      <c r="M28" s="124"/>
      <c r="N28" s="73"/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47</v>
      </c>
      <c r="D29" s="53" t="s">
        <v>107</v>
      </c>
      <c r="E29" s="69"/>
      <c r="F29" s="261" t="s">
        <v>2534</v>
      </c>
      <c r="G29" s="55" t="s">
        <v>1068</v>
      </c>
      <c r="H29" s="50" t="s">
        <v>37</v>
      </c>
      <c r="I29" s="126"/>
      <c r="J29" s="58"/>
      <c r="K29" s="116"/>
      <c r="L29" s="89"/>
      <c r="M29" s="61"/>
      <c r="N29" s="62"/>
      <c r="O29" s="84"/>
      <c r="P29" s="104"/>
      <c r="Q29" s="127" t="s">
        <v>565</v>
      </c>
      <c r="R29" s="53" t="s">
        <v>47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51</v>
      </c>
      <c r="B30" s="77"/>
      <c r="C30" s="82" t="s">
        <v>1544</v>
      </c>
      <c r="D30" s="53" t="s">
        <v>107</v>
      </c>
      <c r="E30" s="69" t="s">
        <v>2535</v>
      </c>
      <c r="F30" s="261" t="s">
        <v>2536</v>
      </c>
      <c r="G30" s="55" t="s">
        <v>2537</v>
      </c>
      <c r="H30" s="50" t="s">
        <v>37</v>
      </c>
      <c r="I30" s="126"/>
      <c r="J30" s="58"/>
      <c r="K30" s="71"/>
      <c r="L30" s="119">
        <v>294.0</v>
      </c>
      <c r="M30" s="61"/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77"/>
      <c r="C31" s="68" t="s">
        <v>1551</v>
      </c>
      <c r="D31" s="53" t="s">
        <v>107</v>
      </c>
      <c r="E31" s="69" t="s">
        <v>2538</v>
      </c>
      <c r="F31" s="261" t="s">
        <v>2539</v>
      </c>
      <c r="G31" s="55" t="s">
        <v>2540</v>
      </c>
      <c r="H31" s="50" t="s">
        <v>37</v>
      </c>
      <c r="I31" s="70"/>
      <c r="J31" s="58"/>
      <c r="K31" s="71">
        <v>244.0</v>
      </c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51"/>
      <c r="C32" s="68" t="s">
        <v>2541</v>
      </c>
      <c r="D32" s="53" t="s">
        <v>53</v>
      </c>
      <c r="E32" s="69" t="s">
        <v>718</v>
      </c>
      <c r="F32" s="261" t="s">
        <v>2542</v>
      </c>
      <c r="G32" s="55" t="s">
        <v>2543</v>
      </c>
      <c r="H32" s="50" t="s">
        <v>46</v>
      </c>
      <c r="I32" s="70"/>
      <c r="J32" s="78"/>
      <c r="K32" s="71"/>
      <c r="L32" s="89"/>
      <c r="M32" s="61"/>
      <c r="N32" s="62">
        <v>244.0</v>
      </c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51</v>
      </c>
      <c r="B33" s="131"/>
      <c r="C33" s="68" t="s">
        <v>1559</v>
      </c>
      <c r="D33" s="53" t="s">
        <v>27</v>
      </c>
      <c r="E33" s="69"/>
      <c r="F33" s="261" t="s">
        <v>2544</v>
      </c>
      <c r="G33" s="55" t="s">
        <v>2545</v>
      </c>
      <c r="H33" s="50" t="s">
        <v>87</v>
      </c>
      <c r="I33" s="70"/>
      <c r="J33" s="58"/>
      <c r="K33" s="71"/>
      <c r="L33" s="79"/>
      <c r="M33" s="61">
        <v>147.0</v>
      </c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51"/>
      <c r="C34" s="68" t="s">
        <v>2546</v>
      </c>
      <c r="D34" s="53" t="s">
        <v>27</v>
      </c>
      <c r="E34" s="132" t="s">
        <v>2547</v>
      </c>
      <c r="F34" s="266" t="s">
        <v>2548</v>
      </c>
      <c r="G34" s="55" t="s">
        <v>2549</v>
      </c>
      <c r="H34" s="50" t="s">
        <v>87</v>
      </c>
      <c r="I34" s="70"/>
      <c r="J34" s="58">
        <v>244.0</v>
      </c>
      <c r="K34" s="134"/>
      <c r="L34" s="89"/>
      <c r="M34" s="61"/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 t="s">
        <v>1579</v>
      </c>
      <c r="D35" s="53" t="s">
        <v>53</v>
      </c>
      <c r="E35" s="69"/>
      <c r="F35" s="261" t="s">
        <v>2550</v>
      </c>
      <c r="G35" s="55" t="s">
        <v>2551</v>
      </c>
      <c r="H35" s="50" t="s">
        <v>46</v>
      </c>
      <c r="I35" s="70"/>
      <c r="J35" s="58"/>
      <c r="K35" s="134"/>
      <c r="L35" s="89"/>
      <c r="M35" s="61">
        <v>294.0</v>
      </c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50" t="s">
        <v>1590</v>
      </c>
      <c r="D36" s="53" t="s">
        <v>53</v>
      </c>
      <c r="E36" s="107" t="s">
        <v>2552</v>
      </c>
      <c r="F36" s="261" t="s">
        <v>2553</v>
      </c>
      <c r="G36" s="55" t="s">
        <v>2554</v>
      </c>
      <c r="H36" s="50" t="s">
        <v>46</v>
      </c>
      <c r="I36" s="70"/>
      <c r="J36" s="58"/>
      <c r="K36" s="116">
        <v>244.0</v>
      </c>
      <c r="L36" s="89"/>
      <c r="M36" s="61"/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51"/>
      <c r="C37" s="150" t="s">
        <v>1615</v>
      </c>
      <c r="D37" s="53" t="s">
        <v>53</v>
      </c>
      <c r="E37" s="69" t="s">
        <v>2555</v>
      </c>
      <c r="F37" s="261" t="s">
        <v>2556</v>
      </c>
      <c r="G37" s="54" t="s">
        <v>2554</v>
      </c>
      <c r="H37" s="50" t="s">
        <v>46</v>
      </c>
      <c r="I37" s="70"/>
      <c r="J37" s="58"/>
      <c r="K37" s="71">
        <v>244.0</v>
      </c>
      <c r="L37" s="89"/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51</v>
      </c>
      <c r="B38" s="77"/>
      <c r="C38" s="150" t="s">
        <v>1622</v>
      </c>
      <c r="D38" s="53" t="s">
        <v>339</v>
      </c>
      <c r="E38" s="69" t="s">
        <v>2557</v>
      </c>
      <c r="F38" s="261" t="s">
        <v>2558</v>
      </c>
      <c r="G38" s="54" t="s">
        <v>2559</v>
      </c>
      <c r="H38" s="50" t="s">
        <v>87</v>
      </c>
      <c r="I38" s="57"/>
      <c r="J38" s="58"/>
      <c r="K38" s="71">
        <v>147.0</v>
      </c>
      <c r="L38" s="89"/>
      <c r="M38" s="61"/>
      <c r="N38" s="62"/>
      <c r="O38" s="129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40</v>
      </c>
      <c r="B39" s="77"/>
      <c r="C39" s="68" t="s">
        <v>2560</v>
      </c>
      <c r="D39" s="53" t="s">
        <v>97</v>
      </c>
      <c r="E39" s="69" t="s">
        <v>2561</v>
      </c>
      <c r="F39" s="262" t="s">
        <v>2562</v>
      </c>
      <c r="G39" s="54" t="s">
        <v>2563</v>
      </c>
      <c r="H39" s="50" t="s">
        <v>37</v>
      </c>
      <c r="I39" s="57"/>
      <c r="J39" s="58">
        <v>294.0</v>
      </c>
      <c r="K39" s="71"/>
      <c r="L39" s="89"/>
      <c r="M39" s="61"/>
      <c r="N39" s="62"/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51</v>
      </c>
      <c r="B40" s="77"/>
      <c r="C40" s="68" t="s">
        <v>1649</v>
      </c>
      <c r="D40" s="53" t="s">
        <v>190</v>
      </c>
      <c r="E40" s="69" t="s">
        <v>2564</v>
      </c>
      <c r="F40" s="261" t="s">
        <v>2565</v>
      </c>
      <c r="G40" s="55" t="s">
        <v>2566</v>
      </c>
      <c r="H40" s="50" t="s">
        <v>37</v>
      </c>
      <c r="I40" s="70"/>
      <c r="J40" s="58"/>
      <c r="K40" s="71">
        <v>500.0</v>
      </c>
      <c r="L40" s="79"/>
      <c r="M40" s="61"/>
      <c r="N40" s="73"/>
      <c r="O40" s="129"/>
      <c r="P40" s="130"/>
      <c r="Q40" s="127"/>
      <c r="R40" s="53">
        <v>100.0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68" t="s">
        <v>2567</v>
      </c>
      <c r="D41" s="53" t="s">
        <v>138</v>
      </c>
      <c r="E41" s="69"/>
      <c r="F41" s="262" t="s">
        <v>2568</v>
      </c>
      <c r="G41" s="55" t="s">
        <v>2569</v>
      </c>
      <c r="H41" s="50" t="s">
        <v>37</v>
      </c>
      <c r="I41" s="70">
        <v>294.0</v>
      </c>
      <c r="J41" s="58"/>
      <c r="K41" s="71"/>
      <c r="L41" s="89"/>
      <c r="M41" s="61"/>
      <c r="N41" s="14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2570</v>
      </c>
      <c r="D42" s="53" t="s">
        <v>138</v>
      </c>
      <c r="E42" s="69" t="s">
        <v>439</v>
      </c>
      <c r="F42" s="261" t="s">
        <v>2571</v>
      </c>
      <c r="G42" s="53" t="s">
        <v>997</v>
      </c>
      <c r="H42" s="50" t="s">
        <v>87</v>
      </c>
      <c r="I42" s="126"/>
      <c r="J42" s="58"/>
      <c r="K42" s="71"/>
      <c r="L42" s="89"/>
      <c r="M42" s="61"/>
      <c r="N42" s="62">
        <v>441.0</v>
      </c>
      <c r="O42" s="129"/>
      <c r="P42" s="130"/>
      <c r="Q42" s="127"/>
      <c r="R42" s="53">
        <v>100.0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51"/>
      <c r="C43" s="82" t="s">
        <v>1652</v>
      </c>
      <c r="D43" s="53" t="s">
        <v>138</v>
      </c>
      <c r="E43" s="69"/>
      <c r="F43" s="261" t="s">
        <v>2572</v>
      </c>
      <c r="G43" s="55" t="s">
        <v>2573</v>
      </c>
      <c r="H43" s="50" t="s">
        <v>37</v>
      </c>
      <c r="I43" s="70"/>
      <c r="J43" s="58"/>
      <c r="K43" s="59"/>
      <c r="L43" s="143"/>
      <c r="M43" s="121">
        <v>147.0</v>
      </c>
      <c r="N43" s="62"/>
      <c r="O43" s="129"/>
      <c r="P43" s="130"/>
      <c r="Q43" s="128"/>
      <c r="R43" s="53">
        <v>147.0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51</v>
      </c>
      <c r="B44" s="51"/>
      <c r="C44" s="68" t="s">
        <v>592</v>
      </c>
      <c r="D44" s="53" t="s">
        <v>53</v>
      </c>
      <c r="E44" s="69"/>
      <c r="F44" s="261" t="s">
        <v>2574</v>
      </c>
      <c r="G44" s="55" t="s">
        <v>2575</v>
      </c>
      <c r="H44" s="50" t="s">
        <v>46</v>
      </c>
      <c r="I44" s="70"/>
      <c r="J44" s="88"/>
      <c r="K44" s="71"/>
      <c r="L44" s="144"/>
      <c r="M44" s="61">
        <v>294.0</v>
      </c>
      <c r="N44" s="62"/>
      <c r="O44" s="129"/>
      <c r="P44" s="130"/>
      <c r="Q44" s="12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51</v>
      </c>
      <c r="B45" s="77"/>
      <c r="C45" s="283" t="s">
        <v>1429</v>
      </c>
      <c r="D45" s="53" t="s">
        <v>27</v>
      </c>
      <c r="E45" s="69"/>
      <c r="F45" s="284" t="s">
        <v>2576</v>
      </c>
      <c r="G45" s="141" t="s">
        <v>2577</v>
      </c>
      <c r="H45" s="50" t="s">
        <v>87</v>
      </c>
      <c r="I45" s="147"/>
      <c r="J45" s="58"/>
      <c r="K45" s="71"/>
      <c r="L45" s="143"/>
      <c r="M45" s="61">
        <v>147.0</v>
      </c>
      <c r="N45" s="62"/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77"/>
      <c r="C46" s="82" t="s">
        <v>2578</v>
      </c>
      <c r="D46" s="53" t="s">
        <v>53</v>
      </c>
      <c r="E46" s="110" t="s">
        <v>554</v>
      </c>
      <c r="F46" s="261" t="s">
        <v>2579</v>
      </c>
      <c r="G46" s="55" t="s">
        <v>2580</v>
      </c>
      <c r="H46" s="50" t="s">
        <v>46</v>
      </c>
      <c r="I46" s="70"/>
      <c r="J46" s="58">
        <v>294.0</v>
      </c>
      <c r="K46" s="71"/>
      <c r="L46" s="148"/>
      <c r="M46" s="61"/>
      <c r="N46" s="62"/>
      <c r="O46" s="129"/>
      <c r="P46" s="137"/>
      <c r="Q46" s="98"/>
      <c r="R46" s="68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51</v>
      </c>
      <c r="B47" s="51"/>
      <c r="C47" s="82" t="s">
        <v>1437</v>
      </c>
      <c r="D47" s="53" t="s">
        <v>83</v>
      </c>
      <c r="E47" s="110"/>
      <c r="F47" s="261" t="s">
        <v>2581</v>
      </c>
      <c r="G47" s="55" t="s">
        <v>2582</v>
      </c>
      <c r="H47" s="50" t="s">
        <v>87</v>
      </c>
      <c r="I47" s="57"/>
      <c r="J47" s="58"/>
      <c r="K47" s="71"/>
      <c r="L47" s="149">
        <v>147.0</v>
      </c>
      <c r="M47" s="124"/>
      <c r="N47" s="62"/>
      <c r="O47" s="140"/>
      <c r="P47" s="130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51"/>
      <c r="C48" s="150" t="s">
        <v>1575</v>
      </c>
      <c r="D48" s="53" t="s">
        <v>27</v>
      </c>
      <c r="E48" s="69" t="s">
        <v>2583</v>
      </c>
      <c r="F48" s="261" t="s">
        <v>2584</v>
      </c>
      <c r="G48" s="55" t="s">
        <v>2585</v>
      </c>
      <c r="H48" s="50" t="s">
        <v>87</v>
      </c>
      <c r="I48" s="70"/>
      <c r="J48" s="88"/>
      <c r="K48" s="71">
        <v>240.0</v>
      </c>
      <c r="L48" s="149"/>
      <c r="M48" s="61"/>
      <c r="N48" s="62"/>
      <c r="O48" s="129"/>
      <c r="P48" s="130"/>
      <c r="Q48" s="92"/>
      <c r="R48" s="53">
        <v>160.0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51"/>
      <c r="C49" s="68" t="s">
        <v>1718</v>
      </c>
      <c r="D49" s="53" t="s">
        <v>149</v>
      </c>
      <c r="E49" s="69" t="s">
        <v>2583</v>
      </c>
      <c r="F49" s="294" t="s">
        <v>2586</v>
      </c>
      <c r="G49" s="55" t="s">
        <v>2585</v>
      </c>
      <c r="H49" s="50" t="s">
        <v>87</v>
      </c>
      <c r="I49" s="70"/>
      <c r="J49" s="58"/>
      <c r="K49" s="116">
        <v>400.0</v>
      </c>
      <c r="L49" s="149"/>
      <c r="M49" s="61"/>
      <c r="N49" s="73"/>
      <c r="O49" s="152"/>
      <c r="P49" s="153"/>
      <c r="Q49" s="98"/>
      <c r="R49" s="53">
        <v>160.0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77"/>
      <c r="C50" s="68" t="s">
        <v>1655</v>
      </c>
      <c r="D50" s="53" t="s">
        <v>67</v>
      </c>
      <c r="E50" s="107" t="s">
        <v>2587</v>
      </c>
      <c r="F50" s="261" t="s">
        <v>2588</v>
      </c>
      <c r="G50" s="54" t="s">
        <v>2589</v>
      </c>
      <c r="H50" s="50" t="s">
        <v>46</v>
      </c>
      <c r="I50" s="70"/>
      <c r="J50" s="58"/>
      <c r="K50" s="154"/>
      <c r="L50" s="149">
        <v>320.0</v>
      </c>
      <c r="M50" s="61"/>
      <c r="N50" s="62"/>
      <c r="O50" s="152"/>
      <c r="P50" s="155"/>
      <c r="Q50" s="127"/>
      <c r="R50" s="53">
        <v>100.0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68" t="s">
        <v>1675</v>
      </c>
      <c r="D51" s="53" t="s">
        <v>97</v>
      </c>
      <c r="E51" s="69"/>
      <c r="F51" s="262" t="s">
        <v>2590</v>
      </c>
      <c r="G51" s="54" t="s">
        <v>2591</v>
      </c>
      <c r="H51" s="50" t="s">
        <v>37</v>
      </c>
      <c r="I51" s="70"/>
      <c r="J51" s="58"/>
      <c r="K51" s="154"/>
      <c r="L51" s="149"/>
      <c r="M51" s="61">
        <v>500.0</v>
      </c>
      <c r="N51" s="83"/>
      <c r="O51" s="152"/>
      <c r="P51" s="155"/>
      <c r="Q51" s="128"/>
      <c r="R51" s="53">
        <v>250.0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150" t="s">
        <v>2592</v>
      </c>
      <c r="D52" s="53" t="s">
        <v>83</v>
      </c>
      <c r="E52" s="54" t="s">
        <v>2593</v>
      </c>
      <c r="F52" s="261" t="s">
        <v>2594</v>
      </c>
      <c r="G52" s="100" t="s">
        <v>2595</v>
      </c>
      <c r="H52" s="50" t="s">
        <v>87</v>
      </c>
      <c r="I52" s="57"/>
      <c r="J52" s="58">
        <v>147.0</v>
      </c>
      <c r="K52" s="154"/>
      <c r="L52" s="149"/>
      <c r="M52" s="61"/>
      <c r="N52" s="73"/>
      <c r="O52" s="156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/>
      <c r="B53" s="51"/>
      <c r="C53" s="288" t="s">
        <v>47</v>
      </c>
      <c r="D53" s="87"/>
      <c r="E53" s="69"/>
      <c r="F53" s="261" t="s">
        <v>2596</v>
      </c>
      <c r="G53" s="55" t="s">
        <v>991</v>
      </c>
      <c r="H53" s="56"/>
      <c r="I53" s="57"/>
      <c r="J53" s="58"/>
      <c r="K53" s="158"/>
      <c r="L53" s="149"/>
      <c r="M53" s="159"/>
      <c r="N53" s="62" t="s">
        <v>186</v>
      </c>
      <c r="O53" s="152"/>
      <c r="P53" s="155"/>
      <c r="Q53" s="128"/>
      <c r="R53" s="53" t="s">
        <v>47</v>
      </c>
      <c r="S53" s="9"/>
      <c r="T53" s="9"/>
      <c r="U53" s="9"/>
      <c r="V53" s="9"/>
      <c r="W53" s="9"/>
      <c r="X53" s="9"/>
      <c r="Y53" s="9"/>
      <c r="Z53" s="9"/>
    </row>
    <row r="54">
      <c r="A54" s="50"/>
      <c r="B54" s="51"/>
      <c r="C54" s="131" t="s">
        <v>47</v>
      </c>
      <c r="D54" s="87"/>
      <c r="E54" s="54"/>
      <c r="F54" s="261" t="s">
        <v>2597</v>
      </c>
      <c r="G54" s="55" t="s">
        <v>991</v>
      </c>
      <c r="H54" s="56"/>
      <c r="I54" s="70"/>
      <c r="J54" s="88"/>
      <c r="K54" s="154"/>
      <c r="L54" s="160"/>
      <c r="M54" s="159"/>
      <c r="N54" s="62" t="s">
        <v>186</v>
      </c>
      <c r="O54" s="152"/>
      <c r="P54" s="155"/>
      <c r="Q54" s="128"/>
      <c r="R54" s="53" t="s">
        <v>47</v>
      </c>
      <c r="S54" s="9"/>
      <c r="T54" s="9"/>
      <c r="U54" s="9"/>
      <c r="V54" s="9"/>
      <c r="W54" s="9"/>
      <c r="X54" s="9"/>
      <c r="Y54" s="9"/>
      <c r="Z54" s="9"/>
    </row>
    <row r="55">
      <c r="A55" s="50"/>
      <c r="B55" s="51"/>
      <c r="C55" s="131" t="s">
        <v>47</v>
      </c>
      <c r="D55" s="87"/>
      <c r="E55" s="54"/>
      <c r="F55" s="100" t="s">
        <v>2598</v>
      </c>
      <c r="G55" s="55" t="s">
        <v>991</v>
      </c>
      <c r="H55" s="56"/>
      <c r="I55" s="147"/>
      <c r="J55" s="58"/>
      <c r="K55" s="154"/>
      <c r="L55" s="149"/>
      <c r="M55" s="159"/>
      <c r="N55" s="62" t="s">
        <v>186</v>
      </c>
      <c r="O55" s="152"/>
      <c r="P55" s="153"/>
      <c r="Q55" s="128"/>
      <c r="R55" s="53" t="s">
        <v>47</v>
      </c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131" t="s">
        <v>47</v>
      </c>
      <c r="D56" s="161"/>
      <c r="E56" s="162"/>
      <c r="F56" s="162" t="s">
        <v>2599</v>
      </c>
      <c r="G56" s="55" t="s">
        <v>991</v>
      </c>
      <c r="H56" s="56"/>
      <c r="I56" s="70"/>
      <c r="J56" s="163"/>
      <c r="K56" s="154"/>
      <c r="L56" s="160"/>
      <c r="M56" s="159"/>
      <c r="N56" s="62" t="s">
        <v>186</v>
      </c>
      <c r="O56" s="156"/>
      <c r="P56" s="155"/>
      <c r="Q56" s="128"/>
      <c r="R56" s="53" t="s">
        <v>47</v>
      </c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131" t="s">
        <v>47</v>
      </c>
      <c r="D57" s="161"/>
      <c r="E57" s="162"/>
      <c r="F57" s="54" t="s">
        <v>2600</v>
      </c>
      <c r="G57" s="55" t="s">
        <v>991</v>
      </c>
      <c r="H57" s="56"/>
      <c r="I57" s="70"/>
      <c r="J57" s="163"/>
      <c r="K57" s="154"/>
      <c r="L57" s="160"/>
      <c r="M57" s="159"/>
      <c r="N57" s="62" t="s">
        <v>186</v>
      </c>
      <c r="O57" s="156"/>
      <c r="P57" s="155"/>
      <c r="Q57" s="128"/>
      <c r="R57" s="164" t="s">
        <v>47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40</v>
      </c>
      <c r="B58" s="51"/>
      <c r="C58" s="131" t="s">
        <v>2601</v>
      </c>
      <c r="D58" s="161" t="s">
        <v>107</v>
      </c>
      <c r="E58" s="54"/>
      <c r="F58" s="289" t="s">
        <v>2602</v>
      </c>
      <c r="G58" s="55" t="s">
        <v>2603</v>
      </c>
      <c r="H58" s="50" t="s">
        <v>46</v>
      </c>
      <c r="I58" s="70">
        <v>147.0</v>
      </c>
      <c r="J58" s="58"/>
      <c r="K58" s="154"/>
      <c r="L58" s="166"/>
      <c r="M58" s="159"/>
      <c r="N58" s="62"/>
      <c r="O58" s="156"/>
      <c r="P58" s="155"/>
      <c r="Q58" s="128"/>
      <c r="R58" s="263">
        <v>147.0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51</v>
      </c>
      <c r="B59" s="51"/>
      <c r="C59" s="131" t="s">
        <v>1684</v>
      </c>
      <c r="D59" s="161" t="s">
        <v>107</v>
      </c>
      <c r="E59" s="54" t="s">
        <v>2604</v>
      </c>
      <c r="F59" s="261" t="s">
        <v>2605</v>
      </c>
      <c r="G59" s="55" t="s">
        <v>2606</v>
      </c>
      <c r="H59" s="50" t="s">
        <v>37</v>
      </c>
      <c r="I59" s="167"/>
      <c r="J59" s="58"/>
      <c r="K59" s="154">
        <v>244.0</v>
      </c>
      <c r="L59" s="149"/>
      <c r="M59" s="159"/>
      <c r="N59" s="142"/>
      <c r="O59" s="156"/>
      <c r="P59" s="155"/>
      <c r="Q59" s="128"/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40</v>
      </c>
      <c r="B60" s="51"/>
      <c r="C60" s="131" t="s">
        <v>2607</v>
      </c>
      <c r="D60" s="161" t="s">
        <v>83</v>
      </c>
      <c r="E60" s="54"/>
      <c r="F60" s="261" t="s">
        <v>2608</v>
      </c>
      <c r="G60" s="55" t="s">
        <v>2609</v>
      </c>
      <c r="H60" s="55" t="s">
        <v>46</v>
      </c>
      <c r="I60" s="167">
        <v>127.0</v>
      </c>
      <c r="J60" s="58"/>
      <c r="K60" s="154"/>
      <c r="L60" s="160"/>
      <c r="M60" s="169"/>
      <c r="N60" s="142"/>
      <c r="O60" s="156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40</v>
      </c>
      <c r="B61" s="51"/>
      <c r="C61" s="131" t="s">
        <v>2610</v>
      </c>
      <c r="D61" s="161" t="s">
        <v>83</v>
      </c>
      <c r="E61" s="54" t="s">
        <v>2611</v>
      </c>
      <c r="F61" s="261" t="s">
        <v>2612</v>
      </c>
      <c r="G61" s="55" t="s">
        <v>2613</v>
      </c>
      <c r="H61" s="50" t="s">
        <v>87</v>
      </c>
      <c r="I61" s="167">
        <v>147.0</v>
      </c>
      <c r="J61" s="58"/>
      <c r="K61" s="170"/>
      <c r="L61" s="160"/>
      <c r="M61" s="159"/>
      <c r="N61" s="62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51</v>
      </c>
      <c r="B62" s="51"/>
      <c r="C62" s="131" t="s">
        <v>2488</v>
      </c>
      <c r="D62" s="161" t="s">
        <v>107</v>
      </c>
      <c r="E62" s="54" t="s">
        <v>1174</v>
      </c>
      <c r="F62" s="261" t="s">
        <v>2614</v>
      </c>
      <c r="G62" s="55" t="s">
        <v>2615</v>
      </c>
      <c r="H62" s="50" t="s">
        <v>37</v>
      </c>
      <c r="I62" s="167"/>
      <c r="J62" s="58"/>
      <c r="K62" s="154">
        <v>294.0</v>
      </c>
      <c r="L62" s="166"/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77"/>
      <c r="C63" s="131" t="s">
        <v>2616</v>
      </c>
      <c r="D63" s="161" t="s">
        <v>149</v>
      </c>
      <c r="E63" s="54"/>
      <c r="F63" s="261" t="s">
        <v>2617</v>
      </c>
      <c r="G63" s="55" t="s">
        <v>2273</v>
      </c>
      <c r="H63" s="50" t="s">
        <v>87</v>
      </c>
      <c r="I63" s="167">
        <v>960.0</v>
      </c>
      <c r="J63" s="58"/>
      <c r="K63" s="154"/>
      <c r="L63" s="160"/>
      <c r="M63" s="159"/>
      <c r="N63" s="73"/>
      <c r="O63" s="152"/>
      <c r="P63" s="155"/>
      <c r="Q63" s="128"/>
      <c r="R63" s="53">
        <v>300.0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2618</v>
      </c>
      <c r="D64" s="161" t="s">
        <v>201</v>
      </c>
      <c r="E64" s="54"/>
      <c r="F64" s="261" t="s">
        <v>2619</v>
      </c>
      <c r="G64" s="55" t="s">
        <v>2620</v>
      </c>
      <c r="H64" s="50" t="s">
        <v>37</v>
      </c>
      <c r="I64" s="167"/>
      <c r="J64" s="88"/>
      <c r="K64" s="154"/>
      <c r="L64" s="171"/>
      <c r="M64" s="169"/>
      <c r="N64" s="73"/>
      <c r="O64" s="152"/>
      <c r="P64" s="155"/>
      <c r="Q64" s="127">
        <v>294.0</v>
      </c>
      <c r="R64" s="263">
        <v>294.0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40</v>
      </c>
      <c r="B65" s="51"/>
      <c r="C65" s="131" t="s">
        <v>2621</v>
      </c>
      <c r="D65" s="161" t="s">
        <v>83</v>
      </c>
      <c r="E65" s="54" t="s">
        <v>2622</v>
      </c>
      <c r="F65" s="261" t="s">
        <v>2623</v>
      </c>
      <c r="G65" s="55" t="s">
        <v>2624</v>
      </c>
      <c r="H65" s="50" t="s">
        <v>87</v>
      </c>
      <c r="I65" s="167"/>
      <c r="J65" s="58">
        <v>244.0</v>
      </c>
      <c r="K65" s="154"/>
      <c r="L65" s="171"/>
      <c r="M65" s="159"/>
      <c r="N65" s="73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40</v>
      </c>
      <c r="B66" s="51"/>
      <c r="C66" s="131" t="s">
        <v>2625</v>
      </c>
      <c r="D66" s="161" t="s">
        <v>201</v>
      </c>
      <c r="E66" s="54" t="s">
        <v>2626</v>
      </c>
      <c r="F66" s="261" t="s">
        <v>2627</v>
      </c>
      <c r="G66" s="55" t="s">
        <v>2628</v>
      </c>
      <c r="H66" s="50" t="s">
        <v>46</v>
      </c>
      <c r="I66" s="167"/>
      <c r="J66" s="58"/>
      <c r="K66" s="158"/>
      <c r="L66" s="171"/>
      <c r="M66" s="169"/>
      <c r="N66" s="62">
        <v>119.9</v>
      </c>
      <c r="O66" s="152"/>
      <c r="P66" s="155"/>
      <c r="Q66" s="128"/>
      <c r="R66" s="263">
        <v>119.9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40</v>
      </c>
      <c r="B67" s="51"/>
      <c r="C67" s="131" t="s">
        <v>2629</v>
      </c>
      <c r="D67" s="161" t="s">
        <v>201</v>
      </c>
      <c r="E67" s="54" t="s">
        <v>2630</v>
      </c>
      <c r="F67" s="261" t="s">
        <v>2631</v>
      </c>
      <c r="G67" s="55" t="s">
        <v>2632</v>
      </c>
      <c r="H67" s="50" t="s">
        <v>46</v>
      </c>
      <c r="I67" s="167"/>
      <c r="J67" s="88"/>
      <c r="K67" s="158"/>
      <c r="L67" s="171"/>
      <c r="M67" s="169"/>
      <c r="N67" s="62">
        <v>294.0</v>
      </c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51</v>
      </c>
      <c r="B68" s="51"/>
      <c r="C68" s="131" t="s">
        <v>1691</v>
      </c>
      <c r="D68" s="161"/>
      <c r="E68" s="54"/>
      <c r="F68" s="376" t="s">
        <v>2633</v>
      </c>
      <c r="G68" s="55" t="s">
        <v>2273</v>
      </c>
      <c r="H68" s="50" t="s">
        <v>37</v>
      </c>
      <c r="I68" s="168"/>
      <c r="J68" s="88"/>
      <c r="K68" s="154"/>
      <c r="L68" s="160"/>
      <c r="M68" s="159">
        <v>990.0</v>
      </c>
      <c r="N68" s="62"/>
      <c r="O68" s="152"/>
      <c r="P68" s="155"/>
      <c r="Q68" s="128"/>
      <c r="R68" s="53">
        <v>990.0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51</v>
      </c>
      <c r="B69" s="51"/>
      <c r="C69" s="131" t="s">
        <v>47</v>
      </c>
      <c r="D69" s="161" t="s">
        <v>822</v>
      </c>
      <c r="E69" s="54"/>
      <c r="F69" s="261" t="s">
        <v>2634</v>
      </c>
      <c r="G69" s="55" t="s">
        <v>2273</v>
      </c>
      <c r="H69" s="50" t="s">
        <v>37</v>
      </c>
      <c r="I69" s="168"/>
      <c r="J69" s="88"/>
      <c r="K69" s="158"/>
      <c r="L69" s="166"/>
      <c r="M69" s="159" t="s">
        <v>50</v>
      </c>
      <c r="N69" s="73"/>
      <c r="O69" s="152"/>
      <c r="P69" s="155"/>
      <c r="Q69" s="128"/>
      <c r="R69" s="53" t="s">
        <v>47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40</v>
      </c>
      <c r="B70" s="51"/>
      <c r="C70" s="131" t="s">
        <v>2635</v>
      </c>
      <c r="D70" s="161" t="s">
        <v>67</v>
      </c>
      <c r="E70" s="54" t="s">
        <v>2636</v>
      </c>
      <c r="F70" s="261" t="s">
        <v>2637</v>
      </c>
      <c r="G70" s="55" t="s">
        <v>2638</v>
      </c>
      <c r="H70" s="50" t="s">
        <v>46</v>
      </c>
      <c r="I70" s="167">
        <v>147.0</v>
      </c>
      <c r="J70" s="88"/>
      <c r="K70" s="158"/>
      <c r="L70" s="149"/>
      <c r="M70" s="173"/>
      <c r="N70" s="73"/>
      <c r="O70" s="152"/>
      <c r="P70" s="155"/>
      <c r="Q70" s="128"/>
      <c r="R70" s="53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40</v>
      </c>
      <c r="B71" s="51"/>
      <c r="C71" s="131" t="s">
        <v>2639</v>
      </c>
      <c r="D71" s="296" t="s">
        <v>97</v>
      </c>
      <c r="E71" s="54"/>
      <c r="F71" s="261" t="s">
        <v>2640</v>
      </c>
      <c r="G71" s="55" t="s">
        <v>2641</v>
      </c>
      <c r="H71" s="50" t="s">
        <v>37</v>
      </c>
      <c r="I71" s="175"/>
      <c r="J71" s="88"/>
      <c r="K71" s="154"/>
      <c r="L71" s="160"/>
      <c r="M71" s="169"/>
      <c r="N71" s="62">
        <v>250.0</v>
      </c>
      <c r="O71" s="152"/>
      <c r="P71" s="155"/>
      <c r="Q71" s="128"/>
      <c r="R71" s="53">
        <v>125.0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40</v>
      </c>
      <c r="B72" s="51"/>
      <c r="C72" s="131" t="s">
        <v>2642</v>
      </c>
      <c r="D72" s="296" t="s">
        <v>97</v>
      </c>
      <c r="E72" s="176"/>
      <c r="F72" s="261" t="s">
        <v>2643</v>
      </c>
      <c r="G72" s="55" t="s">
        <v>2641</v>
      </c>
      <c r="H72" s="50" t="s">
        <v>37</v>
      </c>
      <c r="I72" s="177"/>
      <c r="J72" s="88"/>
      <c r="K72" s="158"/>
      <c r="L72" s="160"/>
      <c r="M72" s="169"/>
      <c r="N72" s="62">
        <v>550.0</v>
      </c>
      <c r="O72" s="152"/>
      <c r="P72" s="155"/>
      <c r="Q72" s="128"/>
      <c r="R72" s="53">
        <v>275.0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40</v>
      </c>
      <c r="B73" s="51"/>
      <c r="C73" s="131" t="s">
        <v>2644</v>
      </c>
      <c r="D73" s="296" t="s">
        <v>822</v>
      </c>
      <c r="E73" s="54" t="s">
        <v>2645</v>
      </c>
      <c r="F73" s="261" t="s">
        <v>2646</v>
      </c>
      <c r="G73" s="55" t="s">
        <v>2647</v>
      </c>
      <c r="H73" s="50" t="s">
        <v>46</v>
      </c>
      <c r="I73" s="167">
        <v>244.0</v>
      </c>
      <c r="J73" s="88"/>
      <c r="K73" s="178"/>
      <c r="L73" s="160"/>
      <c r="M73" s="169"/>
      <c r="N73" s="73"/>
      <c r="O73" s="152"/>
      <c r="P73" s="155"/>
      <c r="Q73" s="128"/>
      <c r="R73" s="164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40</v>
      </c>
      <c r="B74" s="51"/>
      <c r="C74" s="131" t="s">
        <v>2648</v>
      </c>
      <c r="D74" s="296" t="s">
        <v>822</v>
      </c>
      <c r="E74" s="54"/>
      <c r="F74" s="261" t="s">
        <v>2649</v>
      </c>
      <c r="G74" s="55" t="s">
        <v>2650</v>
      </c>
      <c r="H74" s="50" t="s">
        <v>37</v>
      </c>
      <c r="I74" s="175"/>
      <c r="J74" s="58"/>
      <c r="K74" s="158"/>
      <c r="L74" s="160"/>
      <c r="M74" s="169"/>
      <c r="N74" s="73"/>
      <c r="O74" s="152"/>
      <c r="P74" s="155"/>
      <c r="Q74" s="127">
        <v>147.0</v>
      </c>
      <c r="R74" s="263">
        <v>147.0</v>
      </c>
      <c r="S74" s="9"/>
      <c r="T74" s="9"/>
      <c r="U74" s="9"/>
      <c r="V74" s="9"/>
      <c r="W74" s="9"/>
      <c r="X74" s="9"/>
      <c r="Y74" s="9"/>
      <c r="Z74" s="9"/>
    </row>
    <row r="75">
      <c r="A75" s="50" t="s">
        <v>51</v>
      </c>
      <c r="B75" s="179"/>
      <c r="C75" s="297" t="s">
        <v>47</v>
      </c>
      <c r="D75" s="296" t="s">
        <v>53</v>
      </c>
      <c r="E75" s="54"/>
      <c r="F75" s="261" t="s">
        <v>2651</v>
      </c>
      <c r="G75" s="55" t="s">
        <v>2652</v>
      </c>
      <c r="H75" s="50" t="s">
        <v>37</v>
      </c>
      <c r="I75" s="181"/>
      <c r="J75" s="58"/>
      <c r="K75" s="182"/>
      <c r="L75" s="183"/>
      <c r="M75" s="377" t="s">
        <v>50</v>
      </c>
      <c r="N75" s="73"/>
      <c r="O75" s="185"/>
      <c r="P75" s="186"/>
      <c r="Q75" s="128"/>
      <c r="R75" s="53" t="s">
        <v>47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40</v>
      </c>
      <c r="B76" s="179"/>
      <c r="C76" s="51"/>
      <c r="D76" s="296" t="s">
        <v>53</v>
      </c>
      <c r="E76" s="54" t="s">
        <v>2653</v>
      </c>
      <c r="F76" s="261" t="s">
        <v>2654</v>
      </c>
      <c r="G76" s="55" t="s">
        <v>2655</v>
      </c>
      <c r="H76" s="50" t="s">
        <v>46</v>
      </c>
      <c r="I76" s="187"/>
      <c r="J76" s="58">
        <v>371.0</v>
      </c>
      <c r="K76" s="182"/>
      <c r="L76" s="183"/>
      <c r="M76" s="188"/>
      <c r="N76" s="142"/>
      <c r="O76" s="185"/>
      <c r="P76" s="186"/>
      <c r="Q76" s="128"/>
      <c r="R76" s="53">
        <v>100.0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40</v>
      </c>
      <c r="B77" s="179"/>
      <c r="C77" s="82" t="s">
        <v>2656</v>
      </c>
      <c r="D77" s="296" t="s">
        <v>89</v>
      </c>
      <c r="E77" s="54" t="s">
        <v>1009</v>
      </c>
      <c r="F77" s="261" t="s">
        <v>2657</v>
      </c>
      <c r="G77" s="54" t="s">
        <v>2658</v>
      </c>
      <c r="H77" s="50" t="s">
        <v>37</v>
      </c>
      <c r="I77" s="181"/>
      <c r="J77" s="88"/>
      <c r="K77" s="189"/>
      <c r="L77" s="183"/>
      <c r="M77" s="188"/>
      <c r="N77" s="62">
        <v>399.0</v>
      </c>
      <c r="O77" s="185"/>
      <c r="P77" s="186"/>
      <c r="Q77" s="128"/>
      <c r="R77" s="317">
        <v>399.0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51</v>
      </c>
      <c r="B78" s="179"/>
      <c r="C78" s="131" t="s">
        <v>47</v>
      </c>
      <c r="D78" s="296" t="s">
        <v>138</v>
      </c>
      <c r="E78" s="54"/>
      <c r="F78" s="261" t="s">
        <v>2659</v>
      </c>
      <c r="G78" s="54" t="s">
        <v>2660</v>
      </c>
      <c r="H78" s="50" t="s">
        <v>37</v>
      </c>
      <c r="I78" s="181"/>
      <c r="J78" s="58" t="s">
        <v>565</v>
      </c>
      <c r="K78" s="182"/>
      <c r="L78" s="183"/>
      <c r="M78" s="188"/>
      <c r="N78" s="73"/>
      <c r="O78" s="185"/>
      <c r="P78" s="186"/>
      <c r="Q78" s="128"/>
      <c r="R78" s="53" t="s">
        <v>47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51</v>
      </c>
      <c r="B79" s="179"/>
      <c r="C79" s="131" t="s">
        <v>1695</v>
      </c>
      <c r="D79" s="296" t="s">
        <v>27</v>
      </c>
      <c r="E79" s="54" t="s">
        <v>223</v>
      </c>
      <c r="F79" s="261" t="s">
        <v>2661</v>
      </c>
      <c r="G79" s="54" t="s">
        <v>2662</v>
      </c>
      <c r="H79" s="50" t="s">
        <v>87</v>
      </c>
      <c r="I79" s="187"/>
      <c r="J79" s="58"/>
      <c r="K79" s="189">
        <v>147.0</v>
      </c>
      <c r="L79" s="183"/>
      <c r="M79" s="188"/>
      <c r="N79" s="73"/>
      <c r="O79" s="185"/>
      <c r="P79" s="186"/>
      <c r="Q79" s="128"/>
      <c r="R79" s="172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40</v>
      </c>
      <c r="B80" s="179"/>
      <c r="C80" s="131" t="s">
        <v>2663</v>
      </c>
      <c r="D80" s="161" t="s">
        <v>67</v>
      </c>
      <c r="E80" s="190" t="s">
        <v>2664</v>
      </c>
      <c r="F80" s="261" t="s">
        <v>2665</v>
      </c>
      <c r="G80" s="54" t="s">
        <v>2666</v>
      </c>
      <c r="H80" s="50" t="s">
        <v>46</v>
      </c>
      <c r="I80" s="187">
        <v>244.0</v>
      </c>
      <c r="J80" s="88"/>
      <c r="K80" s="182"/>
      <c r="L80" s="183"/>
      <c r="M80" s="188"/>
      <c r="N80" s="73"/>
      <c r="O80" s="185"/>
      <c r="P80" s="186"/>
      <c r="Q80" s="128"/>
      <c r="R80" s="69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40</v>
      </c>
      <c r="B81" s="179"/>
      <c r="C81" s="131" t="s">
        <v>2667</v>
      </c>
      <c r="D81" s="161" t="s">
        <v>27</v>
      </c>
      <c r="E81" s="190" t="s">
        <v>2668</v>
      </c>
      <c r="F81" s="261" t="s">
        <v>2669</v>
      </c>
      <c r="G81" s="54" t="s">
        <v>2670</v>
      </c>
      <c r="H81" s="50" t="s">
        <v>87</v>
      </c>
      <c r="I81" s="187"/>
      <c r="J81" s="58">
        <v>244.0</v>
      </c>
      <c r="K81" s="182"/>
      <c r="L81" s="183"/>
      <c r="M81" s="188"/>
      <c r="N81" s="73"/>
      <c r="O81" s="185"/>
      <c r="P81" s="186"/>
      <c r="Q81" s="128"/>
      <c r="R81" s="378">
        <v>244.0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40</v>
      </c>
      <c r="B82" s="179"/>
      <c r="C82" s="131" t="s">
        <v>2671</v>
      </c>
      <c r="D82" s="161" t="s">
        <v>53</v>
      </c>
      <c r="E82" s="190" t="s">
        <v>2672</v>
      </c>
      <c r="F82" s="261" t="s">
        <v>2673</v>
      </c>
      <c r="G82" s="54" t="s">
        <v>2674</v>
      </c>
      <c r="H82" s="50" t="s">
        <v>46</v>
      </c>
      <c r="I82" s="181"/>
      <c r="J82" s="58">
        <v>441.0</v>
      </c>
      <c r="K82" s="182"/>
      <c r="L82" s="183"/>
      <c r="M82" s="188"/>
      <c r="N82" s="73"/>
      <c r="O82" s="185"/>
      <c r="P82" s="186"/>
      <c r="Q82" s="128"/>
      <c r="R82" s="172">
        <v>100.0</v>
      </c>
      <c r="S82" s="9"/>
      <c r="T82" s="9"/>
      <c r="U82" s="9"/>
      <c r="V82" s="9"/>
      <c r="W82" s="9"/>
      <c r="X82" s="9"/>
      <c r="Y82" s="9"/>
      <c r="Z82" s="9"/>
    </row>
    <row r="83">
      <c r="A83" s="50" t="s">
        <v>40</v>
      </c>
      <c r="B83" s="179"/>
      <c r="C83" s="131" t="s">
        <v>2675</v>
      </c>
      <c r="D83" s="161" t="s">
        <v>53</v>
      </c>
      <c r="E83" s="190" t="s">
        <v>2676</v>
      </c>
      <c r="F83" s="261" t="s">
        <v>2677</v>
      </c>
      <c r="G83" s="54" t="s">
        <v>2678</v>
      </c>
      <c r="H83" s="50" t="s">
        <v>46</v>
      </c>
      <c r="I83" s="181"/>
      <c r="J83" s="58">
        <v>244.0</v>
      </c>
      <c r="K83" s="182"/>
      <c r="L83" s="183"/>
      <c r="M83" s="188"/>
      <c r="N83" s="73"/>
      <c r="O83" s="185"/>
      <c r="P83" s="186"/>
      <c r="Q83" s="128"/>
      <c r="R83" s="69">
        <v>50.0</v>
      </c>
      <c r="S83" s="9"/>
      <c r="T83" s="9"/>
      <c r="U83" s="9"/>
      <c r="V83" s="9"/>
      <c r="W83" s="9"/>
      <c r="X83" s="9"/>
      <c r="Y83" s="9"/>
      <c r="Z83" s="9"/>
    </row>
    <row r="84">
      <c r="A84" s="50" t="s">
        <v>40</v>
      </c>
      <c r="B84" s="179"/>
      <c r="C84" s="131" t="s">
        <v>2679</v>
      </c>
      <c r="D84" s="161" t="s">
        <v>83</v>
      </c>
      <c r="E84" s="190" t="s">
        <v>2680</v>
      </c>
      <c r="F84" s="261" t="s">
        <v>2681</v>
      </c>
      <c r="G84" s="54" t="s">
        <v>2682</v>
      </c>
      <c r="H84" s="50" t="s">
        <v>87</v>
      </c>
      <c r="I84" s="181"/>
      <c r="J84" s="58">
        <v>147.0</v>
      </c>
      <c r="K84" s="182"/>
      <c r="L84" s="183"/>
      <c r="M84" s="188"/>
      <c r="N84" s="73"/>
      <c r="O84" s="185"/>
      <c r="P84" s="186"/>
      <c r="Q84" s="128"/>
      <c r="R84" s="69">
        <v>50.0</v>
      </c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131" t="s">
        <v>47</v>
      </c>
      <c r="D85" s="161" t="s">
        <v>149</v>
      </c>
      <c r="E85" s="191"/>
      <c r="F85" s="261" t="s">
        <v>2683</v>
      </c>
      <c r="G85" s="55" t="s">
        <v>2294</v>
      </c>
      <c r="H85" s="50" t="s">
        <v>87</v>
      </c>
      <c r="I85" s="194"/>
      <c r="J85" s="58" t="s">
        <v>565</v>
      </c>
      <c r="K85" s="196"/>
      <c r="L85" s="197"/>
      <c r="M85" s="198"/>
      <c r="N85" s="199"/>
      <c r="O85" s="200"/>
      <c r="P85" s="201"/>
      <c r="Q85" s="202"/>
      <c r="R85" s="53" t="s">
        <v>47</v>
      </c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131" t="s">
        <v>47</v>
      </c>
      <c r="D86" s="161" t="s">
        <v>83</v>
      </c>
      <c r="E86" s="191"/>
      <c r="F86" s="261" t="s">
        <v>2684</v>
      </c>
      <c r="G86" s="54" t="s">
        <v>1505</v>
      </c>
      <c r="H86" s="50" t="s">
        <v>87</v>
      </c>
      <c r="I86" s="194"/>
      <c r="J86" s="58" t="s">
        <v>565</v>
      </c>
      <c r="K86" s="196"/>
      <c r="L86" s="197"/>
      <c r="M86" s="198"/>
      <c r="N86" s="199"/>
      <c r="O86" s="200"/>
      <c r="P86" s="201"/>
      <c r="Q86" s="202"/>
      <c r="R86" s="53" t="s">
        <v>47</v>
      </c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24"/>
      <c r="E87" s="191"/>
      <c r="F87" s="176"/>
      <c r="G87" s="176"/>
      <c r="H87" s="56"/>
      <c r="I87" s="194"/>
      <c r="J87" s="195"/>
      <c r="K87" s="196"/>
      <c r="L87" s="197"/>
      <c r="M87" s="198"/>
      <c r="N87" s="199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24"/>
      <c r="E88" s="191"/>
      <c r="F88" s="176"/>
      <c r="G88" s="176"/>
      <c r="H88" s="56"/>
      <c r="I88" s="203"/>
      <c r="J88" s="195"/>
      <c r="K88" s="204"/>
      <c r="L88" s="205"/>
      <c r="M88" s="206"/>
      <c r="N88" s="207"/>
      <c r="O88" s="208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9"/>
      <c r="T95" s="9"/>
      <c r="U95" s="9"/>
      <c r="V95" s="9"/>
      <c r="W95" s="9"/>
      <c r="X95" s="9"/>
      <c r="Y95" s="9"/>
      <c r="Z95" s="9"/>
    </row>
    <row r="96">
      <c r="A96" s="56"/>
      <c r="B96" s="179"/>
      <c r="C96" s="51"/>
      <c r="D96" s="174"/>
      <c r="E96" s="176"/>
      <c r="F96" s="176"/>
      <c r="G96" s="176"/>
      <c r="H96" s="56"/>
      <c r="I96" s="194"/>
      <c r="J96" s="209"/>
      <c r="K96" s="196"/>
      <c r="L96" s="197"/>
      <c r="M96" s="198"/>
      <c r="N96" s="210"/>
      <c r="O96" s="200"/>
      <c r="P96" s="201"/>
      <c r="Q96" s="202"/>
      <c r="R96" s="193"/>
      <c r="S96" s="9"/>
      <c r="T96" s="9"/>
      <c r="U96" s="9"/>
      <c r="V96" s="9"/>
      <c r="W96" s="9"/>
      <c r="X96" s="9"/>
      <c r="Y96" s="9"/>
      <c r="Z96" s="9"/>
    </row>
    <row r="97">
      <c r="A97" s="5"/>
      <c r="B97" s="2"/>
      <c r="C97" s="211"/>
      <c r="D97" s="212"/>
      <c r="E97" s="4"/>
      <c r="F97" s="213"/>
      <c r="G97" s="214"/>
      <c r="H97" s="5"/>
      <c r="I97" s="215"/>
      <c r="O97" s="216"/>
      <c r="P97" s="216"/>
      <c r="Q97" s="217"/>
      <c r="R97" s="218">
        <f>SUM(R7:R96)</f>
        <v>8111.9</v>
      </c>
      <c r="S97" s="9"/>
      <c r="T97" s="9"/>
      <c r="U97" s="9"/>
      <c r="V97" s="9"/>
      <c r="W97" s="9"/>
      <c r="X97" s="9"/>
      <c r="Y97" s="9"/>
      <c r="Z97" s="9"/>
    </row>
    <row r="98">
      <c r="A98" s="5"/>
      <c r="B98" s="2"/>
      <c r="C98" s="219"/>
      <c r="D98" s="220"/>
      <c r="E98" s="4"/>
      <c r="F98" s="221"/>
      <c r="G98" s="222"/>
      <c r="H98" s="3"/>
      <c r="I98" s="223" t="s">
        <v>26</v>
      </c>
      <c r="J98" s="224"/>
      <c r="O98" s="216"/>
      <c r="P98" s="216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5"/>
      <c r="B99" s="225"/>
      <c r="C99" s="19"/>
      <c r="D99" s="226"/>
      <c r="E99" s="227"/>
      <c r="F99" s="213"/>
      <c r="G99" s="4"/>
      <c r="H99" s="3"/>
      <c r="I99" s="180">
        <f>SUM(I7:I96)</f>
        <v>4233</v>
      </c>
      <c r="J99" s="228" t="s">
        <v>27</v>
      </c>
      <c r="K99" s="229"/>
      <c r="O99" s="230"/>
      <c r="P99" s="230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213"/>
      <c r="G100" s="4"/>
      <c r="H100" s="3"/>
      <c r="I100" s="180">
        <f>SUM(I99*2%)</f>
        <v>84.66</v>
      </c>
      <c r="J100" s="231">
        <f>SUM(J7:J96)</f>
        <v>3355</v>
      </c>
      <c r="K100" s="232" t="s">
        <v>22</v>
      </c>
      <c r="O100" s="233" t="s">
        <v>11</v>
      </c>
      <c r="P100" s="230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4"/>
      <c r="F101" s="4"/>
      <c r="G101" s="4"/>
      <c r="H101" s="3"/>
      <c r="I101" s="234"/>
      <c r="J101" s="86">
        <f>SUM(J100*2%)</f>
        <v>67.1</v>
      </c>
      <c r="K101" s="235" t="s">
        <v>28</v>
      </c>
      <c r="L101" s="236"/>
      <c r="O101" s="216"/>
      <c r="P101" s="216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4"/>
      <c r="F102" s="4"/>
      <c r="G102" s="4"/>
      <c r="H102" s="3"/>
      <c r="I102" s="9"/>
      <c r="J102" s="234"/>
      <c r="K102" s="231">
        <f>SUM(K7:K96)</f>
        <v>2851</v>
      </c>
      <c r="L102" s="236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238" t="s">
        <v>29</v>
      </c>
      <c r="F103" s="312">
        <f>SUM(L19,I27)</f>
        <v>735</v>
      </c>
      <c r="G103" s="4"/>
      <c r="H103" s="3"/>
      <c r="I103" s="9"/>
      <c r="J103" s="9"/>
      <c r="K103" s="86">
        <f>SUM(K102*2%)</f>
        <v>57.02</v>
      </c>
      <c r="L103" s="240" t="s">
        <v>30</v>
      </c>
      <c r="M103" s="215"/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241" t="s">
        <v>31</v>
      </c>
      <c r="F104" s="242">
        <f>SUM(I99,J100,K102,L104,M105,N106,O109,P110,Q111)</f>
        <v>20092.9</v>
      </c>
      <c r="G104" s="4"/>
      <c r="H104" s="3"/>
      <c r="I104" s="9"/>
      <c r="J104" s="9"/>
      <c r="K104" s="20"/>
      <c r="L104" s="180">
        <f>SUM(L7:L96)</f>
        <v>2505</v>
      </c>
      <c r="M104" s="243" t="s">
        <v>32</v>
      </c>
      <c r="N104" s="244"/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9"/>
      <c r="J105" s="9"/>
      <c r="K105" s="3"/>
      <c r="L105" s="180">
        <f>SUM(L104*2%)</f>
        <v>50.1</v>
      </c>
      <c r="M105" s="180">
        <f>SUM(M7:M96)</f>
        <v>4360</v>
      </c>
      <c r="N105" s="245" t="s">
        <v>33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4"/>
      <c r="F106" s="4"/>
      <c r="G106" s="4"/>
      <c r="H106" s="3"/>
      <c r="I106" s="9"/>
      <c r="J106" s="9"/>
      <c r="K106" s="3"/>
      <c r="L106" s="3"/>
      <c r="M106" s="180">
        <f>SUM(M105*2%)</f>
        <v>87.2</v>
      </c>
      <c r="N106" s="180">
        <f>SUM(N7:N96)</f>
        <v>2297.9</v>
      </c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46" t="s">
        <v>34</v>
      </c>
      <c r="F107" s="247">
        <f>SUM(M8,I12,I14,M16,J17,M18,J22,J28,M33,J34,K38,N42,M45,L47,K48,K49,J52,I61,I63,J65,K79,J81,J84)</f>
        <v>6022</v>
      </c>
      <c r="G107" s="261">
        <v>0.0</v>
      </c>
      <c r="H107" s="3"/>
      <c r="I107" s="9"/>
      <c r="J107" s="9"/>
      <c r="K107" s="3"/>
      <c r="L107" s="3"/>
      <c r="M107" s="9"/>
      <c r="N107" s="180">
        <f>SUM(N106*2%)</f>
        <v>45.958</v>
      </c>
      <c r="O107" s="237"/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49" t="s">
        <v>35</v>
      </c>
      <c r="F108" s="313">
        <f>SUM(L21,K23,L24,L26,I27,N32,M35,K36,K37,M44,J46,L50,I58,I60,N66,N67,I70,I73,J76,I80,J82,J83)</f>
        <v>5635.9</v>
      </c>
      <c r="G108" s="314"/>
      <c r="H108" s="3"/>
      <c r="I108" s="9"/>
      <c r="J108" s="9"/>
      <c r="K108" s="3"/>
      <c r="L108" s="3"/>
      <c r="M108" s="9"/>
      <c r="N108" s="20"/>
      <c r="O108" s="251" t="s">
        <v>36</v>
      </c>
      <c r="P108" s="237"/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2"/>
      <c r="C109" s="19"/>
      <c r="D109" s="3"/>
      <c r="E109" s="252" t="s">
        <v>37</v>
      </c>
      <c r="F109" s="313">
        <f>SUM(M7,L10,I11,L13,L15,L19,I20,Q25,L30,K31,J39,K40,I41,M43,M51,K59,K62,Q64,M68,N71,N72,Q74,N77)</f>
        <v>8435</v>
      </c>
      <c r="G109" s="291">
        <f>SUM(L19)</f>
        <v>294</v>
      </c>
      <c r="H109" s="3"/>
      <c r="I109" s="9"/>
      <c r="J109" s="9"/>
      <c r="K109" s="3"/>
      <c r="L109" s="3"/>
      <c r="M109" s="9"/>
      <c r="N109" s="20"/>
      <c r="O109" s="180">
        <f>SUM(O7:O96)</f>
        <v>0</v>
      </c>
      <c r="P109" s="253" t="s">
        <v>38</v>
      </c>
      <c r="Q109" s="21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180">
        <f>SUM(O109*2%)</f>
        <v>0</v>
      </c>
      <c r="P110" s="180">
        <f>SUM(P7:P96)</f>
        <v>0</v>
      </c>
      <c r="Q110" s="252" t="s">
        <v>37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180">
        <f>SUM(P110*2%)</f>
        <v>0</v>
      </c>
      <c r="Q111" s="254">
        <f>SUM(Q7:Q96)</f>
        <v>491</v>
      </c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180">
        <f>SUM(Q111*2%)</f>
        <v>9.82</v>
      </c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256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256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5"/>
      <c r="C229" s="1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57"/>
      <c r="C1004" s="257"/>
      <c r="D1004" s="3"/>
      <c r="E1004" s="4"/>
      <c r="F1004" s="4"/>
      <c r="G1004" s="4"/>
      <c r="H1004" s="3"/>
      <c r="I1004" s="9"/>
      <c r="J1004" s="9"/>
      <c r="K1004" s="3"/>
      <c r="L1004" s="3"/>
      <c r="M1004" s="9"/>
      <c r="N1004" s="3"/>
      <c r="O1004" s="9"/>
      <c r="P1004" s="9"/>
      <c r="Q1004" s="255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K1005" s="258"/>
      <c r="L1005" s="258"/>
      <c r="N1005" s="258"/>
    </row>
  </sheetData>
  <mergeCells count="12">
    <mergeCell ref="K99:N99"/>
    <mergeCell ref="K100:N100"/>
    <mergeCell ref="L101:N101"/>
    <mergeCell ref="L102:N102"/>
    <mergeCell ref="M103:N103"/>
    <mergeCell ref="A2:G2"/>
    <mergeCell ref="A3:E3"/>
    <mergeCell ref="I3:O3"/>
    <mergeCell ref="S6:T6"/>
    <mergeCell ref="S15:T15"/>
    <mergeCell ref="I97:N97"/>
    <mergeCell ref="J98:N98"/>
  </mergeCells>
  <dataValidations>
    <dataValidation type="list" allowBlank="1" showErrorMessage="1" sqref="D7:D96 D213:D1004">
      <formula1>"Vinicius,Gustavo,Kaua,Wesley,Caio,Julia,Thiago,Daniel,Jonatha,Jhonatas,Otavio,Produtor,David,Caio Ferreira,Kaicky,Pamelah,Caio Alves,Leandro"</formula1>
    </dataValidation>
    <dataValidation type="list" allowBlank="1" showErrorMessage="1" sqref="A7:A96">
      <formula1>"Nobre,Publicidade"</formula1>
    </dataValidation>
    <dataValidation type="list" allowBlank="1" showErrorMessage="1" sqref="H7:H96">
      <formula1>"Mel,Drieli,Fernanda"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3.13"/>
    <col customWidth="1" min="8" max="8" width="13.0"/>
    <col customWidth="1" min="19" max="19" width="13.88"/>
    <col customWidth="1" min="20" max="20" width="14.13"/>
  </cols>
  <sheetData>
    <row r="1">
      <c r="A1" s="259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SUM(F103)</f>
        <v>18161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2685</v>
      </c>
      <c r="D7" s="53" t="s">
        <v>42</v>
      </c>
      <c r="E7" s="54" t="s">
        <v>2686</v>
      </c>
      <c r="F7" s="261" t="s">
        <v>2687</v>
      </c>
      <c r="G7" s="55" t="s">
        <v>2688</v>
      </c>
      <c r="H7" s="50" t="s">
        <v>46</v>
      </c>
      <c r="I7" s="57">
        <v>244.0</v>
      </c>
      <c r="J7" s="58"/>
      <c r="K7" s="59"/>
      <c r="L7" s="60"/>
      <c r="M7" s="61"/>
      <c r="N7" s="62"/>
      <c r="O7" s="63"/>
      <c r="P7" s="64"/>
      <c r="Q7" s="65"/>
      <c r="R7" s="161">
        <v>50.0</v>
      </c>
      <c r="S7" s="66" t="s">
        <v>23</v>
      </c>
      <c r="T7" s="67">
        <f>SUM(I7:I87)</f>
        <v>2970</v>
      </c>
      <c r="U7" s="9"/>
      <c r="V7" s="9"/>
      <c r="W7" s="9"/>
      <c r="X7" s="9"/>
      <c r="Y7" s="9"/>
      <c r="Z7" s="9"/>
    </row>
    <row r="8">
      <c r="A8" s="50" t="s">
        <v>40</v>
      </c>
      <c r="B8" s="131" t="s">
        <v>2689</v>
      </c>
      <c r="C8" s="68"/>
      <c r="D8" s="53"/>
      <c r="E8" s="69" t="s">
        <v>2690</v>
      </c>
      <c r="F8" s="54" t="s">
        <v>2691</v>
      </c>
      <c r="G8" s="55" t="s">
        <v>2692</v>
      </c>
      <c r="H8" s="56"/>
      <c r="I8" s="70"/>
      <c r="J8" s="58"/>
      <c r="K8" s="71"/>
      <c r="L8" s="72"/>
      <c r="M8" s="61"/>
      <c r="N8" s="62">
        <v>200.0</v>
      </c>
      <c r="O8" s="74"/>
      <c r="P8" s="75"/>
      <c r="Q8" s="76"/>
      <c r="R8" s="53">
        <v>100.0</v>
      </c>
      <c r="S8" s="40" t="s">
        <v>13</v>
      </c>
      <c r="T8" s="67">
        <f>SUM(J7:J87)</f>
        <v>2316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2693</v>
      </c>
      <c r="D9" s="53" t="s">
        <v>67</v>
      </c>
      <c r="E9" s="69"/>
      <c r="F9" s="261" t="s">
        <v>2694</v>
      </c>
      <c r="G9" s="55" t="s">
        <v>2695</v>
      </c>
      <c r="H9" s="50" t="s">
        <v>46</v>
      </c>
      <c r="I9" s="70">
        <v>294.0</v>
      </c>
      <c r="J9" s="78"/>
      <c r="K9" s="71"/>
      <c r="L9" s="79"/>
      <c r="M9" s="61"/>
      <c r="N9" s="62"/>
      <c r="O9" s="74"/>
      <c r="P9" s="75"/>
      <c r="Q9" s="65"/>
      <c r="R9" s="53">
        <v>50.0</v>
      </c>
      <c r="S9" s="80" t="s">
        <v>14</v>
      </c>
      <c r="T9" s="81">
        <f>SUM(K7:K87)</f>
        <v>2964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1537</v>
      </c>
      <c r="D10" s="53" t="s">
        <v>67</v>
      </c>
      <c r="E10" s="69" t="s">
        <v>2696</v>
      </c>
      <c r="F10" s="261" t="s">
        <v>2697</v>
      </c>
      <c r="G10" s="55" t="s">
        <v>2698</v>
      </c>
      <c r="H10" s="50" t="s">
        <v>46</v>
      </c>
      <c r="I10" s="70"/>
      <c r="J10" s="58"/>
      <c r="K10" s="71"/>
      <c r="L10" s="89">
        <v>147.0</v>
      </c>
      <c r="M10" s="61"/>
      <c r="N10" s="83"/>
      <c r="O10" s="84"/>
      <c r="P10" s="75"/>
      <c r="Q10" s="65"/>
      <c r="R10" s="53">
        <v>50.0</v>
      </c>
      <c r="S10" s="85" t="s">
        <v>24</v>
      </c>
      <c r="T10" s="81">
        <f>SUM(L7:L87)</f>
        <v>6719</v>
      </c>
      <c r="U10" s="9"/>
      <c r="V10" s="9"/>
      <c r="W10" s="9"/>
      <c r="X10" s="9"/>
      <c r="Y10" s="9"/>
      <c r="Z10" s="9"/>
    </row>
    <row r="11">
      <c r="A11" s="50" t="s">
        <v>51</v>
      </c>
      <c r="B11" s="131"/>
      <c r="C11" s="82" t="s">
        <v>1540</v>
      </c>
      <c r="D11" s="53" t="s">
        <v>27</v>
      </c>
      <c r="E11" s="379" t="s">
        <v>2699</v>
      </c>
      <c r="F11" s="261" t="s">
        <v>2700</v>
      </c>
      <c r="G11" s="55" t="s">
        <v>2701</v>
      </c>
      <c r="H11" s="50" t="s">
        <v>87</v>
      </c>
      <c r="I11" s="57"/>
      <c r="J11" s="88"/>
      <c r="K11" s="71"/>
      <c r="L11" s="89">
        <v>294.0</v>
      </c>
      <c r="M11" s="90"/>
      <c r="N11" s="62"/>
      <c r="O11" s="84"/>
      <c r="P11" s="91"/>
      <c r="Q11" s="92"/>
      <c r="R11" s="53">
        <v>50.0</v>
      </c>
      <c r="S11" s="43" t="s">
        <v>16</v>
      </c>
      <c r="T11" s="81">
        <f>SUM(M7:M87)</f>
        <v>1757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2" t="s">
        <v>2702</v>
      </c>
      <c r="D12" s="53" t="s">
        <v>138</v>
      </c>
      <c r="E12" s="69" t="s">
        <v>2703</v>
      </c>
      <c r="F12" s="261" t="s">
        <v>2704</v>
      </c>
      <c r="G12" s="55" t="s">
        <v>2705</v>
      </c>
      <c r="H12" s="50" t="s">
        <v>37</v>
      </c>
      <c r="I12" s="57">
        <v>244.0</v>
      </c>
      <c r="J12" s="94"/>
      <c r="K12" s="71"/>
      <c r="L12" s="95"/>
      <c r="M12" s="61"/>
      <c r="N12" s="62"/>
      <c r="O12" s="96"/>
      <c r="P12" s="97"/>
      <c r="Q12" s="98"/>
      <c r="R12" s="53">
        <v>50.0</v>
      </c>
      <c r="S12" s="99" t="s">
        <v>17</v>
      </c>
      <c r="T12" s="67">
        <f>SUM(N7:N87)</f>
        <v>1435</v>
      </c>
      <c r="U12" s="9"/>
      <c r="V12" s="9"/>
      <c r="W12" s="9"/>
      <c r="X12" s="9"/>
      <c r="Y12" s="9"/>
      <c r="Z12" s="9"/>
    </row>
    <row r="13" ht="16.5" customHeight="1">
      <c r="A13" s="50" t="s">
        <v>40</v>
      </c>
      <c r="B13" s="77"/>
      <c r="C13" s="68" t="s">
        <v>2706</v>
      </c>
      <c r="D13" s="53" t="s">
        <v>339</v>
      </c>
      <c r="E13" s="69" t="s">
        <v>2707</v>
      </c>
      <c r="F13" s="262" t="s">
        <v>2708</v>
      </c>
      <c r="G13" s="55" t="s">
        <v>2709</v>
      </c>
      <c r="H13" s="50" t="s">
        <v>87</v>
      </c>
      <c r="I13" s="70">
        <v>147.0</v>
      </c>
      <c r="J13" s="58"/>
      <c r="K13" s="59"/>
      <c r="L13" s="89"/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47</v>
      </c>
      <c r="D14" s="53" t="s">
        <v>138</v>
      </c>
      <c r="E14" s="69" t="s">
        <v>833</v>
      </c>
      <c r="F14" s="261" t="s">
        <v>2710</v>
      </c>
      <c r="G14" s="55" t="s">
        <v>835</v>
      </c>
      <c r="H14" s="50" t="s">
        <v>37</v>
      </c>
      <c r="I14" s="70" t="s">
        <v>186</v>
      </c>
      <c r="J14" s="58"/>
      <c r="K14" s="71"/>
      <c r="L14" s="89"/>
      <c r="M14" s="61"/>
      <c r="N14" s="83"/>
      <c r="O14" s="84"/>
      <c r="P14" s="104"/>
      <c r="Q14" s="98"/>
      <c r="R14" s="53" t="s">
        <v>47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40</v>
      </c>
      <c r="B15" s="51"/>
      <c r="C15" s="82" t="s">
        <v>47</v>
      </c>
      <c r="D15" s="53" t="s">
        <v>190</v>
      </c>
      <c r="E15" s="69" t="s">
        <v>833</v>
      </c>
      <c r="F15" s="261" t="s">
        <v>2711</v>
      </c>
      <c r="G15" s="55" t="s">
        <v>835</v>
      </c>
      <c r="H15" s="50" t="s">
        <v>37</v>
      </c>
      <c r="I15" s="70" t="s">
        <v>186</v>
      </c>
      <c r="J15" s="58"/>
      <c r="K15" s="71"/>
      <c r="L15" s="89"/>
      <c r="M15" s="61"/>
      <c r="N15" s="62"/>
      <c r="O15" s="84"/>
      <c r="P15" s="91"/>
      <c r="Q15" s="105"/>
      <c r="R15" s="53" t="s">
        <v>47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51</v>
      </c>
      <c r="B16" s="51"/>
      <c r="C16" s="82" t="s">
        <v>641</v>
      </c>
      <c r="D16" s="53" t="s">
        <v>138</v>
      </c>
      <c r="E16" s="107" t="s">
        <v>2712</v>
      </c>
      <c r="F16" s="261" t="s">
        <v>2713</v>
      </c>
      <c r="G16" s="55" t="s">
        <v>2714</v>
      </c>
      <c r="H16" s="50" t="s">
        <v>37</v>
      </c>
      <c r="I16" s="70"/>
      <c r="J16" s="58"/>
      <c r="K16" s="71">
        <v>244.0</v>
      </c>
      <c r="L16" s="89"/>
      <c r="M16" s="121"/>
      <c r="N16" s="62"/>
      <c r="O16" s="84"/>
      <c r="P16" s="91"/>
      <c r="Q16" s="98"/>
      <c r="R16" s="53">
        <v>50.0</v>
      </c>
      <c r="S16" s="109" t="s">
        <v>18</v>
      </c>
      <c r="T16" s="81">
        <f>SUM(O7:O79)</f>
        <v>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2715</v>
      </c>
      <c r="D17" s="53" t="s">
        <v>97</v>
      </c>
      <c r="E17" s="110" t="s">
        <v>1912</v>
      </c>
      <c r="F17" s="261" t="s">
        <v>2716</v>
      </c>
      <c r="G17" s="55" t="s">
        <v>2717</v>
      </c>
      <c r="H17" s="50" t="s">
        <v>37</v>
      </c>
      <c r="I17" s="70">
        <v>297.0</v>
      </c>
      <c r="J17" s="58"/>
      <c r="K17" s="71"/>
      <c r="L17" s="79"/>
      <c r="M17" s="61"/>
      <c r="N17" s="83"/>
      <c r="O17" s="84"/>
      <c r="P17" s="91"/>
      <c r="Q17" s="92"/>
      <c r="R17" s="53">
        <v>150.0</v>
      </c>
      <c r="S17" s="111" t="s">
        <v>19</v>
      </c>
      <c r="T17" s="81">
        <f>SUM(P7:P87)</f>
        <v>0</v>
      </c>
      <c r="U17" s="9"/>
      <c r="V17" s="9"/>
      <c r="W17" s="9"/>
      <c r="X17" s="9"/>
      <c r="Y17" s="9"/>
      <c r="Z17" s="9"/>
    </row>
    <row r="18">
      <c r="A18" s="50" t="s">
        <v>51</v>
      </c>
      <c r="B18" s="77"/>
      <c r="C18" s="82" t="s">
        <v>2718</v>
      </c>
      <c r="D18" s="53" t="s">
        <v>27</v>
      </c>
      <c r="E18" s="69" t="s">
        <v>2719</v>
      </c>
      <c r="F18" s="261" t="s">
        <v>2720</v>
      </c>
      <c r="G18" s="55" t="s">
        <v>2721</v>
      </c>
      <c r="H18" s="50" t="s">
        <v>87</v>
      </c>
      <c r="I18" s="70"/>
      <c r="J18" s="78"/>
      <c r="K18" s="71"/>
      <c r="L18" s="89">
        <v>147.0</v>
      </c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SUM(Q7:Q87)</f>
        <v>0</v>
      </c>
      <c r="U18" s="9"/>
      <c r="V18" s="9"/>
      <c r="W18" s="9"/>
      <c r="X18" s="9"/>
      <c r="Y18" s="9"/>
      <c r="Z18" s="9"/>
    </row>
    <row r="19">
      <c r="A19" s="50" t="s">
        <v>51</v>
      </c>
      <c r="B19" s="51"/>
      <c r="C19" s="86"/>
      <c r="D19" s="53" t="s">
        <v>67</v>
      </c>
      <c r="E19" s="69" t="s">
        <v>2722</v>
      </c>
      <c r="F19" s="261" t="s">
        <v>2723</v>
      </c>
      <c r="G19" s="55" t="s">
        <v>2724</v>
      </c>
      <c r="H19" s="50" t="s">
        <v>46</v>
      </c>
      <c r="I19" s="70"/>
      <c r="J19" s="114"/>
      <c r="K19" s="71">
        <v>600.0</v>
      </c>
      <c r="L19" s="89"/>
      <c r="M19" s="61"/>
      <c r="N19" s="62"/>
      <c r="O19" s="84"/>
      <c r="P19" s="91"/>
      <c r="Q19" s="92"/>
      <c r="R19" s="53">
        <v>300.0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51</v>
      </c>
      <c r="B20" s="51"/>
      <c r="C20" s="82" t="s">
        <v>1571</v>
      </c>
      <c r="D20" s="53" t="s">
        <v>190</v>
      </c>
      <c r="E20" s="69"/>
      <c r="F20" s="261" t="s">
        <v>2725</v>
      </c>
      <c r="G20" s="55" t="s">
        <v>2726</v>
      </c>
      <c r="H20" s="50" t="s">
        <v>37</v>
      </c>
      <c r="I20" s="70"/>
      <c r="J20" s="58"/>
      <c r="K20" s="116"/>
      <c r="L20" s="89"/>
      <c r="M20" s="61">
        <v>244.0</v>
      </c>
      <c r="N20" s="73"/>
      <c r="O20" s="74"/>
      <c r="P20" s="91"/>
      <c r="Q20" s="98"/>
      <c r="R20" s="263">
        <v>244.0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278</v>
      </c>
      <c r="D21" s="53" t="s">
        <v>201</v>
      </c>
      <c r="E21" s="110"/>
      <c r="F21" s="261" t="s">
        <v>2727</v>
      </c>
      <c r="G21" s="55" t="s">
        <v>2728</v>
      </c>
      <c r="H21" s="50" t="s">
        <v>46</v>
      </c>
      <c r="I21" s="70"/>
      <c r="J21" s="58"/>
      <c r="K21" s="116"/>
      <c r="L21" s="89"/>
      <c r="M21" s="61">
        <v>147.0</v>
      </c>
      <c r="N21" s="62"/>
      <c r="O21" s="84"/>
      <c r="P21" s="91"/>
      <c r="Q21" s="98"/>
      <c r="R21" s="53">
        <v>50.0</v>
      </c>
      <c r="S21" s="118">
        <f>SUM(F103)</f>
        <v>18161</v>
      </c>
      <c r="T21" s="9"/>
      <c r="U21" s="9"/>
      <c r="V21" s="9"/>
      <c r="W21" s="9"/>
      <c r="X21" s="9"/>
      <c r="Y21" s="9"/>
      <c r="Z21" s="9"/>
    </row>
    <row r="22">
      <c r="A22" s="50"/>
      <c r="B22" s="51"/>
      <c r="C22" s="82" t="s">
        <v>47</v>
      </c>
      <c r="D22" s="53" t="s">
        <v>138</v>
      </c>
      <c r="E22" s="69"/>
      <c r="F22" s="261" t="s">
        <v>2729</v>
      </c>
      <c r="G22" s="55" t="s">
        <v>2730</v>
      </c>
      <c r="H22" s="50" t="s">
        <v>37</v>
      </c>
      <c r="I22" s="70"/>
      <c r="J22" s="58"/>
      <c r="K22" s="71"/>
      <c r="L22" s="119"/>
      <c r="M22" s="61"/>
      <c r="N22" s="62"/>
      <c r="O22" s="84"/>
      <c r="P22" s="91"/>
      <c r="Q22" s="92" t="s">
        <v>1222</v>
      </c>
      <c r="R22" s="53" t="s">
        <v>47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47</v>
      </c>
      <c r="D23" s="53" t="s">
        <v>107</v>
      </c>
      <c r="E23" s="69" t="s">
        <v>2731</v>
      </c>
      <c r="F23" s="261" t="s">
        <v>2732</v>
      </c>
      <c r="G23" s="55" t="s">
        <v>2008</v>
      </c>
      <c r="H23" s="50" t="s">
        <v>87</v>
      </c>
      <c r="I23" s="70"/>
      <c r="J23" s="58"/>
      <c r="K23" s="71" t="s">
        <v>50</v>
      </c>
      <c r="L23" s="119"/>
      <c r="M23" s="61"/>
      <c r="N23" s="62"/>
      <c r="O23" s="84"/>
      <c r="P23" s="91"/>
      <c r="Q23" s="98"/>
      <c r="R23" s="53" t="s">
        <v>47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2" t="s">
        <v>362</v>
      </c>
      <c r="D24" s="53" t="s">
        <v>339</v>
      </c>
      <c r="E24" s="69"/>
      <c r="F24" s="261" t="s">
        <v>2733</v>
      </c>
      <c r="G24" s="55" t="s">
        <v>2734</v>
      </c>
      <c r="H24" s="50" t="s">
        <v>87</v>
      </c>
      <c r="I24" s="70"/>
      <c r="J24" s="58"/>
      <c r="K24" s="71"/>
      <c r="L24" s="89"/>
      <c r="M24" s="61">
        <v>244.0</v>
      </c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86"/>
      <c r="D25" s="87"/>
      <c r="E25" s="69" t="s">
        <v>2735</v>
      </c>
      <c r="F25" s="54" t="s">
        <v>2736</v>
      </c>
      <c r="G25" s="55" t="s">
        <v>2737</v>
      </c>
      <c r="H25" s="50"/>
      <c r="I25" s="70">
        <v>127.0</v>
      </c>
      <c r="J25" s="58"/>
      <c r="K25" s="71"/>
      <c r="L25" s="89"/>
      <c r="M25" s="121"/>
      <c r="N25" s="62"/>
      <c r="O25" s="74"/>
      <c r="P25" s="91"/>
      <c r="Q25" s="375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51"/>
      <c r="C26" s="131" t="s">
        <v>382</v>
      </c>
      <c r="D26" s="53" t="s">
        <v>138</v>
      </c>
      <c r="E26" s="69" t="s">
        <v>2738</v>
      </c>
      <c r="F26" s="261" t="s">
        <v>2739</v>
      </c>
      <c r="G26" s="55" t="s">
        <v>2740</v>
      </c>
      <c r="H26" s="50" t="s">
        <v>37</v>
      </c>
      <c r="I26" s="123"/>
      <c r="J26" s="58"/>
      <c r="K26" s="71"/>
      <c r="L26" s="89">
        <v>294.0</v>
      </c>
      <c r="M26" s="61"/>
      <c r="N26" s="62"/>
      <c r="O26" s="84"/>
      <c r="P26" s="104"/>
      <c r="Q26" s="98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51</v>
      </c>
      <c r="B27" s="51"/>
      <c r="C27" s="131" t="s">
        <v>47</v>
      </c>
      <c r="D27" s="53" t="s">
        <v>201</v>
      </c>
      <c r="E27" s="69"/>
      <c r="F27" s="261" t="s">
        <v>2741</v>
      </c>
      <c r="G27" s="55" t="s">
        <v>2742</v>
      </c>
      <c r="H27" s="50" t="s">
        <v>37</v>
      </c>
      <c r="I27" s="70"/>
      <c r="J27" s="78"/>
      <c r="K27" s="59"/>
      <c r="L27" s="89" t="s">
        <v>47</v>
      </c>
      <c r="M27" s="124"/>
      <c r="N27" s="62"/>
      <c r="O27" s="84"/>
      <c r="P27" s="104"/>
      <c r="Q27" s="92"/>
      <c r="R27" s="53" t="s">
        <v>47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2743</v>
      </c>
      <c r="D28" s="53" t="s">
        <v>27</v>
      </c>
      <c r="E28" s="69" t="s">
        <v>2744</v>
      </c>
      <c r="F28" s="262" t="s">
        <v>2745</v>
      </c>
      <c r="G28" s="55" t="s">
        <v>2746</v>
      </c>
      <c r="H28" s="50" t="s">
        <v>87</v>
      </c>
      <c r="I28" s="57"/>
      <c r="J28" s="58">
        <v>244.0</v>
      </c>
      <c r="K28" s="125"/>
      <c r="L28" s="79"/>
      <c r="M28" s="124"/>
      <c r="N28" s="73"/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1500</v>
      </c>
      <c r="D29" s="53"/>
      <c r="E29" s="69" t="s">
        <v>2747</v>
      </c>
      <c r="F29" s="261" t="s">
        <v>2748</v>
      </c>
      <c r="G29" s="55" t="s">
        <v>2749</v>
      </c>
      <c r="H29" s="50" t="s">
        <v>87</v>
      </c>
      <c r="I29" s="126"/>
      <c r="J29" s="58"/>
      <c r="K29" s="116"/>
      <c r="L29" s="89"/>
      <c r="M29" s="61"/>
      <c r="N29" s="62">
        <v>250.0</v>
      </c>
      <c r="O29" s="84"/>
      <c r="P29" s="104"/>
      <c r="Q29" s="127"/>
      <c r="R29" s="263">
        <v>250.0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2750</v>
      </c>
      <c r="D30" s="53"/>
      <c r="E30" s="69" t="s">
        <v>2747</v>
      </c>
      <c r="F30" s="261" t="s">
        <v>2751</v>
      </c>
      <c r="G30" s="55" t="s">
        <v>2749</v>
      </c>
      <c r="H30" s="50" t="s">
        <v>87</v>
      </c>
      <c r="I30" s="126"/>
      <c r="J30" s="58"/>
      <c r="K30" s="71"/>
      <c r="L30" s="119"/>
      <c r="M30" s="61"/>
      <c r="N30" s="62">
        <v>250.0</v>
      </c>
      <c r="O30" s="74"/>
      <c r="P30" s="91"/>
      <c r="Q30" s="128"/>
      <c r="R30" s="263">
        <v>250.0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77"/>
      <c r="C31" s="68" t="s">
        <v>446</v>
      </c>
      <c r="D31" s="53" t="s">
        <v>83</v>
      </c>
      <c r="E31" s="69" t="s">
        <v>54</v>
      </c>
      <c r="F31" s="261" t="s">
        <v>2752</v>
      </c>
      <c r="G31" s="55" t="s">
        <v>2753</v>
      </c>
      <c r="H31" s="50" t="s">
        <v>87</v>
      </c>
      <c r="I31" s="70"/>
      <c r="J31" s="58"/>
      <c r="K31" s="71"/>
      <c r="L31" s="89">
        <v>3200.0</v>
      </c>
      <c r="M31" s="121"/>
      <c r="N31" s="62"/>
      <c r="O31" s="84"/>
      <c r="P31" s="91"/>
      <c r="Q31" s="128"/>
      <c r="R31" s="263">
        <v>3200.0</v>
      </c>
      <c r="S31" s="9"/>
      <c r="T31" s="9"/>
      <c r="U31" s="9"/>
      <c r="V31" s="9"/>
      <c r="W31" s="9"/>
      <c r="X31" s="9"/>
      <c r="Y31" s="9"/>
      <c r="Z31" s="9"/>
    </row>
    <row r="32">
      <c r="A32" s="50"/>
      <c r="B32" s="51"/>
      <c r="C32" s="52"/>
      <c r="D32" s="87"/>
      <c r="E32" s="69"/>
      <c r="F32" s="54" t="s">
        <v>2754</v>
      </c>
      <c r="G32" s="55" t="s">
        <v>2746</v>
      </c>
      <c r="H32" s="56"/>
      <c r="I32" s="70"/>
      <c r="J32" s="58">
        <v>244.0</v>
      </c>
      <c r="K32" s="71"/>
      <c r="L32" s="89"/>
      <c r="M32" s="61"/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/>
      <c r="D33" s="53" t="s">
        <v>190</v>
      </c>
      <c r="E33" s="69" t="s">
        <v>2755</v>
      </c>
      <c r="F33" s="265" t="s">
        <v>2756</v>
      </c>
      <c r="G33" s="55" t="s">
        <v>2757</v>
      </c>
      <c r="H33" s="50" t="s">
        <v>37</v>
      </c>
      <c r="I33" s="70"/>
      <c r="J33" s="58">
        <v>147.0</v>
      </c>
      <c r="K33" s="71"/>
      <c r="L33" s="79"/>
      <c r="M33" s="61"/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51"/>
      <c r="C34" s="68" t="s">
        <v>2758</v>
      </c>
      <c r="D34" s="53" t="s">
        <v>201</v>
      </c>
      <c r="E34" s="132" t="s">
        <v>2759</v>
      </c>
      <c r="F34" s="266" t="s">
        <v>2759</v>
      </c>
      <c r="G34" s="55" t="s">
        <v>2760</v>
      </c>
      <c r="H34" s="50" t="s">
        <v>46</v>
      </c>
      <c r="I34" s="70"/>
      <c r="J34" s="58"/>
      <c r="K34" s="134"/>
      <c r="L34" s="89"/>
      <c r="M34" s="61"/>
      <c r="N34" s="62">
        <v>294.0</v>
      </c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 t="s">
        <v>516</v>
      </c>
      <c r="D35" s="53" t="s">
        <v>201</v>
      </c>
      <c r="E35" s="69" t="s">
        <v>2761</v>
      </c>
      <c r="F35" s="261" t="s">
        <v>2762</v>
      </c>
      <c r="G35" s="55" t="s">
        <v>2763</v>
      </c>
      <c r="H35" s="50" t="s">
        <v>46</v>
      </c>
      <c r="I35" s="70"/>
      <c r="J35" s="58"/>
      <c r="K35" s="134"/>
      <c r="L35" s="89">
        <v>147.0</v>
      </c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50" t="s">
        <v>705</v>
      </c>
      <c r="D36" s="53" t="s">
        <v>190</v>
      </c>
      <c r="E36" s="107" t="s">
        <v>2764</v>
      </c>
      <c r="F36" s="261" t="s">
        <v>2765</v>
      </c>
      <c r="G36" s="55" t="s">
        <v>2766</v>
      </c>
      <c r="H36" s="50" t="s">
        <v>37</v>
      </c>
      <c r="I36" s="70"/>
      <c r="J36" s="58"/>
      <c r="K36" s="116"/>
      <c r="L36" s="89">
        <v>294.0</v>
      </c>
      <c r="M36" s="61"/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/>
      <c r="B37" s="51"/>
      <c r="C37" s="150" t="s">
        <v>47</v>
      </c>
      <c r="D37" s="53" t="s">
        <v>83</v>
      </c>
      <c r="E37" s="69"/>
      <c r="F37" s="261" t="s">
        <v>2767</v>
      </c>
      <c r="G37" s="54" t="s">
        <v>2768</v>
      </c>
      <c r="H37" s="50" t="s">
        <v>46</v>
      </c>
      <c r="I37" s="70"/>
      <c r="J37" s="58"/>
      <c r="K37" s="71"/>
      <c r="L37" s="89"/>
      <c r="M37" s="61" t="s">
        <v>50</v>
      </c>
      <c r="N37" s="83"/>
      <c r="O37" s="129"/>
      <c r="P37" s="130"/>
      <c r="Q37" s="128"/>
      <c r="R37" s="53"/>
      <c r="S37" s="9"/>
      <c r="T37" s="9"/>
      <c r="U37" s="9"/>
      <c r="V37" s="9"/>
      <c r="W37" s="9"/>
      <c r="X37" s="9"/>
      <c r="Y37" s="9"/>
      <c r="Z37" s="9"/>
    </row>
    <row r="38">
      <c r="A38" s="50"/>
      <c r="B38" s="77"/>
      <c r="C38" s="150" t="s">
        <v>47</v>
      </c>
      <c r="D38" s="87"/>
      <c r="E38" s="69"/>
      <c r="F38" s="261" t="s">
        <v>2769</v>
      </c>
      <c r="G38" s="54" t="s">
        <v>2273</v>
      </c>
      <c r="H38" s="56"/>
      <c r="I38" s="57"/>
      <c r="J38" s="58"/>
      <c r="K38" s="71"/>
      <c r="L38" s="89"/>
      <c r="M38" s="61" t="s">
        <v>50</v>
      </c>
      <c r="N38" s="62"/>
      <c r="O38" s="129"/>
      <c r="P38" s="130"/>
      <c r="Q38" s="127"/>
      <c r="R38" s="53"/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68" t="s">
        <v>922</v>
      </c>
      <c r="D39" s="53" t="s">
        <v>190</v>
      </c>
      <c r="E39" s="69" t="s">
        <v>2770</v>
      </c>
      <c r="F39" s="262" t="s">
        <v>2771</v>
      </c>
      <c r="G39" s="54" t="s">
        <v>2772</v>
      </c>
      <c r="H39" s="50" t="s">
        <v>37</v>
      </c>
      <c r="I39" s="57"/>
      <c r="J39" s="58"/>
      <c r="K39" s="71">
        <v>127.0</v>
      </c>
      <c r="L39" s="89"/>
      <c r="M39" s="61"/>
      <c r="N39" s="62"/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51</v>
      </c>
      <c r="B40" s="77"/>
      <c r="C40" s="68" t="s">
        <v>2773</v>
      </c>
      <c r="D40" s="53"/>
      <c r="E40" s="69"/>
      <c r="F40" s="262" t="s">
        <v>2774</v>
      </c>
      <c r="G40" s="55" t="s">
        <v>540</v>
      </c>
      <c r="H40" s="50" t="s">
        <v>87</v>
      </c>
      <c r="I40" s="70"/>
      <c r="J40" s="58"/>
      <c r="K40" s="71"/>
      <c r="L40" s="89">
        <v>495.0</v>
      </c>
      <c r="M40" s="61"/>
      <c r="N40" s="73"/>
      <c r="O40" s="129"/>
      <c r="P40" s="130"/>
      <c r="Q40" s="127"/>
      <c r="R40" s="263">
        <v>495.0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2775</v>
      </c>
      <c r="D41" s="53" t="s">
        <v>822</v>
      </c>
      <c r="E41" s="69"/>
      <c r="F41" s="262" t="s">
        <v>2776</v>
      </c>
      <c r="G41" s="55" t="s">
        <v>540</v>
      </c>
      <c r="H41" s="50" t="s">
        <v>87</v>
      </c>
      <c r="I41" s="70"/>
      <c r="J41" s="58"/>
      <c r="K41" s="71"/>
      <c r="L41" s="89">
        <v>495.0</v>
      </c>
      <c r="M41" s="61"/>
      <c r="N41" s="142"/>
      <c r="O41" s="129"/>
      <c r="P41" s="130"/>
      <c r="Q41" s="128"/>
      <c r="R41" s="263">
        <v>495.0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2777</v>
      </c>
      <c r="D42" s="53" t="s">
        <v>190</v>
      </c>
      <c r="E42" s="69" t="s">
        <v>2778</v>
      </c>
      <c r="F42" s="261" t="s">
        <v>2779</v>
      </c>
      <c r="G42" s="53" t="s">
        <v>2780</v>
      </c>
      <c r="H42" s="50" t="s">
        <v>37</v>
      </c>
      <c r="I42" s="70">
        <v>147.0</v>
      </c>
      <c r="J42" s="58"/>
      <c r="K42" s="71"/>
      <c r="L42" s="89"/>
      <c r="M42" s="61"/>
      <c r="N42" s="62"/>
      <c r="O42" s="129"/>
      <c r="P42" s="130"/>
      <c r="Q42" s="127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40</v>
      </c>
      <c r="B43" s="51"/>
      <c r="C43" s="82" t="s">
        <v>2781</v>
      </c>
      <c r="D43" s="53" t="s">
        <v>138</v>
      </c>
      <c r="E43" s="69" t="s">
        <v>496</v>
      </c>
      <c r="F43" s="261" t="s">
        <v>2782</v>
      </c>
      <c r="G43" s="55" t="s">
        <v>2783</v>
      </c>
      <c r="H43" s="50" t="s">
        <v>37</v>
      </c>
      <c r="I43" s="70"/>
      <c r="J43" s="58">
        <v>127.0</v>
      </c>
      <c r="K43" s="59"/>
      <c r="L43" s="143"/>
      <c r="M43" s="12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51</v>
      </c>
      <c r="B44" s="51"/>
      <c r="C44" s="68" t="s">
        <v>995</v>
      </c>
      <c r="D44" s="53" t="s">
        <v>822</v>
      </c>
      <c r="E44" s="69"/>
      <c r="F44" s="261" t="s">
        <v>2784</v>
      </c>
      <c r="G44" s="55" t="s">
        <v>2785</v>
      </c>
      <c r="H44" s="50" t="s">
        <v>37</v>
      </c>
      <c r="I44" s="70"/>
      <c r="J44" s="88"/>
      <c r="K44" s="71"/>
      <c r="L44" s="144"/>
      <c r="M44" s="61">
        <v>294.0</v>
      </c>
      <c r="N44" s="62"/>
      <c r="O44" s="129"/>
      <c r="P44" s="130"/>
      <c r="Q44" s="128"/>
      <c r="R44" s="263">
        <v>294.0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283" t="s">
        <v>2786</v>
      </c>
      <c r="D45" s="53" t="s">
        <v>27</v>
      </c>
      <c r="E45" s="69" t="s">
        <v>1701</v>
      </c>
      <c r="F45" s="284" t="s">
        <v>2787</v>
      </c>
      <c r="G45" s="141" t="s">
        <v>2788</v>
      </c>
      <c r="H45" s="50" t="s">
        <v>87</v>
      </c>
      <c r="I45" s="57">
        <v>294.0</v>
      </c>
      <c r="J45" s="58"/>
      <c r="K45" s="71"/>
      <c r="L45" s="143"/>
      <c r="M45" s="61"/>
      <c r="N45" s="62"/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51</v>
      </c>
      <c r="B46" s="77"/>
      <c r="C46" s="82" t="s">
        <v>1100</v>
      </c>
      <c r="D46" s="53" t="s">
        <v>27</v>
      </c>
      <c r="E46" s="110" t="s">
        <v>1188</v>
      </c>
      <c r="F46" s="261" t="s">
        <v>2789</v>
      </c>
      <c r="G46" s="55" t="s">
        <v>2790</v>
      </c>
      <c r="H46" s="50" t="s">
        <v>87</v>
      </c>
      <c r="I46" s="70"/>
      <c r="J46" s="58"/>
      <c r="K46" s="71">
        <v>147.0</v>
      </c>
      <c r="L46" s="148"/>
      <c r="M46" s="61"/>
      <c r="N46" s="62"/>
      <c r="O46" s="129"/>
      <c r="P46" s="137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51</v>
      </c>
      <c r="B47" s="51"/>
      <c r="C47" s="150" t="s">
        <v>1232</v>
      </c>
      <c r="D47" s="53" t="s">
        <v>339</v>
      </c>
      <c r="E47" s="69"/>
      <c r="F47" s="261" t="s">
        <v>2791</v>
      </c>
      <c r="G47" s="55" t="s">
        <v>2792</v>
      </c>
      <c r="H47" s="50" t="s">
        <v>87</v>
      </c>
      <c r="I47" s="70"/>
      <c r="J47" s="88"/>
      <c r="K47" s="71"/>
      <c r="L47" s="149"/>
      <c r="M47" s="61">
        <v>147.0</v>
      </c>
      <c r="N47" s="62"/>
      <c r="O47" s="129"/>
      <c r="P47" s="130"/>
      <c r="Q47" s="92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51"/>
      <c r="C48" s="68" t="s">
        <v>2793</v>
      </c>
      <c r="D48" s="53" t="s">
        <v>27</v>
      </c>
      <c r="E48" s="69" t="s">
        <v>2794</v>
      </c>
      <c r="F48" s="294" t="s">
        <v>2795</v>
      </c>
      <c r="G48" s="55" t="s">
        <v>2796</v>
      </c>
      <c r="H48" s="50" t="s">
        <v>87</v>
      </c>
      <c r="I48" s="70">
        <v>147.0</v>
      </c>
      <c r="J48" s="58"/>
      <c r="K48" s="116"/>
      <c r="L48" s="149"/>
      <c r="M48" s="61"/>
      <c r="N48" s="73"/>
      <c r="O48" s="152"/>
      <c r="P48" s="153"/>
      <c r="Q48" s="98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77"/>
      <c r="C49" s="68" t="s">
        <v>2797</v>
      </c>
      <c r="D49" s="53" t="s">
        <v>89</v>
      </c>
      <c r="E49" s="107" t="s">
        <v>2798</v>
      </c>
      <c r="F49" s="261" t="s">
        <v>2799</v>
      </c>
      <c r="G49" s="54" t="s">
        <v>2800</v>
      </c>
      <c r="H49" s="50" t="s">
        <v>37</v>
      </c>
      <c r="I49" s="70">
        <v>294.0</v>
      </c>
      <c r="J49" s="58"/>
      <c r="K49" s="154"/>
      <c r="L49" s="149"/>
      <c r="M49" s="61"/>
      <c r="N49" s="62"/>
      <c r="O49" s="152"/>
      <c r="P49" s="155"/>
      <c r="Q49" s="127"/>
      <c r="R49" s="53">
        <v>147.0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51"/>
      <c r="C50" s="52"/>
      <c r="D50" s="53" t="s">
        <v>89</v>
      </c>
      <c r="E50" s="69"/>
      <c r="F50" s="327" t="s">
        <v>2801</v>
      </c>
      <c r="G50" s="54" t="s">
        <v>2802</v>
      </c>
      <c r="H50" s="50" t="s">
        <v>37</v>
      </c>
      <c r="I50" s="70"/>
      <c r="J50" s="58"/>
      <c r="K50" s="154"/>
      <c r="L50" s="149">
        <v>294.0</v>
      </c>
      <c r="M50" s="61"/>
      <c r="N50" s="83"/>
      <c r="O50" s="152"/>
      <c r="P50" s="155"/>
      <c r="Q50" s="128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40</v>
      </c>
      <c r="B51" s="51"/>
      <c r="C51" s="150" t="s">
        <v>2803</v>
      </c>
      <c r="D51" s="53" t="s">
        <v>27</v>
      </c>
      <c r="E51" s="54"/>
      <c r="F51" s="261" t="s">
        <v>2804</v>
      </c>
      <c r="G51" s="100" t="s">
        <v>2805</v>
      </c>
      <c r="H51" s="50" t="s">
        <v>87</v>
      </c>
      <c r="I51" s="57"/>
      <c r="J51" s="58"/>
      <c r="K51" s="154"/>
      <c r="L51" s="149"/>
      <c r="M51" s="61"/>
      <c r="N51" s="62">
        <v>147.0</v>
      </c>
      <c r="O51" s="156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51</v>
      </c>
      <c r="B52" s="51"/>
      <c r="C52" s="288" t="s">
        <v>1276</v>
      </c>
      <c r="D52" s="53" t="s">
        <v>89</v>
      </c>
      <c r="E52" s="69"/>
      <c r="F52" s="261" t="s">
        <v>2806</v>
      </c>
      <c r="G52" s="55" t="s">
        <v>2807</v>
      </c>
      <c r="H52" s="50" t="s">
        <v>37</v>
      </c>
      <c r="I52" s="57"/>
      <c r="J52" s="58"/>
      <c r="K52" s="158"/>
      <c r="L52" s="149"/>
      <c r="M52" s="159">
        <v>147.0</v>
      </c>
      <c r="N52" s="62"/>
      <c r="O52" s="152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40</v>
      </c>
      <c r="B53" s="51"/>
      <c r="C53" s="131" t="s">
        <v>2808</v>
      </c>
      <c r="D53" s="53" t="s">
        <v>138</v>
      </c>
      <c r="E53" s="54" t="s">
        <v>447</v>
      </c>
      <c r="F53" s="261" t="s">
        <v>2809</v>
      </c>
      <c r="G53" s="55" t="s">
        <v>2810</v>
      </c>
      <c r="H53" s="50" t="s">
        <v>37</v>
      </c>
      <c r="I53" s="70">
        <v>147.0</v>
      </c>
      <c r="J53" s="88"/>
      <c r="K53" s="154"/>
      <c r="L53" s="160"/>
      <c r="M53" s="159"/>
      <c r="N53" s="62"/>
      <c r="O53" s="152"/>
      <c r="P53" s="155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51</v>
      </c>
      <c r="B54" s="51"/>
      <c r="C54" s="131" t="s">
        <v>1294</v>
      </c>
      <c r="D54" s="87"/>
      <c r="E54" s="54"/>
      <c r="F54" s="320" t="s">
        <v>2811</v>
      </c>
      <c r="G54" s="55" t="s">
        <v>2205</v>
      </c>
      <c r="H54" s="56"/>
      <c r="I54" s="147"/>
      <c r="J54" s="58"/>
      <c r="K54" s="154"/>
      <c r="L54" s="149">
        <v>50.0</v>
      </c>
      <c r="M54" s="159"/>
      <c r="N54" s="62"/>
      <c r="O54" s="152"/>
      <c r="P54" s="153"/>
      <c r="Q54" s="128"/>
      <c r="R54" s="26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40</v>
      </c>
      <c r="B55" s="51"/>
      <c r="C55" s="131" t="s">
        <v>2812</v>
      </c>
      <c r="D55" s="161" t="s">
        <v>89</v>
      </c>
      <c r="E55" s="54" t="s">
        <v>2813</v>
      </c>
      <c r="F55" s="261" t="s">
        <v>2814</v>
      </c>
      <c r="G55" s="55" t="s">
        <v>2815</v>
      </c>
      <c r="H55" s="50" t="s">
        <v>37</v>
      </c>
      <c r="I55" s="70"/>
      <c r="J55" s="58">
        <v>127.0</v>
      </c>
      <c r="K55" s="154"/>
      <c r="L55" s="160"/>
      <c r="M55" s="159"/>
      <c r="N55" s="62"/>
      <c r="O55" s="156"/>
      <c r="P55" s="155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51</v>
      </c>
      <c r="B56" s="51"/>
      <c r="C56" s="131" t="s">
        <v>1341</v>
      </c>
      <c r="D56" s="161" t="s">
        <v>190</v>
      </c>
      <c r="E56" s="54"/>
      <c r="F56" s="261" t="s">
        <v>2816</v>
      </c>
      <c r="G56" s="55" t="s">
        <v>2817</v>
      </c>
      <c r="H56" s="50" t="s">
        <v>37</v>
      </c>
      <c r="I56" s="70"/>
      <c r="J56" s="163"/>
      <c r="K56" s="154"/>
      <c r="L56" s="160"/>
      <c r="M56" s="159">
        <v>294.0</v>
      </c>
      <c r="N56" s="62"/>
      <c r="O56" s="156"/>
      <c r="P56" s="155"/>
      <c r="Q56" s="128"/>
      <c r="R56" s="164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51</v>
      </c>
      <c r="B57" s="51"/>
      <c r="C57" s="131" t="s">
        <v>1373</v>
      </c>
      <c r="D57" s="161" t="s">
        <v>190</v>
      </c>
      <c r="E57" s="54"/>
      <c r="F57" s="289" t="s">
        <v>2818</v>
      </c>
      <c r="G57" s="55" t="s">
        <v>2819</v>
      </c>
      <c r="H57" s="50" t="s">
        <v>37</v>
      </c>
      <c r="I57" s="70"/>
      <c r="J57" s="58"/>
      <c r="K57" s="154"/>
      <c r="L57" s="166"/>
      <c r="M57" s="159">
        <v>240.0</v>
      </c>
      <c r="N57" s="62"/>
      <c r="O57" s="156"/>
      <c r="P57" s="155"/>
      <c r="Q57" s="128"/>
      <c r="R57" s="53">
        <v>50.0</v>
      </c>
      <c r="S57" s="9"/>
      <c r="T57" s="9"/>
      <c r="U57" s="9"/>
      <c r="V57" s="9"/>
      <c r="W57" s="9"/>
      <c r="X57" s="9"/>
      <c r="Y57" s="9"/>
      <c r="Z57" s="9"/>
    </row>
    <row r="58" ht="15.75" customHeight="1">
      <c r="A58" s="50" t="s">
        <v>40</v>
      </c>
      <c r="B58" s="51"/>
      <c r="C58" s="131" t="s">
        <v>2820</v>
      </c>
      <c r="D58" s="161" t="s">
        <v>190</v>
      </c>
      <c r="E58" s="54" t="s">
        <v>2821</v>
      </c>
      <c r="F58" s="261" t="s">
        <v>2822</v>
      </c>
      <c r="G58" s="55" t="s">
        <v>2823</v>
      </c>
      <c r="H58" s="50" t="s">
        <v>37</v>
      </c>
      <c r="I58" s="167"/>
      <c r="J58" s="58"/>
      <c r="K58" s="154"/>
      <c r="L58" s="149"/>
      <c r="M58" s="159"/>
      <c r="N58" s="62">
        <v>294.0</v>
      </c>
      <c r="O58" s="156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51</v>
      </c>
      <c r="B59" s="131" t="s">
        <v>2824</v>
      </c>
      <c r="C59" s="131" t="s">
        <v>2825</v>
      </c>
      <c r="D59" s="161" t="s">
        <v>138</v>
      </c>
      <c r="E59" s="54" t="s">
        <v>2826</v>
      </c>
      <c r="F59" s="261" t="s">
        <v>2827</v>
      </c>
      <c r="G59" s="55" t="s">
        <v>2828</v>
      </c>
      <c r="H59" s="50" t="s">
        <v>37</v>
      </c>
      <c r="I59" s="167"/>
      <c r="J59" s="58"/>
      <c r="K59" s="154"/>
      <c r="L59" s="149">
        <v>294.0</v>
      </c>
      <c r="M59" s="169"/>
      <c r="N59" s="142"/>
      <c r="O59" s="156"/>
      <c r="P59" s="155"/>
      <c r="Q59" s="128"/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51</v>
      </c>
      <c r="B60" s="51"/>
      <c r="C60" s="131" t="s">
        <v>1509</v>
      </c>
      <c r="D60" s="161" t="s">
        <v>138</v>
      </c>
      <c r="E60" s="54" t="s">
        <v>2829</v>
      </c>
      <c r="F60" s="261" t="s">
        <v>2830</v>
      </c>
      <c r="G60" s="55" t="s">
        <v>2831</v>
      </c>
      <c r="H60" s="50" t="s">
        <v>37</v>
      </c>
      <c r="I60" s="167"/>
      <c r="J60" s="58"/>
      <c r="K60" s="170">
        <v>147.0</v>
      </c>
      <c r="L60" s="160"/>
      <c r="M60" s="159"/>
      <c r="N60" s="62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51"/>
      <c r="C61" s="131" t="s">
        <v>1556</v>
      </c>
      <c r="D61" s="161" t="s">
        <v>190</v>
      </c>
      <c r="E61" s="54" t="s">
        <v>2832</v>
      </c>
      <c r="F61" s="261" t="s">
        <v>2833</v>
      </c>
      <c r="G61" s="55" t="s">
        <v>2834</v>
      </c>
      <c r="H61" s="50" t="s">
        <v>37</v>
      </c>
      <c r="I61" s="167"/>
      <c r="J61" s="58"/>
      <c r="K61" s="154">
        <v>222.0</v>
      </c>
      <c r="L61" s="166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51</v>
      </c>
      <c r="B62" s="77"/>
      <c r="C62" s="131" t="s">
        <v>1665</v>
      </c>
      <c r="D62" s="161" t="s">
        <v>27</v>
      </c>
      <c r="E62" s="54" t="s">
        <v>2835</v>
      </c>
      <c r="F62" s="261" t="s">
        <v>2836</v>
      </c>
      <c r="G62" s="55" t="s">
        <v>2834</v>
      </c>
      <c r="H62" s="50" t="s">
        <v>37</v>
      </c>
      <c r="I62" s="167"/>
      <c r="J62" s="58"/>
      <c r="K62" s="154">
        <v>147.0</v>
      </c>
      <c r="L62" s="160"/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2837</v>
      </c>
      <c r="D63" s="161" t="s">
        <v>107</v>
      </c>
      <c r="E63" s="54"/>
      <c r="F63" s="261" t="s">
        <v>2838</v>
      </c>
      <c r="G63" s="55" t="s">
        <v>2839</v>
      </c>
      <c r="H63" s="50" t="s">
        <v>37</v>
      </c>
      <c r="I63" s="167"/>
      <c r="J63" s="58">
        <v>147.0</v>
      </c>
      <c r="K63" s="154"/>
      <c r="L63" s="171"/>
      <c r="M63" s="169"/>
      <c r="N63" s="73"/>
      <c r="O63" s="152"/>
      <c r="P63" s="155"/>
      <c r="Q63" s="127"/>
      <c r="R63" s="53">
        <v>73.5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2840</v>
      </c>
      <c r="D64" s="161" t="s">
        <v>107</v>
      </c>
      <c r="E64" s="54"/>
      <c r="F64" s="261" t="s">
        <v>2841</v>
      </c>
      <c r="G64" s="55" t="s">
        <v>2842</v>
      </c>
      <c r="H64" s="50" t="s">
        <v>37</v>
      </c>
      <c r="I64" s="167"/>
      <c r="J64" s="58"/>
      <c r="K64" s="154"/>
      <c r="L64" s="166">
        <v>127.0</v>
      </c>
      <c r="M64" s="159"/>
      <c r="N64" s="73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40</v>
      </c>
      <c r="B65" s="51"/>
      <c r="C65" s="131" t="s">
        <v>2843</v>
      </c>
      <c r="D65" s="161" t="s">
        <v>27</v>
      </c>
      <c r="E65" s="54" t="s">
        <v>2844</v>
      </c>
      <c r="F65" s="261" t="s">
        <v>2845</v>
      </c>
      <c r="G65" s="55" t="s">
        <v>2846</v>
      </c>
      <c r="H65" s="50" t="s">
        <v>87</v>
      </c>
      <c r="I65" s="167">
        <v>294.0</v>
      </c>
      <c r="J65" s="58"/>
      <c r="K65" s="158"/>
      <c r="L65" s="171"/>
      <c r="M65" s="169"/>
      <c r="N65" s="62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51</v>
      </c>
      <c r="B66" s="51"/>
      <c r="C66" s="131" t="s">
        <v>1700</v>
      </c>
      <c r="D66" s="161" t="s">
        <v>822</v>
      </c>
      <c r="E66" s="54" t="s">
        <v>2847</v>
      </c>
      <c r="F66" s="261" t="s">
        <v>2848</v>
      </c>
      <c r="G66" s="55" t="s">
        <v>2849</v>
      </c>
      <c r="H66" s="50" t="s">
        <v>37</v>
      </c>
      <c r="I66" s="167"/>
      <c r="J66" s="88"/>
      <c r="K66" s="158"/>
      <c r="L66" s="166">
        <v>147.0</v>
      </c>
      <c r="M66" s="169"/>
      <c r="N66" s="62"/>
      <c r="O66" s="152"/>
      <c r="P66" s="155"/>
      <c r="Q66" s="128"/>
      <c r="R66" s="5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40</v>
      </c>
      <c r="B67" s="51"/>
      <c r="C67" s="131" t="s">
        <v>2850</v>
      </c>
      <c r="D67" s="161" t="s">
        <v>822</v>
      </c>
      <c r="E67" s="54" t="s">
        <v>2851</v>
      </c>
      <c r="F67" s="261" t="s">
        <v>2852</v>
      </c>
      <c r="G67" s="55" t="s">
        <v>2853</v>
      </c>
      <c r="H67" s="50" t="s">
        <v>37</v>
      </c>
      <c r="I67" s="168"/>
      <c r="J67" s="58">
        <v>294.0</v>
      </c>
      <c r="K67" s="154"/>
      <c r="L67" s="160"/>
      <c r="M67" s="159"/>
      <c r="N67" s="62"/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51</v>
      </c>
      <c r="B68" s="51"/>
      <c r="C68" s="131" t="s">
        <v>1704</v>
      </c>
      <c r="D68" s="161" t="s">
        <v>53</v>
      </c>
      <c r="E68" s="54" t="s">
        <v>2854</v>
      </c>
      <c r="F68" s="261" t="s">
        <v>2855</v>
      </c>
      <c r="G68" s="55" t="s">
        <v>2856</v>
      </c>
      <c r="H68" s="50" t="s">
        <v>46</v>
      </c>
      <c r="I68" s="168"/>
      <c r="J68" s="88"/>
      <c r="K68" s="158"/>
      <c r="L68" s="166">
        <v>294.0</v>
      </c>
      <c r="M68" s="159"/>
      <c r="N68" s="73"/>
      <c r="O68" s="152"/>
      <c r="P68" s="155"/>
      <c r="Q68" s="128"/>
      <c r="R68" s="53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40</v>
      </c>
      <c r="B69" s="51"/>
      <c r="C69" s="51"/>
      <c r="D69" s="161" t="s">
        <v>83</v>
      </c>
      <c r="E69" s="54" t="s">
        <v>2668</v>
      </c>
      <c r="F69" s="261" t="s">
        <v>2857</v>
      </c>
      <c r="G69" s="55" t="s">
        <v>2670</v>
      </c>
      <c r="H69" s="50" t="s">
        <v>87</v>
      </c>
      <c r="I69" s="167"/>
      <c r="J69" s="58">
        <v>244.0</v>
      </c>
      <c r="K69" s="158"/>
      <c r="L69" s="149"/>
      <c r="M69" s="173"/>
      <c r="N69" s="73"/>
      <c r="O69" s="152"/>
      <c r="P69" s="155"/>
      <c r="Q69" s="128"/>
      <c r="R69" s="53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40</v>
      </c>
      <c r="B70" s="51"/>
      <c r="C70" s="51"/>
      <c r="D70" s="296" t="s">
        <v>83</v>
      </c>
      <c r="E70" s="54" t="s">
        <v>2668</v>
      </c>
      <c r="F70" s="261" t="s">
        <v>2858</v>
      </c>
      <c r="G70" s="55" t="s">
        <v>2670</v>
      </c>
      <c r="H70" s="50" t="s">
        <v>87</v>
      </c>
      <c r="I70" s="175"/>
      <c r="J70" s="58">
        <v>244.0</v>
      </c>
      <c r="K70" s="154"/>
      <c r="L70" s="160"/>
      <c r="M70" s="169"/>
      <c r="N70" s="62"/>
      <c r="O70" s="152"/>
      <c r="P70" s="155"/>
      <c r="Q70" s="128"/>
      <c r="R70" s="53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40</v>
      </c>
      <c r="B71" s="51"/>
      <c r="C71" s="131" t="s">
        <v>2859</v>
      </c>
      <c r="D71" s="296" t="s">
        <v>67</v>
      </c>
      <c r="E71" s="176"/>
      <c r="F71" s="261" t="s">
        <v>2860</v>
      </c>
      <c r="G71" s="55" t="s">
        <v>2861</v>
      </c>
      <c r="H71" s="50" t="s">
        <v>46</v>
      </c>
      <c r="I71" s="177">
        <v>147.0</v>
      </c>
      <c r="J71" s="88"/>
      <c r="K71" s="158"/>
      <c r="L71" s="160"/>
      <c r="M71" s="169"/>
      <c r="N71" s="62"/>
      <c r="O71" s="152"/>
      <c r="P71" s="155"/>
      <c r="Q71" s="128"/>
      <c r="R71" s="53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51</v>
      </c>
      <c r="B72" s="51"/>
      <c r="C72" s="51"/>
      <c r="D72" s="296" t="s">
        <v>27</v>
      </c>
      <c r="E72" s="54" t="s">
        <v>2862</v>
      </c>
      <c r="F72" s="280" t="s">
        <v>2863</v>
      </c>
      <c r="G72" s="55" t="s">
        <v>2864</v>
      </c>
      <c r="H72" s="50" t="s">
        <v>87</v>
      </c>
      <c r="I72" s="167"/>
      <c r="J72" s="88"/>
      <c r="K72" s="170">
        <v>127.0</v>
      </c>
      <c r="L72" s="160"/>
      <c r="M72" s="169"/>
      <c r="N72" s="73"/>
      <c r="O72" s="152"/>
      <c r="P72" s="155"/>
      <c r="Q72" s="128"/>
      <c r="R72" s="164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51</v>
      </c>
      <c r="B73" s="51"/>
      <c r="C73" s="131" t="s">
        <v>1878</v>
      </c>
      <c r="D73" s="296" t="s">
        <v>27</v>
      </c>
      <c r="E73" s="54" t="s">
        <v>2865</v>
      </c>
      <c r="F73" s="261" t="s">
        <v>2866</v>
      </c>
      <c r="G73" s="55" t="s">
        <v>2867</v>
      </c>
      <c r="H73" s="50" t="s">
        <v>87</v>
      </c>
      <c r="I73" s="175"/>
      <c r="J73" s="58"/>
      <c r="K73" s="154">
        <v>344.0</v>
      </c>
      <c r="L73" s="160"/>
      <c r="M73" s="169"/>
      <c r="N73" s="73"/>
      <c r="O73" s="152"/>
      <c r="P73" s="155"/>
      <c r="Q73" s="127"/>
      <c r="R73" s="53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51</v>
      </c>
      <c r="B74" s="179"/>
      <c r="C74" s="297" t="s">
        <v>1728</v>
      </c>
      <c r="D74" s="296" t="s">
        <v>190</v>
      </c>
      <c r="E74" s="54" t="s">
        <v>2868</v>
      </c>
      <c r="F74" s="261" t="s">
        <v>2869</v>
      </c>
      <c r="G74" s="55" t="s">
        <v>2870</v>
      </c>
      <c r="H74" s="50" t="s">
        <v>37</v>
      </c>
      <c r="I74" s="181"/>
      <c r="J74" s="58"/>
      <c r="K74" s="189">
        <v>244.0</v>
      </c>
      <c r="L74" s="183"/>
      <c r="M74" s="377"/>
      <c r="N74" s="73"/>
      <c r="O74" s="185"/>
      <c r="P74" s="186"/>
      <c r="Q74" s="128"/>
      <c r="R74" s="53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0" t="s">
        <v>40</v>
      </c>
      <c r="B75" s="179"/>
      <c r="C75" s="131" t="s">
        <v>2871</v>
      </c>
      <c r="D75" s="296" t="s">
        <v>97</v>
      </c>
      <c r="E75" s="54" t="s">
        <v>2872</v>
      </c>
      <c r="F75" s="261" t="s">
        <v>2873</v>
      </c>
      <c r="G75" s="55" t="s">
        <v>2874</v>
      </c>
      <c r="H75" s="50" t="s">
        <v>37</v>
      </c>
      <c r="I75" s="187"/>
      <c r="J75" s="58">
        <v>244.0</v>
      </c>
      <c r="K75" s="182"/>
      <c r="L75" s="183"/>
      <c r="M75" s="188"/>
      <c r="N75" s="142"/>
      <c r="O75" s="185"/>
      <c r="P75" s="186"/>
      <c r="Q75" s="128"/>
      <c r="R75" s="53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40</v>
      </c>
      <c r="B76" s="179"/>
      <c r="C76" s="82" t="s">
        <v>2875</v>
      </c>
      <c r="D76" s="296" t="s">
        <v>83</v>
      </c>
      <c r="E76" s="54" t="s">
        <v>2872</v>
      </c>
      <c r="F76" s="261" t="s">
        <v>2876</v>
      </c>
      <c r="G76" s="54" t="s">
        <v>2874</v>
      </c>
      <c r="H76" s="50" t="s">
        <v>37</v>
      </c>
      <c r="I76" s="181"/>
      <c r="J76" s="58">
        <v>127.0</v>
      </c>
      <c r="K76" s="189"/>
      <c r="L76" s="183"/>
      <c r="M76" s="188"/>
      <c r="N76" s="62"/>
      <c r="O76" s="185"/>
      <c r="P76" s="186"/>
      <c r="Q76" s="128"/>
      <c r="R76" s="53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40</v>
      </c>
      <c r="B77" s="179"/>
      <c r="C77" s="131" t="s">
        <v>2875</v>
      </c>
      <c r="D77" s="296" t="s">
        <v>83</v>
      </c>
      <c r="E77" s="54" t="s">
        <v>2872</v>
      </c>
      <c r="F77" s="261" t="s">
        <v>2877</v>
      </c>
      <c r="G77" s="54" t="s">
        <v>2874</v>
      </c>
      <c r="H77" s="50" t="s">
        <v>37</v>
      </c>
      <c r="I77" s="181"/>
      <c r="J77" s="58">
        <v>127.0</v>
      </c>
      <c r="K77" s="182"/>
      <c r="L77" s="183"/>
      <c r="M77" s="188"/>
      <c r="N77" s="73"/>
      <c r="O77" s="185"/>
      <c r="P77" s="186"/>
      <c r="Q77" s="128"/>
      <c r="R77" s="53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40</v>
      </c>
      <c r="B78" s="179"/>
      <c r="C78" s="131" t="s">
        <v>2878</v>
      </c>
      <c r="D78" s="296" t="s">
        <v>339</v>
      </c>
      <c r="E78" s="54" t="s">
        <v>2879</v>
      </c>
      <c r="F78" s="261" t="s">
        <v>2880</v>
      </c>
      <c r="G78" s="54" t="s">
        <v>2881</v>
      </c>
      <c r="H78" s="50" t="s">
        <v>87</v>
      </c>
      <c r="I78" s="187">
        <v>147.0</v>
      </c>
      <c r="J78" s="58"/>
      <c r="K78" s="189"/>
      <c r="L78" s="183"/>
      <c r="M78" s="188"/>
      <c r="N78" s="73"/>
      <c r="O78" s="185"/>
      <c r="P78" s="186"/>
      <c r="Q78" s="128"/>
      <c r="R78" s="53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51</v>
      </c>
      <c r="B79" s="179"/>
      <c r="C79" s="131" t="s">
        <v>1773</v>
      </c>
      <c r="D79" s="161" t="s">
        <v>190</v>
      </c>
      <c r="E79" s="190" t="s">
        <v>2882</v>
      </c>
      <c r="F79" s="261" t="s">
        <v>2883</v>
      </c>
      <c r="G79" s="54" t="s">
        <v>2884</v>
      </c>
      <c r="H79" s="50" t="s">
        <v>37</v>
      </c>
      <c r="I79" s="187"/>
      <c r="J79" s="88"/>
      <c r="K79" s="189">
        <v>127.0</v>
      </c>
      <c r="L79" s="183"/>
      <c r="M79" s="188"/>
      <c r="N79" s="73"/>
      <c r="O79" s="185"/>
      <c r="P79" s="186"/>
      <c r="Q79" s="128"/>
      <c r="R79" s="53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51</v>
      </c>
      <c r="B80" s="179"/>
      <c r="C80" s="131" t="s">
        <v>1810</v>
      </c>
      <c r="D80" s="161" t="s">
        <v>190</v>
      </c>
      <c r="E80" s="190" t="s">
        <v>2885</v>
      </c>
      <c r="F80" s="261" t="s">
        <v>2886</v>
      </c>
      <c r="G80" s="54" t="s">
        <v>2887</v>
      </c>
      <c r="H80" s="50" t="s">
        <v>37</v>
      </c>
      <c r="I80" s="187"/>
      <c r="J80" s="58"/>
      <c r="K80" s="189">
        <v>244.0</v>
      </c>
      <c r="L80" s="183"/>
      <c r="M80" s="188"/>
      <c r="N80" s="73"/>
      <c r="O80" s="185"/>
      <c r="P80" s="186"/>
      <c r="Q80" s="128"/>
      <c r="R80" s="53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51</v>
      </c>
      <c r="B81" s="179"/>
      <c r="C81" s="131" t="s">
        <v>1817</v>
      </c>
      <c r="D81" s="161" t="s">
        <v>201</v>
      </c>
      <c r="E81" s="190" t="s">
        <v>2888</v>
      </c>
      <c r="F81" s="261" t="s">
        <v>2889</v>
      </c>
      <c r="G81" s="54" t="s">
        <v>2890</v>
      </c>
      <c r="H81" s="50" t="s">
        <v>46</v>
      </c>
      <c r="I81" s="181"/>
      <c r="J81" s="58"/>
      <c r="K81" s="189">
        <v>244.0</v>
      </c>
      <c r="L81" s="183"/>
      <c r="M81" s="188"/>
      <c r="N81" s="73"/>
      <c r="O81" s="185"/>
      <c r="P81" s="186"/>
      <c r="Q81" s="128"/>
      <c r="R81" s="53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51</v>
      </c>
      <c r="B82" s="179"/>
      <c r="C82" s="131" t="s">
        <v>47</v>
      </c>
      <c r="D82" s="161" t="s">
        <v>83</v>
      </c>
      <c r="E82" s="191"/>
      <c r="F82" s="261" t="s">
        <v>2891</v>
      </c>
      <c r="G82" s="54" t="s">
        <v>2753</v>
      </c>
      <c r="H82" s="50" t="s">
        <v>87</v>
      </c>
      <c r="I82" s="181"/>
      <c r="J82" s="88"/>
      <c r="K82" s="182"/>
      <c r="L82" s="298" t="s">
        <v>186</v>
      </c>
      <c r="M82" s="188"/>
      <c r="N82" s="73"/>
      <c r="O82" s="185"/>
      <c r="P82" s="186"/>
      <c r="Q82" s="128"/>
      <c r="R82" s="69" t="s">
        <v>47</v>
      </c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131" t="s">
        <v>47</v>
      </c>
      <c r="D83" s="161" t="s">
        <v>149</v>
      </c>
      <c r="E83" s="191"/>
      <c r="F83" s="261" t="s">
        <v>2892</v>
      </c>
      <c r="G83" s="54" t="s">
        <v>2893</v>
      </c>
      <c r="H83" s="50" t="s">
        <v>87</v>
      </c>
      <c r="I83" s="181"/>
      <c r="J83" s="88"/>
      <c r="K83" s="182"/>
      <c r="L83" s="183"/>
      <c r="M83" s="188"/>
      <c r="N83" s="62" t="s">
        <v>50</v>
      </c>
      <c r="O83" s="185"/>
      <c r="P83" s="186"/>
      <c r="Q83" s="128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24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1"/>
      <c r="D96" s="212"/>
      <c r="E96" s="4"/>
      <c r="F96" s="213"/>
      <c r="G96" s="214"/>
      <c r="H96" s="5"/>
      <c r="I96" s="215"/>
      <c r="O96" s="216"/>
      <c r="P96" s="216"/>
      <c r="Q96" s="217"/>
      <c r="R96" s="218">
        <f>SUM(R7:R95)</f>
        <v>8798.5</v>
      </c>
      <c r="S96" s="9"/>
      <c r="T96" s="9"/>
      <c r="U96" s="9"/>
      <c r="V96" s="9"/>
      <c r="W96" s="9"/>
      <c r="X96" s="9"/>
      <c r="Y96" s="9"/>
      <c r="Z96" s="9"/>
    </row>
    <row r="97">
      <c r="A97" s="5"/>
      <c r="B97" s="2"/>
      <c r="C97" s="219"/>
      <c r="D97" s="220"/>
      <c r="E97" s="4"/>
      <c r="F97" s="221"/>
      <c r="G97" s="222"/>
      <c r="H97" s="3"/>
      <c r="I97" s="223" t="s">
        <v>26</v>
      </c>
      <c r="J97" s="224"/>
      <c r="O97" s="216"/>
      <c r="P97" s="216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5"/>
      <c r="B98" s="225"/>
      <c r="C98" s="19"/>
      <c r="D98" s="226"/>
      <c r="E98" s="227"/>
      <c r="F98" s="213"/>
      <c r="G98" s="4"/>
      <c r="H98" s="3"/>
      <c r="I98" s="180">
        <f>SUM(I7:I95)</f>
        <v>2970</v>
      </c>
      <c r="J98" s="228" t="s">
        <v>27</v>
      </c>
      <c r="K98" s="229"/>
      <c r="O98" s="230"/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213"/>
      <c r="G99" s="4"/>
      <c r="H99" s="3"/>
      <c r="I99" s="180">
        <f>SUM(I98*2%)</f>
        <v>59.4</v>
      </c>
      <c r="J99" s="231">
        <f>SUM(J7:J95)</f>
        <v>2316</v>
      </c>
      <c r="K99" s="232" t="s">
        <v>22</v>
      </c>
      <c r="O99" s="233" t="s">
        <v>11</v>
      </c>
      <c r="P99" s="230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234"/>
      <c r="J100" s="86">
        <f>SUM(J99*2%)</f>
        <v>46.32</v>
      </c>
      <c r="K100" s="235" t="s">
        <v>28</v>
      </c>
      <c r="L100" s="236"/>
      <c r="O100" s="216"/>
      <c r="P100" s="216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4"/>
      <c r="F101" s="4"/>
      <c r="G101" s="4"/>
      <c r="H101" s="3"/>
      <c r="I101" s="9"/>
      <c r="J101" s="234"/>
      <c r="K101" s="231">
        <f>SUM(K7:K95)</f>
        <v>2964</v>
      </c>
      <c r="L101" s="236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38" t="s">
        <v>29</v>
      </c>
      <c r="F102" s="312">
        <f>SUM(J33,L50,K72)</f>
        <v>568</v>
      </c>
      <c r="G102" s="4"/>
      <c r="H102" s="3"/>
      <c r="I102" s="9"/>
      <c r="J102" s="9"/>
      <c r="K102" s="86">
        <f>SUM(K101*2%)</f>
        <v>59.28</v>
      </c>
      <c r="L102" s="240" t="s">
        <v>30</v>
      </c>
      <c r="M102" s="215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241" t="s">
        <v>31</v>
      </c>
      <c r="F103" s="242">
        <f>SUM(I98,J99,K101,L103,M104,N105,O108,P109,Q110)</f>
        <v>18161</v>
      </c>
      <c r="G103" s="4"/>
      <c r="H103" s="3"/>
      <c r="I103" s="9"/>
      <c r="J103" s="9"/>
      <c r="K103" s="20"/>
      <c r="L103" s="180">
        <f>SUM(L7:L95)</f>
        <v>6719</v>
      </c>
      <c r="M103" s="243" t="s">
        <v>32</v>
      </c>
      <c r="N103" s="244"/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180">
        <f>SUM(L103*3%)</f>
        <v>201.57</v>
      </c>
      <c r="M104" s="180">
        <f>SUM(M7:M95)</f>
        <v>1757</v>
      </c>
      <c r="N104" s="245" t="s">
        <v>33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9"/>
      <c r="J105" s="9"/>
      <c r="K105" s="3"/>
      <c r="L105" s="3"/>
      <c r="M105" s="180">
        <f>SUM(M104*1%)</f>
        <v>17.57</v>
      </c>
      <c r="N105" s="180">
        <f>SUM(N7:N95)</f>
        <v>1435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6" t="s">
        <v>34</v>
      </c>
      <c r="F106" s="247">
        <f>SUM(L11,I13,L18,M24,J28,N29,N30,L31,L40,L41,I45,K46,M47,I48,N51,I65,J69,J70,K72,K73,I78)</f>
        <v>8048</v>
      </c>
      <c r="G106" s="290">
        <f>SUM(K72)</f>
        <v>127</v>
      </c>
      <c r="H106" s="3"/>
      <c r="I106" s="9"/>
      <c r="J106" s="9"/>
      <c r="K106" s="3"/>
      <c r="L106" s="3"/>
      <c r="M106" s="9"/>
      <c r="N106" s="180">
        <f>SUM(N105*1%)</f>
        <v>14.35</v>
      </c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49" t="s">
        <v>35</v>
      </c>
      <c r="F107" s="277">
        <f>SUM(I7,I9,L10,K19,M21,N34,L35,L68,I71,K81)</f>
        <v>2558</v>
      </c>
      <c r="G107" s="261">
        <v>0.0</v>
      </c>
      <c r="H107" s="3"/>
      <c r="I107" s="9"/>
      <c r="J107" s="9"/>
      <c r="K107" s="3"/>
      <c r="L107" s="3"/>
      <c r="M107" s="9"/>
      <c r="N107" s="20"/>
      <c r="O107" s="251" t="s">
        <v>36</v>
      </c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52" t="s">
        <v>37</v>
      </c>
      <c r="F108" s="277">
        <f>SUM(I12,K16,I17,M20,L26,J33,L36,K39,I42,J43,M44,I49,L50,M52,I53,J55,M56,M57,N58,L59,K60,K61,K62,J63,L64,L66,J67,K74,J75,J76,J77,K79,K80)</f>
        <v>6934</v>
      </c>
      <c r="G108" s="291">
        <f>SUM(J33,L50)</f>
        <v>441</v>
      </c>
      <c r="H108" s="3"/>
      <c r="I108" s="9"/>
      <c r="J108" s="9"/>
      <c r="K108" s="3"/>
      <c r="L108" s="3"/>
      <c r="M108" s="9"/>
      <c r="N108" s="20"/>
      <c r="O108" s="180">
        <f>SUM(O7:O95)</f>
        <v>0</v>
      </c>
      <c r="P108" s="253" t="s">
        <v>38</v>
      </c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180">
        <f>SUM(O108*2%)</f>
        <v>0</v>
      </c>
      <c r="P109" s="180">
        <f>SUM(P7:P95)</f>
        <v>0</v>
      </c>
      <c r="Q109" s="252" t="s">
        <v>37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180">
        <f>SUM(P109*2%)</f>
        <v>0</v>
      </c>
      <c r="Q110" s="254">
        <f>SUM(Q7:Q95)</f>
        <v>0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180">
        <f>SUM(Q110*2%)</f>
        <v>0</v>
      </c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256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8.38"/>
    <col customWidth="1" min="7" max="7" width="13.75"/>
    <col customWidth="1" min="8" max="8" width="13.0"/>
    <col customWidth="1" min="19" max="19" width="13.88"/>
    <col customWidth="1" min="20" max="20" width="14.13"/>
  </cols>
  <sheetData>
    <row r="1">
      <c r="A1" s="259" t="s">
        <v>2894</v>
      </c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SUM(F103)</f>
        <v>16511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5" t="s">
        <v>51</v>
      </c>
      <c r="B7" s="51"/>
      <c r="C7" s="68" t="s">
        <v>1830</v>
      </c>
      <c r="D7" s="53" t="s">
        <v>27</v>
      </c>
      <c r="E7" s="54" t="s">
        <v>2895</v>
      </c>
      <c r="F7" s="261" t="s">
        <v>2896</v>
      </c>
      <c r="G7" s="55" t="s">
        <v>2897</v>
      </c>
      <c r="H7" s="50" t="s">
        <v>87</v>
      </c>
      <c r="I7" s="57"/>
      <c r="J7" s="58"/>
      <c r="K7" s="59"/>
      <c r="L7" s="60">
        <v>294.0</v>
      </c>
      <c r="M7" s="61"/>
      <c r="N7" s="62"/>
      <c r="O7" s="63"/>
      <c r="P7" s="64"/>
      <c r="Q7" s="65"/>
      <c r="R7" s="53">
        <v>50.0</v>
      </c>
      <c r="S7" s="66" t="s">
        <v>23</v>
      </c>
      <c r="T7" s="67">
        <f>SUM(I7:I87)</f>
        <v>3075</v>
      </c>
      <c r="U7" s="9"/>
      <c r="V7" s="9"/>
      <c r="W7" s="9"/>
      <c r="X7" s="9"/>
      <c r="Y7" s="9"/>
      <c r="Z7" s="9"/>
    </row>
    <row r="8">
      <c r="A8" s="55" t="s">
        <v>40</v>
      </c>
      <c r="B8" s="51"/>
      <c r="C8" s="68" t="s">
        <v>2898</v>
      </c>
      <c r="D8" s="53" t="s">
        <v>190</v>
      </c>
      <c r="E8" s="69" t="s">
        <v>2899</v>
      </c>
      <c r="F8" s="261" t="s">
        <v>2900</v>
      </c>
      <c r="G8" s="55" t="s">
        <v>2901</v>
      </c>
      <c r="H8" s="50" t="s">
        <v>37</v>
      </c>
      <c r="I8" s="70">
        <v>330.0</v>
      </c>
      <c r="J8" s="58"/>
      <c r="K8" s="71"/>
      <c r="L8" s="72"/>
      <c r="M8" s="61"/>
      <c r="N8" s="73"/>
      <c r="O8" s="74"/>
      <c r="P8" s="75"/>
      <c r="Q8" s="76"/>
      <c r="R8" s="53">
        <v>50.0</v>
      </c>
      <c r="S8" s="40" t="s">
        <v>13</v>
      </c>
      <c r="T8" s="67">
        <f>SUM(J7:J87)</f>
        <v>3010</v>
      </c>
      <c r="U8" s="9"/>
      <c r="V8" s="9"/>
      <c r="W8" s="9"/>
      <c r="X8" s="9"/>
      <c r="Y8" s="9"/>
      <c r="Z8" s="9"/>
    </row>
    <row r="9">
      <c r="A9" s="55" t="s">
        <v>40</v>
      </c>
      <c r="B9" s="77"/>
      <c r="C9" s="68" t="s">
        <v>2902</v>
      </c>
      <c r="D9" s="53" t="s">
        <v>190</v>
      </c>
      <c r="E9" s="69"/>
      <c r="F9" s="261" t="s">
        <v>2903</v>
      </c>
      <c r="G9" s="55" t="s">
        <v>2904</v>
      </c>
      <c r="H9" s="50" t="s">
        <v>37</v>
      </c>
      <c r="I9" s="70">
        <v>197.0</v>
      </c>
      <c r="J9" s="78"/>
      <c r="K9" s="71"/>
      <c r="L9" s="79"/>
      <c r="M9" s="61"/>
      <c r="N9" s="73"/>
      <c r="O9" s="74"/>
      <c r="P9" s="75"/>
      <c r="Q9" s="65"/>
      <c r="R9" s="53">
        <v>50.0</v>
      </c>
      <c r="S9" s="80" t="s">
        <v>14</v>
      </c>
      <c r="T9" s="81">
        <f>SUM(K7:K87)</f>
        <v>2386</v>
      </c>
      <c r="U9" s="9"/>
      <c r="V9" s="9"/>
      <c r="W9" s="9"/>
      <c r="X9" s="9"/>
      <c r="Y9" s="9"/>
      <c r="Z9" s="9"/>
    </row>
    <row r="10">
      <c r="A10" s="55" t="s">
        <v>51</v>
      </c>
      <c r="B10" s="51"/>
      <c r="C10" s="82" t="s">
        <v>1845</v>
      </c>
      <c r="D10" s="53" t="s">
        <v>190</v>
      </c>
      <c r="E10" s="69" t="s">
        <v>2905</v>
      </c>
      <c r="F10" s="261" t="s">
        <v>2906</v>
      </c>
      <c r="G10" s="55" t="s">
        <v>2907</v>
      </c>
      <c r="H10" s="50" t="s">
        <v>37</v>
      </c>
      <c r="I10" s="70"/>
      <c r="J10" s="58"/>
      <c r="K10" s="71">
        <v>244.0</v>
      </c>
      <c r="L10" s="79"/>
      <c r="M10" s="61"/>
      <c r="N10" s="83"/>
      <c r="O10" s="84"/>
      <c r="P10" s="75"/>
      <c r="Q10" s="65"/>
      <c r="R10" s="53">
        <v>50.0</v>
      </c>
      <c r="S10" s="85" t="s">
        <v>24</v>
      </c>
      <c r="T10" s="81">
        <f>SUM(L7:L87)</f>
        <v>3027</v>
      </c>
      <c r="U10" s="9"/>
      <c r="V10" s="9"/>
      <c r="W10" s="9"/>
      <c r="X10" s="9"/>
      <c r="Y10" s="9"/>
      <c r="Z10" s="9"/>
    </row>
    <row r="11">
      <c r="A11" s="55" t="s">
        <v>40</v>
      </c>
      <c r="B11" s="51"/>
      <c r="C11" s="82" t="s">
        <v>2908</v>
      </c>
      <c r="D11" s="53" t="s">
        <v>27</v>
      </c>
      <c r="E11" s="69" t="s">
        <v>2909</v>
      </c>
      <c r="F11" s="261" t="s">
        <v>2910</v>
      </c>
      <c r="G11" s="55" t="s">
        <v>2911</v>
      </c>
      <c r="H11" s="50" t="s">
        <v>87</v>
      </c>
      <c r="I11" s="57"/>
      <c r="J11" s="58">
        <v>294.0</v>
      </c>
      <c r="K11" s="71"/>
      <c r="L11" s="89"/>
      <c r="M11" s="90"/>
      <c r="N11" s="62"/>
      <c r="O11" s="84"/>
      <c r="P11" s="91"/>
      <c r="Q11" s="92"/>
      <c r="R11" s="53">
        <v>50.0</v>
      </c>
      <c r="S11" s="43" t="s">
        <v>16</v>
      </c>
      <c r="T11" s="81">
        <f>SUM(M7:M87)</f>
        <v>2070</v>
      </c>
      <c r="U11" s="9"/>
      <c r="V11" s="9"/>
      <c r="W11" s="9"/>
      <c r="X11" s="9"/>
      <c r="Y11" s="9"/>
      <c r="Z11" s="9"/>
    </row>
    <row r="12">
      <c r="A12" s="55" t="s">
        <v>51</v>
      </c>
      <c r="B12" s="93"/>
      <c r="C12" s="82" t="s">
        <v>2496</v>
      </c>
      <c r="D12" s="87"/>
      <c r="E12" s="69" t="s">
        <v>2912</v>
      </c>
      <c r="F12" s="261" t="s">
        <v>2913</v>
      </c>
      <c r="G12" s="55" t="s">
        <v>2914</v>
      </c>
      <c r="H12" s="56"/>
      <c r="I12" s="57"/>
      <c r="J12" s="94"/>
      <c r="K12" s="71"/>
      <c r="L12" s="95"/>
      <c r="M12" s="61"/>
      <c r="N12" s="62"/>
      <c r="O12" s="96"/>
      <c r="P12" s="380">
        <v>50.0</v>
      </c>
      <c r="Q12" s="98"/>
      <c r="R12" s="263">
        <v>50.0</v>
      </c>
      <c r="S12" s="99" t="s">
        <v>17</v>
      </c>
      <c r="T12" s="67">
        <f>SUM(N7:N87)</f>
        <v>1470</v>
      </c>
      <c r="U12" s="9"/>
      <c r="V12" s="9"/>
      <c r="W12" s="9"/>
      <c r="X12" s="9"/>
      <c r="Y12" s="9"/>
      <c r="Z12" s="9"/>
    </row>
    <row r="13" ht="16.5" customHeight="1">
      <c r="A13" s="55" t="s">
        <v>51</v>
      </c>
      <c r="B13" s="77"/>
      <c r="C13" s="68" t="s">
        <v>2505</v>
      </c>
      <c r="D13" s="53" t="s">
        <v>190</v>
      </c>
      <c r="E13" s="69"/>
      <c r="F13" s="262" t="s">
        <v>2915</v>
      </c>
      <c r="G13" s="55" t="s">
        <v>2916</v>
      </c>
      <c r="H13" s="50" t="s">
        <v>37</v>
      </c>
      <c r="I13" s="70"/>
      <c r="J13" s="58"/>
      <c r="K13" s="59"/>
      <c r="L13" s="89"/>
      <c r="M13" s="61">
        <v>200.0</v>
      </c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5" t="s">
        <v>40</v>
      </c>
      <c r="B14" s="51"/>
      <c r="C14" s="82" t="s">
        <v>2917</v>
      </c>
      <c r="D14" s="53" t="s">
        <v>138</v>
      </c>
      <c r="E14" s="69" t="s">
        <v>2918</v>
      </c>
      <c r="F14" s="261" t="s">
        <v>2919</v>
      </c>
      <c r="G14" s="55" t="s">
        <v>2920</v>
      </c>
      <c r="H14" s="50" t="s">
        <v>37</v>
      </c>
      <c r="I14" s="70">
        <v>147.0</v>
      </c>
      <c r="J14" s="58"/>
      <c r="K14" s="71"/>
      <c r="L14" s="89"/>
      <c r="M14" s="61"/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5" t="s">
        <v>51</v>
      </c>
      <c r="B15" s="51"/>
      <c r="C15" s="82" t="s">
        <v>1883</v>
      </c>
      <c r="D15" s="53" t="s">
        <v>138</v>
      </c>
      <c r="E15" s="69"/>
      <c r="F15" s="261" t="s">
        <v>2921</v>
      </c>
      <c r="G15" s="55" t="s">
        <v>2922</v>
      </c>
      <c r="H15" s="50" t="s">
        <v>37</v>
      </c>
      <c r="I15" s="70"/>
      <c r="J15" s="58"/>
      <c r="K15" s="71"/>
      <c r="L15" s="89">
        <v>294.0</v>
      </c>
      <c r="M15" s="61"/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5" t="s">
        <v>51</v>
      </c>
      <c r="B16" s="51"/>
      <c r="C16" s="82"/>
      <c r="D16" s="53" t="s">
        <v>27</v>
      </c>
      <c r="E16" s="107" t="s">
        <v>2923</v>
      </c>
      <c r="F16" s="265" t="s">
        <v>2924</v>
      </c>
      <c r="G16" s="55" t="s">
        <v>2925</v>
      </c>
      <c r="H16" s="50" t="s">
        <v>87</v>
      </c>
      <c r="I16" s="70"/>
      <c r="J16" s="58"/>
      <c r="K16" s="71">
        <v>127.0</v>
      </c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SUM(O7:O79)</f>
        <v>50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6"/>
      <c r="D17" s="53" t="s">
        <v>27</v>
      </c>
      <c r="E17" s="110" t="s">
        <v>2923</v>
      </c>
      <c r="F17" s="265" t="s">
        <v>2926</v>
      </c>
      <c r="G17" s="55" t="s">
        <v>2925</v>
      </c>
      <c r="H17" s="50" t="s">
        <v>87</v>
      </c>
      <c r="I17" s="70"/>
      <c r="J17" s="88"/>
      <c r="K17" s="71">
        <v>127.0</v>
      </c>
      <c r="L17" s="79"/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SUM(P7:P87)</f>
        <v>100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2927</v>
      </c>
      <c r="D18" s="53" t="s">
        <v>822</v>
      </c>
      <c r="E18" s="69" t="s">
        <v>2928</v>
      </c>
      <c r="F18" s="261" t="s">
        <v>2929</v>
      </c>
      <c r="G18" s="55" t="s">
        <v>2930</v>
      </c>
      <c r="H18" s="50" t="s">
        <v>37</v>
      </c>
      <c r="I18" s="70"/>
      <c r="J18" s="78"/>
      <c r="K18" s="71"/>
      <c r="L18" s="89"/>
      <c r="M18" s="61"/>
      <c r="N18" s="62">
        <v>294.0</v>
      </c>
      <c r="O18" s="84"/>
      <c r="P18" s="91"/>
      <c r="Q18" s="98"/>
      <c r="R18" s="53">
        <v>50.0</v>
      </c>
      <c r="S18" s="112" t="s">
        <v>20</v>
      </c>
      <c r="T18" s="113">
        <f>SUM(Q7:Q87)</f>
        <v>0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2931</v>
      </c>
      <c r="D19" s="53" t="s">
        <v>822</v>
      </c>
      <c r="E19" s="69" t="s">
        <v>2932</v>
      </c>
      <c r="F19" s="261" t="s">
        <v>2933</v>
      </c>
      <c r="G19" s="55" t="s">
        <v>2934</v>
      </c>
      <c r="H19" s="50" t="s">
        <v>37</v>
      </c>
      <c r="I19" s="70">
        <v>294.0</v>
      </c>
      <c r="J19" s="114"/>
      <c r="K19" s="71"/>
      <c r="L19" s="89"/>
      <c r="M19" s="61"/>
      <c r="N19" s="62"/>
      <c r="O19" s="84"/>
      <c r="P19" s="91"/>
      <c r="Q19" s="92"/>
      <c r="R19" s="263">
        <v>294.0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2" t="s">
        <v>47</v>
      </c>
      <c r="D20" s="53" t="s">
        <v>67</v>
      </c>
      <c r="E20" s="69" t="s">
        <v>138</v>
      </c>
      <c r="F20" s="261" t="s">
        <v>2935</v>
      </c>
      <c r="G20" s="55" t="s">
        <v>762</v>
      </c>
      <c r="H20" s="50" t="s">
        <v>46</v>
      </c>
      <c r="I20" s="70"/>
      <c r="J20" s="58"/>
      <c r="K20" s="116"/>
      <c r="L20" s="89"/>
      <c r="M20" s="61"/>
      <c r="N20" s="62" t="s">
        <v>1222</v>
      </c>
      <c r="O20" s="74"/>
      <c r="P20" s="91"/>
      <c r="Q20" s="98"/>
      <c r="R20" s="53" t="s">
        <v>47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40</v>
      </c>
      <c r="B21" s="51"/>
      <c r="C21" s="82" t="s">
        <v>47</v>
      </c>
      <c r="D21" s="53" t="s">
        <v>67</v>
      </c>
      <c r="E21" s="110" t="s">
        <v>138</v>
      </c>
      <c r="F21" s="261" t="s">
        <v>2936</v>
      </c>
      <c r="G21" s="55" t="s">
        <v>762</v>
      </c>
      <c r="H21" s="50" t="s">
        <v>46</v>
      </c>
      <c r="I21" s="70"/>
      <c r="J21" s="58"/>
      <c r="K21" s="116"/>
      <c r="L21" s="89"/>
      <c r="M21" s="61"/>
      <c r="N21" s="62" t="s">
        <v>1222</v>
      </c>
      <c r="O21" s="84"/>
      <c r="P21" s="91"/>
      <c r="Q21" s="98"/>
      <c r="R21" s="53" t="s">
        <v>47</v>
      </c>
      <c r="S21" s="118">
        <f>SUM(F103)</f>
        <v>16511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47</v>
      </c>
      <c r="D22" s="53" t="s">
        <v>67</v>
      </c>
      <c r="E22" s="69" t="s">
        <v>138</v>
      </c>
      <c r="F22" s="261" t="s">
        <v>2937</v>
      </c>
      <c r="G22" s="55" t="s">
        <v>762</v>
      </c>
      <c r="H22" s="50" t="s">
        <v>46</v>
      </c>
      <c r="I22" s="70"/>
      <c r="J22" s="58"/>
      <c r="K22" s="71"/>
      <c r="L22" s="119"/>
      <c r="M22" s="61"/>
      <c r="N22" s="62" t="s">
        <v>1222</v>
      </c>
      <c r="O22" s="84"/>
      <c r="P22" s="91"/>
      <c r="Q22" s="98"/>
      <c r="R22" s="53" t="s">
        <v>47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40</v>
      </c>
      <c r="B23" s="51"/>
      <c r="C23" s="82" t="s">
        <v>47</v>
      </c>
      <c r="D23" s="53" t="s">
        <v>67</v>
      </c>
      <c r="E23" s="69" t="s">
        <v>138</v>
      </c>
      <c r="F23" s="261" t="s">
        <v>2938</v>
      </c>
      <c r="G23" s="55" t="s">
        <v>762</v>
      </c>
      <c r="H23" s="50" t="s">
        <v>46</v>
      </c>
      <c r="I23" s="70"/>
      <c r="J23" s="58"/>
      <c r="K23" s="71"/>
      <c r="L23" s="119"/>
      <c r="M23" s="61"/>
      <c r="N23" s="62" t="s">
        <v>1222</v>
      </c>
      <c r="O23" s="84"/>
      <c r="P23" s="91"/>
      <c r="Q23" s="98"/>
      <c r="R23" s="53" t="s">
        <v>47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2939</v>
      </c>
      <c r="D24" s="53" t="s">
        <v>822</v>
      </c>
      <c r="E24" s="69" t="s">
        <v>138</v>
      </c>
      <c r="F24" s="261" t="s">
        <v>2940</v>
      </c>
      <c r="G24" s="55" t="s">
        <v>2941</v>
      </c>
      <c r="H24" s="50" t="s">
        <v>37</v>
      </c>
      <c r="I24" s="70"/>
      <c r="J24" s="58">
        <v>147.0</v>
      </c>
      <c r="K24" s="71"/>
      <c r="L24" s="79"/>
      <c r="M24" s="61"/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82" t="s">
        <v>2942</v>
      </c>
      <c r="D25" s="87"/>
      <c r="E25" s="69"/>
      <c r="F25" s="261" t="s">
        <v>2943</v>
      </c>
      <c r="G25" s="55" t="s">
        <v>2944</v>
      </c>
      <c r="H25" s="56"/>
      <c r="I25" s="70"/>
      <c r="J25" s="58"/>
      <c r="K25" s="71"/>
      <c r="L25" s="89"/>
      <c r="M25" s="121"/>
      <c r="N25" s="62"/>
      <c r="O25" s="74">
        <v>50.0</v>
      </c>
      <c r="P25" s="91"/>
      <c r="Q25" s="122"/>
      <c r="R25" s="26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47</v>
      </c>
      <c r="D26" s="53" t="s">
        <v>138</v>
      </c>
      <c r="E26" s="69"/>
      <c r="F26" s="261" t="s">
        <v>2945</v>
      </c>
      <c r="G26" s="55" t="s">
        <v>2946</v>
      </c>
      <c r="H26" s="50" t="s">
        <v>37</v>
      </c>
      <c r="I26" s="57" t="s">
        <v>2947</v>
      </c>
      <c r="J26" s="58"/>
      <c r="K26" s="71"/>
      <c r="L26" s="79"/>
      <c r="M26" s="61"/>
      <c r="N26" s="62"/>
      <c r="O26" s="84"/>
      <c r="P26" s="104"/>
      <c r="Q26" s="98"/>
      <c r="R26" s="53" t="s">
        <v>47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51"/>
      <c r="C27" s="131" t="s">
        <v>47</v>
      </c>
      <c r="D27" s="53" t="s">
        <v>83</v>
      </c>
      <c r="E27" s="69"/>
      <c r="F27" s="261" t="s">
        <v>2948</v>
      </c>
      <c r="G27" s="55" t="s">
        <v>1654</v>
      </c>
      <c r="H27" s="50" t="s">
        <v>87</v>
      </c>
      <c r="I27" s="70"/>
      <c r="J27" s="78" t="s">
        <v>565</v>
      </c>
      <c r="K27" s="59"/>
      <c r="L27" s="79"/>
      <c r="M27" s="124"/>
      <c r="N27" s="62"/>
      <c r="O27" s="84"/>
      <c r="P27" s="104"/>
      <c r="Q27" s="92"/>
      <c r="R27" s="53" t="s">
        <v>47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47</v>
      </c>
      <c r="D28" s="53" t="s">
        <v>83</v>
      </c>
      <c r="E28" s="69"/>
      <c r="F28" s="261" t="s">
        <v>2949</v>
      </c>
      <c r="G28" s="55" t="s">
        <v>1654</v>
      </c>
      <c r="H28" s="50" t="s">
        <v>87</v>
      </c>
      <c r="I28" s="57"/>
      <c r="J28" s="58" t="s">
        <v>565</v>
      </c>
      <c r="K28" s="125"/>
      <c r="L28" s="79"/>
      <c r="M28" s="124"/>
      <c r="N28" s="73"/>
      <c r="O28" s="84"/>
      <c r="P28" s="104"/>
      <c r="Q28" s="92"/>
      <c r="R28" s="53" t="s">
        <v>47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2950</v>
      </c>
      <c r="D29" s="53" t="s">
        <v>67</v>
      </c>
      <c r="E29" s="69" t="s">
        <v>2951</v>
      </c>
      <c r="F29" s="261" t="s">
        <v>2952</v>
      </c>
      <c r="G29" s="55" t="s">
        <v>2953</v>
      </c>
      <c r="H29" s="50" t="s">
        <v>46</v>
      </c>
      <c r="I29" s="70">
        <v>120.0</v>
      </c>
      <c r="J29" s="58"/>
      <c r="K29" s="116"/>
      <c r="L29" s="89"/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2954</v>
      </c>
      <c r="D30" s="53" t="s">
        <v>27</v>
      </c>
      <c r="E30" s="69" t="s">
        <v>2951</v>
      </c>
      <c r="F30" s="261" t="s">
        <v>2955</v>
      </c>
      <c r="G30" s="55" t="s">
        <v>2953</v>
      </c>
      <c r="H30" s="50" t="s">
        <v>46</v>
      </c>
      <c r="I30" s="70">
        <v>170.0</v>
      </c>
      <c r="J30" s="58"/>
      <c r="K30" s="71"/>
      <c r="L30" s="119"/>
      <c r="M30" s="61"/>
      <c r="N30" s="62"/>
      <c r="O30" s="74"/>
      <c r="P30" s="91"/>
      <c r="Q30" s="128"/>
      <c r="R30" s="53">
        <v>100.0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77"/>
      <c r="C31" s="68" t="s">
        <v>2956</v>
      </c>
      <c r="D31" s="53" t="s">
        <v>138</v>
      </c>
      <c r="E31" s="69" t="s">
        <v>2957</v>
      </c>
      <c r="F31" s="261" t="s">
        <v>2958</v>
      </c>
      <c r="G31" s="55" t="s">
        <v>2959</v>
      </c>
      <c r="H31" s="50" t="s">
        <v>37</v>
      </c>
      <c r="I31" s="70"/>
      <c r="J31" s="58">
        <v>147.0</v>
      </c>
      <c r="K31" s="71"/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51"/>
      <c r="C32" s="68" t="s">
        <v>2960</v>
      </c>
      <c r="D32" s="53" t="s">
        <v>83</v>
      </c>
      <c r="E32" s="69" t="s">
        <v>2961</v>
      </c>
      <c r="F32" s="261" t="s">
        <v>2962</v>
      </c>
      <c r="G32" s="55" t="s">
        <v>2963</v>
      </c>
      <c r="H32" s="50" t="s">
        <v>87</v>
      </c>
      <c r="I32" s="70"/>
      <c r="J32" s="78">
        <v>488.0</v>
      </c>
      <c r="K32" s="71"/>
      <c r="L32" s="89"/>
      <c r="M32" s="61"/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/>
      <c r="D33" s="53"/>
      <c r="E33" s="69" t="s">
        <v>2961</v>
      </c>
      <c r="F33" s="54" t="s">
        <v>2964</v>
      </c>
      <c r="G33" s="55" t="s">
        <v>2963</v>
      </c>
      <c r="H33" s="56"/>
      <c r="I33" s="70"/>
      <c r="J33" s="58">
        <v>277.0</v>
      </c>
      <c r="K33" s="71"/>
      <c r="L33" s="79"/>
      <c r="M33" s="61"/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51</v>
      </c>
      <c r="B34" s="51"/>
      <c r="C34" s="68" t="s">
        <v>1894</v>
      </c>
      <c r="D34" s="53" t="s">
        <v>27</v>
      </c>
      <c r="E34" s="132"/>
      <c r="F34" s="266" t="s">
        <v>2965</v>
      </c>
      <c r="G34" s="55" t="s">
        <v>2966</v>
      </c>
      <c r="H34" s="50" t="s">
        <v>87</v>
      </c>
      <c r="I34" s="70"/>
      <c r="J34" s="58"/>
      <c r="K34" s="134"/>
      <c r="L34" s="89"/>
      <c r="M34" s="61">
        <v>147.0</v>
      </c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40</v>
      </c>
      <c r="B35" s="135"/>
      <c r="C35" s="82" t="s">
        <v>2967</v>
      </c>
      <c r="D35" s="53" t="s">
        <v>138</v>
      </c>
      <c r="E35" s="69" t="s">
        <v>2968</v>
      </c>
      <c r="F35" s="261" t="s">
        <v>2969</v>
      </c>
      <c r="G35" s="55" t="s">
        <v>2970</v>
      </c>
      <c r="H35" s="50" t="s">
        <v>37</v>
      </c>
      <c r="I35" s="70"/>
      <c r="J35" s="58"/>
      <c r="K35" s="134"/>
      <c r="L35" s="89"/>
      <c r="M35" s="61"/>
      <c r="N35" s="62">
        <v>294.0</v>
      </c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36"/>
      <c r="D36" s="53" t="s">
        <v>107</v>
      </c>
      <c r="E36" s="107" t="s">
        <v>138</v>
      </c>
      <c r="F36" s="265" t="s">
        <v>2971</v>
      </c>
      <c r="G36" s="55" t="s">
        <v>2972</v>
      </c>
      <c r="H36" s="50" t="s">
        <v>37</v>
      </c>
      <c r="I36" s="70"/>
      <c r="J36" s="58"/>
      <c r="K36" s="116"/>
      <c r="L36" s="89">
        <v>294.0</v>
      </c>
      <c r="M36" s="61"/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51"/>
      <c r="C37" s="150" t="s">
        <v>1898</v>
      </c>
      <c r="D37" s="53" t="s">
        <v>107</v>
      </c>
      <c r="E37" s="69"/>
      <c r="F37" s="261" t="s">
        <v>2973</v>
      </c>
      <c r="G37" s="54" t="s">
        <v>2974</v>
      </c>
      <c r="H37" s="50" t="s">
        <v>37</v>
      </c>
      <c r="I37" s="70"/>
      <c r="J37" s="58"/>
      <c r="K37" s="59"/>
      <c r="L37" s="89">
        <v>199.0</v>
      </c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 ht="15.75" customHeight="1">
      <c r="A38" s="50" t="s">
        <v>40</v>
      </c>
      <c r="B38" s="77"/>
      <c r="C38" s="150" t="s">
        <v>47</v>
      </c>
      <c r="D38" s="53" t="s">
        <v>27</v>
      </c>
      <c r="E38" s="69"/>
      <c r="F38" s="261" t="s">
        <v>2975</v>
      </c>
      <c r="G38" s="54" t="s">
        <v>835</v>
      </c>
      <c r="H38" s="50" t="s">
        <v>37</v>
      </c>
      <c r="I38" s="57" t="s">
        <v>186</v>
      </c>
      <c r="J38" s="58"/>
      <c r="K38" s="71"/>
      <c r="L38" s="89"/>
      <c r="M38" s="61"/>
      <c r="N38" s="62"/>
      <c r="O38" s="129"/>
      <c r="P38" s="130"/>
      <c r="Q38" s="127"/>
      <c r="R38" s="53" t="s">
        <v>47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40</v>
      </c>
      <c r="B39" s="77"/>
      <c r="C39" s="68" t="s">
        <v>2976</v>
      </c>
      <c r="D39" s="53" t="s">
        <v>138</v>
      </c>
      <c r="E39" s="69" t="s">
        <v>2977</v>
      </c>
      <c r="F39" s="262" t="s">
        <v>2978</v>
      </c>
      <c r="G39" s="54" t="s">
        <v>2979</v>
      </c>
      <c r="H39" s="50" t="s">
        <v>37</v>
      </c>
      <c r="I39" s="57"/>
      <c r="J39" s="58"/>
      <c r="K39" s="71"/>
      <c r="L39" s="89"/>
      <c r="M39" s="61"/>
      <c r="N39" s="62">
        <v>147.0</v>
      </c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51</v>
      </c>
      <c r="B40" s="77"/>
      <c r="C40" s="68" t="s">
        <v>1911</v>
      </c>
      <c r="D40" s="53" t="s">
        <v>107</v>
      </c>
      <c r="E40" s="69"/>
      <c r="F40" s="282" t="s">
        <v>2980</v>
      </c>
      <c r="G40" s="55" t="s">
        <v>2981</v>
      </c>
      <c r="H40" s="50" t="s">
        <v>37</v>
      </c>
      <c r="I40" s="70"/>
      <c r="J40" s="58"/>
      <c r="K40" s="71"/>
      <c r="L40" s="89">
        <v>147.0</v>
      </c>
      <c r="M40" s="61"/>
      <c r="N40" s="73"/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2512</v>
      </c>
      <c r="D41" s="53"/>
      <c r="E41" s="69" t="s">
        <v>2982</v>
      </c>
      <c r="F41" s="279" t="s">
        <v>2983</v>
      </c>
      <c r="G41" s="55" t="s">
        <v>2984</v>
      </c>
      <c r="H41" s="50" t="s">
        <v>87</v>
      </c>
      <c r="I41" s="70"/>
      <c r="J41" s="58"/>
      <c r="K41" s="71"/>
      <c r="L41" s="89"/>
      <c r="M41" s="61">
        <v>400.0</v>
      </c>
      <c r="N41" s="142"/>
      <c r="O41" s="129"/>
      <c r="P41" s="130"/>
      <c r="Q41" s="128"/>
      <c r="R41" s="263">
        <v>400.0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2985</v>
      </c>
      <c r="D42" s="53" t="s">
        <v>138</v>
      </c>
      <c r="E42" s="69"/>
      <c r="F42" s="261" t="s">
        <v>2986</v>
      </c>
      <c r="G42" s="53" t="s">
        <v>2987</v>
      </c>
      <c r="H42" s="50" t="s">
        <v>37</v>
      </c>
      <c r="I42" s="70">
        <v>294.0</v>
      </c>
      <c r="J42" s="58"/>
      <c r="K42" s="71"/>
      <c r="L42" s="89"/>
      <c r="M42" s="61"/>
      <c r="N42" s="62"/>
      <c r="O42" s="129"/>
      <c r="P42" s="130"/>
      <c r="Q42" s="127"/>
      <c r="R42" s="53">
        <v>100.0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40</v>
      </c>
      <c r="B43" s="51"/>
      <c r="C43" s="68" t="s">
        <v>2985</v>
      </c>
      <c r="D43" s="53" t="s">
        <v>201</v>
      </c>
      <c r="E43" s="69"/>
      <c r="F43" s="261" t="s">
        <v>2988</v>
      </c>
      <c r="G43" s="55" t="s">
        <v>2987</v>
      </c>
      <c r="H43" s="50" t="s">
        <v>37</v>
      </c>
      <c r="I43" s="70">
        <v>147.0</v>
      </c>
      <c r="J43" s="58"/>
      <c r="K43" s="59"/>
      <c r="L43" s="143"/>
      <c r="M43" s="12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51</v>
      </c>
      <c r="B44" s="51"/>
      <c r="C44" s="68" t="s">
        <v>47</v>
      </c>
      <c r="D44" s="53" t="s">
        <v>112</v>
      </c>
      <c r="E44" s="69"/>
      <c r="F44" s="261" t="s">
        <v>2989</v>
      </c>
      <c r="G44" s="55" t="s">
        <v>2990</v>
      </c>
      <c r="H44" s="50" t="s">
        <v>37</v>
      </c>
      <c r="I44" s="70"/>
      <c r="J44" s="58" t="s">
        <v>565</v>
      </c>
      <c r="K44" s="71"/>
      <c r="L44" s="144"/>
      <c r="M44" s="61"/>
      <c r="N44" s="62"/>
      <c r="O44" s="129"/>
      <c r="P44" s="130"/>
      <c r="Q44" s="128"/>
      <c r="R44" s="53" t="s">
        <v>47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51</v>
      </c>
      <c r="B45" s="77"/>
      <c r="C45" s="283" t="s">
        <v>1871</v>
      </c>
      <c r="D45" s="53" t="s">
        <v>190</v>
      </c>
      <c r="E45" s="69"/>
      <c r="F45" s="284" t="s">
        <v>2991</v>
      </c>
      <c r="G45" s="141" t="s">
        <v>2992</v>
      </c>
      <c r="H45" s="50" t="s">
        <v>37</v>
      </c>
      <c r="I45" s="147"/>
      <c r="J45" s="58"/>
      <c r="K45" s="71">
        <v>147.0</v>
      </c>
      <c r="L45" s="143"/>
      <c r="M45" s="61"/>
      <c r="N45" s="62"/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51</v>
      </c>
      <c r="B46" s="77"/>
      <c r="C46" s="82" t="s">
        <v>2522</v>
      </c>
      <c r="D46" s="53" t="s">
        <v>67</v>
      </c>
      <c r="E46" s="110" t="s">
        <v>2363</v>
      </c>
      <c r="F46" s="261" t="s">
        <v>2993</v>
      </c>
      <c r="G46" s="55" t="s">
        <v>2994</v>
      </c>
      <c r="H46" s="50" t="s">
        <v>46</v>
      </c>
      <c r="I46" s="70"/>
      <c r="J46" s="58"/>
      <c r="K46" s="71">
        <v>294.0</v>
      </c>
      <c r="L46" s="148"/>
      <c r="M46" s="61"/>
      <c r="N46" s="62"/>
      <c r="O46" s="129"/>
      <c r="P46" s="137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51</v>
      </c>
      <c r="B47" s="51"/>
      <c r="C47" s="82" t="s">
        <v>2531</v>
      </c>
      <c r="D47" s="53" t="s">
        <v>190</v>
      </c>
      <c r="E47" s="110"/>
      <c r="F47" s="261" t="s">
        <v>2995</v>
      </c>
      <c r="G47" s="55" t="s">
        <v>2996</v>
      </c>
      <c r="H47" s="50" t="s">
        <v>37</v>
      </c>
      <c r="I47" s="57"/>
      <c r="J47" s="58"/>
      <c r="K47" s="71"/>
      <c r="L47" s="149"/>
      <c r="M47" s="61">
        <v>147.0</v>
      </c>
      <c r="N47" s="62"/>
      <c r="O47" s="140"/>
      <c r="P47" s="130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51"/>
      <c r="C48" s="150" t="s">
        <v>2997</v>
      </c>
      <c r="D48" s="53" t="s">
        <v>67</v>
      </c>
      <c r="E48" s="69" t="s">
        <v>2998</v>
      </c>
      <c r="F48" s="280" t="s">
        <v>2999</v>
      </c>
      <c r="G48" s="55" t="s">
        <v>3000</v>
      </c>
      <c r="H48" s="50" t="s">
        <v>46</v>
      </c>
      <c r="I48" s="70"/>
      <c r="J48" s="58">
        <v>294.0</v>
      </c>
      <c r="K48" s="71"/>
      <c r="L48" s="149"/>
      <c r="M48" s="61"/>
      <c r="N48" s="62"/>
      <c r="O48" s="129"/>
      <c r="P48" s="130"/>
      <c r="Q48" s="92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51"/>
      <c r="C49" s="68" t="s">
        <v>3001</v>
      </c>
      <c r="D49" s="53" t="s">
        <v>67</v>
      </c>
      <c r="E49" s="69" t="s">
        <v>2998</v>
      </c>
      <c r="F49" s="381" t="s">
        <v>3002</v>
      </c>
      <c r="G49" s="55" t="s">
        <v>3000</v>
      </c>
      <c r="H49" s="50" t="s">
        <v>46</v>
      </c>
      <c r="I49" s="70"/>
      <c r="J49" s="58">
        <v>147.0</v>
      </c>
      <c r="K49" s="134"/>
      <c r="L49" s="149"/>
      <c r="M49" s="61"/>
      <c r="N49" s="73"/>
      <c r="O49" s="152"/>
      <c r="P49" s="153"/>
      <c r="Q49" s="98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40</v>
      </c>
      <c r="B50" s="77"/>
      <c r="C50" s="68" t="s">
        <v>3003</v>
      </c>
      <c r="D50" s="53" t="s">
        <v>67</v>
      </c>
      <c r="E50" s="107"/>
      <c r="F50" s="261" t="s">
        <v>3004</v>
      </c>
      <c r="G50" s="54" t="s">
        <v>3005</v>
      </c>
      <c r="H50" s="50" t="s">
        <v>46</v>
      </c>
      <c r="I50" s="70">
        <v>147.0</v>
      </c>
      <c r="J50" s="58"/>
      <c r="K50" s="154"/>
      <c r="L50" s="149"/>
      <c r="M50" s="61"/>
      <c r="N50" s="62"/>
      <c r="O50" s="152"/>
      <c r="P50" s="155"/>
      <c r="Q50" s="127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40</v>
      </c>
      <c r="B51" s="51"/>
      <c r="C51" s="68" t="s">
        <v>3003</v>
      </c>
      <c r="D51" s="53" t="s">
        <v>339</v>
      </c>
      <c r="E51" s="69"/>
      <c r="F51" s="261" t="s">
        <v>3006</v>
      </c>
      <c r="G51" s="54" t="s">
        <v>3005</v>
      </c>
      <c r="H51" s="50" t="s">
        <v>46</v>
      </c>
      <c r="I51" s="70">
        <v>147.0</v>
      </c>
      <c r="J51" s="58"/>
      <c r="K51" s="154"/>
      <c r="L51" s="149"/>
      <c r="M51" s="61"/>
      <c r="N51" s="8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150" t="s">
        <v>3007</v>
      </c>
      <c r="D52" s="53" t="s">
        <v>27</v>
      </c>
      <c r="E52" s="54" t="s">
        <v>3008</v>
      </c>
      <c r="F52" s="261" t="s">
        <v>3009</v>
      </c>
      <c r="G52" s="100" t="s">
        <v>453</v>
      </c>
      <c r="H52" s="50" t="s">
        <v>87</v>
      </c>
      <c r="I52" s="57"/>
      <c r="J52" s="58">
        <v>294.0</v>
      </c>
      <c r="K52" s="154"/>
      <c r="L52" s="149"/>
      <c r="M52" s="61"/>
      <c r="N52" s="73"/>
      <c r="O52" s="156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288" t="s">
        <v>1925</v>
      </c>
      <c r="D53" s="53" t="s">
        <v>67</v>
      </c>
      <c r="E53" s="69"/>
      <c r="F53" s="261" t="s">
        <v>3010</v>
      </c>
      <c r="G53" s="55" t="s">
        <v>3011</v>
      </c>
      <c r="H53" s="50" t="s">
        <v>46</v>
      </c>
      <c r="I53" s="57"/>
      <c r="J53" s="58"/>
      <c r="K53" s="158"/>
      <c r="L53" s="149">
        <v>230.0</v>
      </c>
      <c r="M53" s="159"/>
      <c r="N53" s="73"/>
      <c r="O53" s="152"/>
      <c r="P53" s="155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131" t="s">
        <v>3012</v>
      </c>
      <c r="D54" s="53" t="s">
        <v>27</v>
      </c>
      <c r="E54" s="54" t="s">
        <v>3013</v>
      </c>
      <c r="F54" s="261" t="s">
        <v>3014</v>
      </c>
      <c r="G54" s="55" t="s">
        <v>3015</v>
      </c>
      <c r="H54" s="50" t="s">
        <v>87</v>
      </c>
      <c r="I54" s="70"/>
      <c r="J54" s="58">
        <v>147.0</v>
      </c>
      <c r="K54" s="154"/>
      <c r="L54" s="160"/>
      <c r="M54" s="159"/>
      <c r="N54" s="62"/>
      <c r="O54" s="152"/>
      <c r="P54" s="155"/>
      <c r="Q54" s="128"/>
      <c r="R54" s="53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1929</v>
      </c>
      <c r="D55" s="53" t="s">
        <v>27</v>
      </c>
      <c r="E55" s="54"/>
      <c r="F55" s="262" t="s">
        <v>3016</v>
      </c>
      <c r="G55" s="55" t="s">
        <v>3017</v>
      </c>
      <c r="H55" s="50" t="s">
        <v>87</v>
      </c>
      <c r="I55" s="147"/>
      <c r="J55" s="58"/>
      <c r="K55" s="154"/>
      <c r="L55" s="149"/>
      <c r="M55" s="159">
        <v>147.0</v>
      </c>
      <c r="N55" s="73"/>
      <c r="O55" s="152"/>
      <c r="P55" s="153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40</v>
      </c>
      <c r="B56" s="51"/>
      <c r="C56" s="51"/>
      <c r="D56" s="161" t="s">
        <v>138</v>
      </c>
      <c r="E56" s="162" t="s">
        <v>3018</v>
      </c>
      <c r="F56" s="261" t="s">
        <v>3019</v>
      </c>
      <c r="G56" s="55" t="s">
        <v>3020</v>
      </c>
      <c r="H56" s="50" t="s">
        <v>37</v>
      </c>
      <c r="I56" s="70">
        <v>200.0</v>
      </c>
      <c r="J56" s="163"/>
      <c r="K56" s="154"/>
      <c r="L56" s="160"/>
      <c r="M56" s="159"/>
      <c r="N56" s="62"/>
      <c r="O56" s="156"/>
      <c r="P56" s="155"/>
      <c r="Q56" s="128"/>
      <c r="R56" s="164">
        <v>100.0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51</v>
      </c>
      <c r="B57" s="51"/>
      <c r="C57" s="131" t="s">
        <v>1933</v>
      </c>
      <c r="D57" s="161" t="s">
        <v>67</v>
      </c>
      <c r="E57" s="54"/>
      <c r="F57" s="289" t="s">
        <v>3021</v>
      </c>
      <c r="G57" s="55" t="s">
        <v>3022</v>
      </c>
      <c r="H57" s="50" t="s">
        <v>46</v>
      </c>
      <c r="I57" s="70"/>
      <c r="J57" s="58"/>
      <c r="K57" s="154"/>
      <c r="L57" s="166">
        <v>147.0</v>
      </c>
      <c r="M57" s="159"/>
      <c r="N57" s="62"/>
      <c r="O57" s="156"/>
      <c r="P57" s="155"/>
      <c r="Q57" s="128"/>
      <c r="R57" s="53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51</v>
      </c>
      <c r="B58" s="51"/>
      <c r="C58" s="131" t="s">
        <v>2541</v>
      </c>
      <c r="D58" s="161" t="s">
        <v>27</v>
      </c>
      <c r="E58" s="54"/>
      <c r="F58" s="261" t="s">
        <v>3023</v>
      </c>
      <c r="G58" s="55" t="s">
        <v>3024</v>
      </c>
      <c r="H58" s="50" t="s">
        <v>87</v>
      </c>
      <c r="I58" s="167"/>
      <c r="J58" s="58"/>
      <c r="K58" s="154"/>
      <c r="L58" s="149"/>
      <c r="M58" s="159">
        <v>147.0</v>
      </c>
      <c r="N58" s="142"/>
      <c r="O58" s="156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51</v>
      </c>
      <c r="B59" s="51"/>
      <c r="C59" s="131" t="s">
        <v>1937</v>
      </c>
      <c r="D59" s="161" t="s">
        <v>67</v>
      </c>
      <c r="E59" s="54"/>
      <c r="F59" s="261" t="s">
        <v>3025</v>
      </c>
      <c r="G59" s="55" t="s">
        <v>3026</v>
      </c>
      <c r="H59" s="50" t="s">
        <v>46</v>
      </c>
      <c r="I59" s="168"/>
      <c r="J59" s="58"/>
      <c r="K59" s="154"/>
      <c r="L59" s="149">
        <v>540.0</v>
      </c>
      <c r="M59" s="169"/>
      <c r="N59" s="142"/>
      <c r="O59" s="156"/>
      <c r="P59" s="155"/>
      <c r="Q59" s="128"/>
      <c r="R59" s="263">
        <v>540.0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51</v>
      </c>
      <c r="B60" s="51"/>
      <c r="C60" s="131" t="s">
        <v>1970</v>
      </c>
      <c r="D60" s="161" t="s">
        <v>190</v>
      </c>
      <c r="E60" s="54" t="s">
        <v>3027</v>
      </c>
      <c r="F60" s="261" t="s">
        <v>3028</v>
      </c>
      <c r="G60" s="55" t="s">
        <v>3029</v>
      </c>
      <c r="H60" s="50" t="s">
        <v>37</v>
      </c>
      <c r="I60" s="167"/>
      <c r="J60" s="58"/>
      <c r="K60" s="170">
        <v>244.0</v>
      </c>
      <c r="L60" s="160"/>
      <c r="M60" s="159"/>
      <c r="N60" s="62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51"/>
      <c r="C61" s="131" t="s">
        <v>1981</v>
      </c>
      <c r="D61" s="161" t="s">
        <v>190</v>
      </c>
      <c r="E61" s="54"/>
      <c r="F61" s="261" t="s">
        <v>3030</v>
      </c>
      <c r="G61" s="55" t="s">
        <v>3031</v>
      </c>
      <c r="H61" s="50" t="s">
        <v>37</v>
      </c>
      <c r="I61" s="167"/>
      <c r="J61" s="58"/>
      <c r="K61" s="154">
        <v>147.0</v>
      </c>
      <c r="L61" s="166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40</v>
      </c>
      <c r="B62" s="77"/>
      <c r="C62" s="131" t="s">
        <v>3032</v>
      </c>
      <c r="D62" s="161" t="s">
        <v>190</v>
      </c>
      <c r="E62" s="54" t="s">
        <v>3033</v>
      </c>
      <c r="F62" s="261" t="s">
        <v>3034</v>
      </c>
      <c r="G62" s="55" t="s">
        <v>3035</v>
      </c>
      <c r="H62" s="50" t="s">
        <v>37</v>
      </c>
      <c r="I62" s="167">
        <v>294.0</v>
      </c>
      <c r="J62" s="58"/>
      <c r="K62" s="154"/>
      <c r="L62" s="160"/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3036</v>
      </c>
      <c r="D63" s="161" t="s">
        <v>190</v>
      </c>
      <c r="E63" s="54" t="s">
        <v>3037</v>
      </c>
      <c r="F63" s="261" t="s">
        <v>3038</v>
      </c>
      <c r="G63" s="55" t="s">
        <v>3039</v>
      </c>
      <c r="H63" s="50" t="s">
        <v>37</v>
      </c>
      <c r="I63" s="167"/>
      <c r="J63" s="58">
        <v>147.0</v>
      </c>
      <c r="K63" s="154"/>
      <c r="L63" s="171"/>
      <c r="M63" s="169"/>
      <c r="N63" s="73"/>
      <c r="O63" s="152"/>
      <c r="P63" s="155"/>
      <c r="Q63" s="127"/>
      <c r="R63" s="53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3040</v>
      </c>
      <c r="D64" s="161" t="s">
        <v>190</v>
      </c>
      <c r="E64" s="54" t="s">
        <v>3041</v>
      </c>
      <c r="F64" s="261" t="s">
        <v>3042</v>
      </c>
      <c r="G64" s="55" t="s">
        <v>3043</v>
      </c>
      <c r="H64" s="50" t="s">
        <v>37</v>
      </c>
      <c r="I64" s="167"/>
      <c r="J64" s="58">
        <v>147.0</v>
      </c>
      <c r="K64" s="154"/>
      <c r="L64" s="171"/>
      <c r="M64" s="159"/>
      <c r="N64" s="73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51</v>
      </c>
      <c r="B65" s="51"/>
      <c r="C65" s="131" t="s">
        <v>2689</v>
      </c>
      <c r="D65" s="161" t="s">
        <v>67</v>
      </c>
      <c r="E65" s="54"/>
      <c r="F65" s="382" t="s">
        <v>3044</v>
      </c>
      <c r="G65" s="55">
        <f>554599069982</f>
        <v>554599069982</v>
      </c>
      <c r="H65" s="50" t="s">
        <v>46</v>
      </c>
      <c r="I65" s="167"/>
      <c r="J65" s="58"/>
      <c r="K65" s="158"/>
      <c r="L65" s="166">
        <v>147.0</v>
      </c>
      <c r="M65" s="169"/>
      <c r="N65" s="62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40</v>
      </c>
      <c r="B66" s="51"/>
      <c r="C66" s="131" t="s">
        <v>3045</v>
      </c>
      <c r="D66" s="161" t="s">
        <v>67</v>
      </c>
      <c r="E66" s="54"/>
      <c r="F66" s="261" t="s">
        <v>3046</v>
      </c>
      <c r="G66" s="55" t="s">
        <v>3047</v>
      </c>
      <c r="H66" s="50" t="s">
        <v>46</v>
      </c>
      <c r="I66" s="167"/>
      <c r="J66" s="88"/>
      <c r="K66" s="158"/>
      <c r="L66" s="171"/>
      <c r="M66" s="169"/>
      <c r="N66" s="73"/>
      <c r="O66" s="152"/>
      <c r="P66" s="153">
        <v>50.0</v>
      </c>
      <c r="Q66" s="128"/>
      <c r="R66" s="317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40</v>
      </c>
      <c r="B67" s="51"/>
      <c r="C67" s="131" t="s">
        <v>3048</v>
      </c>
      <c r="D67" s="161" t="s">
        <v>190</v>
      </c>
      <c r="E67" s="54" t="s">
        <v>3049</v>
      </c>
      <c r="F67" s="261" t="s">
        <v>3050</v>
      </c>
      <c r="G67" s="55" t="s">
        <v>3051</v>
      </c>
      <c r="H67" s="50" t="s">
        <v>37</v>
      </c>
      <c r="I67" s="168"/>
      <c r="J67" s="88"/>
      <c r="K67" s="154"/>
      <c r="L67" s="160"/>
      <c r="M67" s="169"/>
      <c r="N67" s="62">
        <v>294.0</v>
      </c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51</v>
      </c>
      <c r="B68" s="51"/>
      <c r="C68" s="131" t="s">
        <v>1725</v>
      </c>
      <c r="D68" s="161" t="s">
        <v>53</v>
      </c>
      <c r="E68" s="54" t="s">
        <v>3052</v>
      </c>
      <c r="F68" s="261" t="s">
        <v>3053</v>
      </c>
      <c r="G68" s="55" t="s">
        <v>3054</v>
      </c>
      <c r="H68" s="50" t="s">
        <v>46</v>
      </c>
      <c r="I68" s="168"/>
      <c r="J68" s="88"/>
      <c r="K68" s="154">
        <v>147.0</v>
      </c>
      <c r="L68" s="166"/>
      <c r="M68" s="159"/>
      <c r="N68" s="73"/>
      <c r="O68" s="152"/>
      <c r="P68" s="155"/>
      <c r="Q68" s="128"/>
      <c r="R68" s="53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51</v>
      </c>
      <c r="B69" s="51"/>
      <c r="C69" s="131" t="s">
        <v>282</v>
      </c>
      <c r="D69" s="161" t="s">
        <v>190</v>
      </c>
      <c r="E69" s="54"/>
      <c r="F69" s="261" t="s">
        <v>3055</v>
      </c>
      <c r="G69" s="55" t="s">
        <v>3056</v>
      </c>
      <c r="H69" s="50" t="s">
        <v>37</v>
      </c>
      <c r="I69" s="167"/>
      <c r="J69" s="88"/>
      <c r="K69" s="158"/>
      <c r="L69" s="149"/>
      <c r="M69" s="173">
        <v>441.0</v>
      </c>
      <c r="N69" s="73"/>
      <c r="O69" s="152"/>
      <c r="P69" s="155"/>
      <c r="Q69" s="128"/>
      <c r="R69" s="53">
        <v>100.0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51</v>
      </c>
      <c r="B70" s="51"/>
      <c r="C70" s="131" t="s">
        <v>649</v>
      </c>
      <c r="D70" s="296" t="s">
        <v>138</v>
      </c>
      <c r="E70" s="54"/>
      <c r="F70" s="261" t="s">
        <v>3057</v>
      </c>
      <c r="G70" s="55" t="s">
        <v>3058</v>
      </c>
      <c r="H70" s="50" t="s">
        <v>37</v>
      </c>
      <c r="I70" s="175"/>
      <c r="J70" s="88"/>
      <c r="K70" s="154"/>
      <c r="L70" s="160"/>
      <c r="M70" s="159">
        <v>294.0</v>
      </c>
      <c r="N70" s="62"/>
      <c r="O70" s="152"/>
      <c r="P70" s="155"/>
      <c r="Q70" s="128"/>
      <c r="R70" s="53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51</v>
      </c>
      <c r="B71" s="51"/>
      <c r="C71" s="131" t="s">
        <v>659</v>
      </c>
      <c r="D71" s="296" t="s">
        <v>97</v>
      </c>
      <c r="E71" s="54" t="s">
        <v>3059</v>
      </c>
      <c r="F71" s="261" t="s">
        <v>3060</v>
      </c>
      <c r="G71" s="55" t="s">
        <v>3061</v>
      </c>
      <c r="H71" s="50" t="s">
        <v>37</v>
      </c>
      <c r="I71" s="177"/>
      <c r="J71" s="88"/>
      <c r="K71" s="158"/>
      <c r="L71" s="149">
        <v>294.0</v>
      </c>
      <c r="M71" s="169"/>
      <c r="N71" s="73"/>
      <c r="O71" s="152"/>
      <c r="P71" s="155"/>
      <c r="Q71" s="128"/>
      <c r="R71" s="53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40</v>
      </c>
      <c r="B72" s="51"/>
      <c r="C72" s="131" t="s">
        <v>3062</v>
      </c>
      <c r="D72" s="296" t="s">
        <v>53</v>
      </c>
      <c r="E72" s="54" t="s">
        <v>3063</v>
      </c>
      <c r="F72" s="261" t="s">
        <v>3064</v>
      </c>
      <c r="G72" s="55" t="s">
        <v>3065</v>
      </c>
      <c r="H72" s="50" t="s">
        <v>46</v>
      </c>
      <c r="I72" s="167"/>
      <c r="J72" s="88"/>
      <c r="K72" s="178"/>
      <c r="L72" s="160"/>
      <c r="M72" s="169"/>
      <c r="N72" s="62">
        <v>294.0</v>
      </c>
      <c r="O72" s="152"/>
      <c r="P72" s="155"/>
      <c r="Q72" s="128"/>
      <c r="R72" s="164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40</v>
      </c>
      <c r="B73" s="51"/>
      <c r="C73" s="131" t="s">
        <v>3066</v>
      </c>
      <c r="D73" s="296" t="s">
        <v>67</v>
      </c>
      <c r="E73" s="54"/>
      <c r="F73" s="261" t="s">
        <v>3067</v>
      </c>
      <c r="G73" s="55" t="s">
        <v>3068</v>
      </c>
      <c r="H73" s="50" t="s">
        <v>46</v>
      </c>
      <c r="I73" s="177">
        <v>294.0</v>
      </c>
      <c r="J73" s="58"/>
      <c r="K73" s="158"/>
      <c r="L73" s="160"/>
      <c r="M73" s="169"/>
      <c r="N73" s="73"/>
      <c r="O73" s="152"/>
      <c r="P73" s="155"/>
      <c r="Q73" s="128"/>
      <c r="R73" s="53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0" t="s">
        <v>40</v>
      </c>
      <c r="B74" s="179"/>
      <c r="C74" s="297" t="s">
        <v>3069</v>
      </c>
      <c r="D74" s="296" t="s">
        <v>27</v>
      </c>
      <c r="E74" s="54" t="s">
        <v>554</v>
      </c>
      <c r="F74" s="261" t="s">
        <v>3070</v>
      </c>
      <c r="G74" s="55" t="s">
        <v>3071</v>
      </c>
      <c r="H74" s="50" t="s">
        <v>87</v>
      </c>
      <c r="I74" s="181"/>
      <c r="J74" s="58">
        <v>227.0</v>
      </c>
      <c r="K74" s="182"/>
      <c r="L74" s="183"/>
      <c r="M74" s="184"/>
      <c r="N74" s="73"/>
      <c r="O74" s="185"/>
      <c r="P74" s="186"/>
      <c r="Q74" s="128"/>
      <c r="R74" s="53">
        <v>127.0</v>
      </c>
      <c r="S74" s="9"/>
      <c r="T74" s="9"/>
      <c r="U74" s="9"/>
      <c r="V74" s="9"/>
      <c r="W74" s="9"/>
      <c r="X74" s="9"/>
      <c r="Y74" s="9"/>
      <c r="Z74" s="9"/>
    </row>
    <row r="75">
      <c r="A75" s="50" t="s">
        <v>40</v>
      </c>
      <c r="B75" s="179"/>
      <c r="C75" s="131" t="s">
        <v>3072</v>
      </c>
      <c r="D75" s="296" t="s">
        <v>27</v>
      </c>
      <c r="E75" s="54" t="s">
        <v>554</v>
      </c>
      <c r="F75" s="261" t="s">
        <v>3073</v>
      </c>
      <c r="G75" s="55" t="s">
        <v>3071</v>
      </c>
      <c r="H75" s="50" t="s">
        <v>87</v>
      </c>
      <c r="I75" s="187"/>
      <c r="J75" s="58">
        <v>127.0</v>
      </c>
      <c r="K75" s="182"/>
      <c r="L75" s="183"/>
      <c r="M75" s="188"/>
      <c r="N75" s="142"/>
      <c r="O75" s="185"/>
      <c r="P75" s="186"/>
      <c r="Q75" s="128"/>
      <c r="R75" s="263">
        <v>127.0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40</v>
      </c>
      <c r="B76" s="179"/>
      <c r="C76" s="86"/>
      <c r="D76" s="174"/>
      <c r="E76" s="54" t="s">
        <v>1600</v>
      </c>
      <c r="F76" s="54" t="s">
        <v>3074</v>
      </c>
      <c r="G76" s="54" t="s">
        <v>3075</v>
      </c>
      <c r="H76" s="56"/>
      <c r="I76" s="187">
        <v>147.0</v>
      </c>
      <c r="J76" s="88"/>
      <c r="K76" s="189"/>
      <c r="L76" s="183"/>
      <c r="M76" s="188"/>
      <c r="N76" s="73"/>
      <c r="O76" s="185"/>
      <c r="P76" s="186"/>
      <c r="Q76" s="128"/>
      <c r="R76" s="172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40</v>
      </c>
      <c r="B77" s="179"/>
      <c r="C77" s="131" t="s">
        <v>3076</v>
      </c>
      <c r="D77" s="296" t="s">
        <v>190</v>
      </c>
      <c r="E77" s="287" t="s">
        <v>439</v>
      </c>
      <c r="F77" s="262" t="s">
        <v>3077</v>
      </c>
      <c r="G77" s="54" t="s">
        <v>3078</v>
      </c>
      <c r="H77" s="50" t="s">
        <v>37</v>
      </c>
      <c r="I77" s="181"/>
      <c r="J77" s="58">
        <v>127.0</v>
      </c>
      <c r="K77" s="182"/>
      <c r="L77" s="183"/>
      <c r="M77" s="188"/>
      <c r="N77" s="73"/>
      <c r="O77" s="185"/>
      <c r="P77" s="186"/>
      <c r="Q77" s="128"/>
      <c r="R77" s="378">
        <v>127.0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51</v>
      </c>
      <c r="B78" s="179"/>
      <c r="C78" s="131" t="s">
        <v>670</v>
      </c>
      <c r="D78" s="296" t="s">
        <v>190</v>
      </c>
      <c r="E78" s="176"/>
      <c r="F78" s="261" t="s">
        <v>3079</v>
      </c>
      <c r="G78" s="54" t="s">
        <v>3080</v>
      </c>
      <c r="H78" s="50" t="s">
        <v>37</v>
      </c>
      <c r="I78" s="187"/>
      <c r="J78" s="88"/>
      <c r="K78" s="182"/>
      <c r="L78" s="298">
        <v>294.0</v>
      </c>
      <c r="M78" s="188"/>
      <c r="N78" s="73"/>
      <c r="O78" s="185"/>
      <c r="P78" s="186"/>
      <c r="Q78" s="128"/>
      <c r="R78" s="172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51</v>
      </c>
      <c r="B79" s="179"/>
      <c r="C79" s="131" t="s">
        <v>752</v>
      </c>
      <c r="D79" s="161" t="s">
        <v>27</v>
      </c>
      <c r="E79" s="190"/>
      <c r="F79" s="261" t="s">
        <v>3081</v>
      </c>
      <c r="G79" s="54" t="s">
        <v>3082</v>
      </c>
      <c r="H79" s="50" t="s">
        <v>87</v>
      </c>
      <c r="I79" s="187"/>
      <c r="J79" s="88"/>
      <c r="K79" s="182"/>
      <c r="L79" s="298">
        <v>147.0</v>
      </c>
      <c r="M79" s="188"/>
      <c r="N79" s="73"/>
      <c r="O79" s="185"/>
      <c r="P79" s="186"/>
      <c r="Q79" s="128"/>
      <c r="R79" s="69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51</v>
      </c>
      <c r="B80" s="179"/>
      <c r="C80" s="131" t="s">
        <v>47</v>
      </c>
      <c r="D80" s="161" t="s">
        <v>53</v>
      </c>
      <c r="E80" s="190"/>
      <c r="F80" s="261" t="s">
        <v>3083</v>
      </c>
      <c r="G80" s="54" t="s">
        <v>3084</v>
      </c>
      <c r="H80" s="50" t="s">
        <v>87</v>
      </c>
      <c r="I80" s="187"/>
      <c r="J80" s="88"/>
      <c r="K80" s="182"/>
      <c r="L80" s="183"/>
      <c r="M80" s="299" t="s">
        <v>50</v>
      </c>
      <c r="N80" s="73"/>
      <c r="O80" s="185"/>
      <c r="P80" s="186"/>
      <c r="Q80" s="128"/>
      <c r="R80" s="172" t="s">
        <v>47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51</v>
      </c>
      <c r="B81" s="179"/>
      <c r="C81" s="131" t="s">
        <v>973</v>
      </c>
      <c r="D81" s="161" t="s">
        <v>53</v>
      </c>
      <c r="E81" s="190" t="s">
        <v>3085</v>
      </c>
      <c r="F81" s="261" t="s">
        <v>3086</v>
      </c>
      <c r="G81" s="54" t="s">
        <v>3087</v>
      </c>
      <c r="H81" s="50" t="s">
        <v>46</v>
      </c>
      <c r="I81" s="181"/>
      <c r="J81" s="88"/>
      <c r="K81" s="189">
        <v>244.0</v>
      </c>
      <c r="L81" s="183"/>
      <c r="M81" s="188"/>
      <c r="N81" s="73"/>
      <c r="O81" s="185"/>
      <c r="P81" s="186"/>
      <c r="Q81" s="128"/>
      <c r="R81" s="172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51</v>
      </c>
      <c r="B82" s="179"/>
      <c r="C82" s="131" t="s">
        <v>987</v>
      </c>
      <c r="D82" s="161" t="s">
        <v>339</v>
      </c>
      <c r="E82" s="190" t="s">
        <v>3088</v>
      </c>
      <c r="F82" s="261" t="s">
        <v>3089</v>
      </c>
      <c r="G82" s="54" t="s">
        <v>3090</v>
      </c>
      <c r="H82" s="50" t="s">
        <v>87</v>
      </c>
      <c r="I82" s="181"/>
      <c r="J82" s="88"/>
      <c r="K82" s="189">
        <v>127.0</v>
      </c>
      <c r="L82" s="183"/>
      <c r="M82" s="188"/>
      <c r="N82" s="73"/>
      <c r="O82" s="185"/>
      <c r="P82" s="186"/>
      <c r="Q82" s="128"/>
      <c r="R82" s="69">
        <v>50.0</v>
      </c>
      <c r="S82" s="9"/>
      <c r="T82" s="9"/>
      <c r="U82" s="9"/>
      <c r="V82" s="9"/>
      <c r="W82" s="9"/>
      <c r="X82" s="9"/>
      <c r="Y82" s="9"/>
      <c r="Z82" s="9"/>
    </row>
    <row r="83">
      <c r="A83" s="50" t="s">
        <v>51</v>
      </c>
      <c r="B83" s="179"/>
      <c r="C83" s="131" t="s">
        <v>1001</v>
      </c>
      <c r="D83" s="161" t="s">
        <v>27</v>
      </c>
      <c r="E83" s="190" t="s">
        <v>223</v>
      </c>
      <c r="F83" s="261" t="s">
        <v>3091</v>
      </c>
      <c r="G83" s="54" t="s">
        <v>3092</v>
      </c>
      <c r="H83" s="50" t="s">
        <v>87</v>
      </c>
      <c r="I83" s="181"/>
      <c r="J83" s="88"/>
      <c r="K83" s="189">
        <v>294.0</v>
      </c>
      <c r="L83" s="183"/>
      <c r="M83" s="188"/>
      <c r="N83" s="73"/>
      <c r="O83" s="185"/>
      <c r="P83" s="186"/>
      <c r="Q83" s="128"/>
      <c r="R83" s="69">
        <v>50.0</v>
      </c>
      <c r="S83" s="9"/>
      <c r="T83" s="9"/>
      <c r="U83" s="9"/>
      <c r="V83" s="9"/>
      <c r="W83" s="9"/>
      <c r="X83" s="9"/>
      <c r="Y83" s="9"/>
      <c r="Z83" s="9"/>
    </row>
    <row r="84">
      <c r="A84" s="50" t="s">
        <v>40</v>
      </c>
      <c r="B84" s="179"/>
      <c r="C84" s="131" t="s">
        <v>3093</v>
      </c>
      <c r="D84" s="161" t="s">
        <v>138</v>
      </c>
      <c r="E84" s="190" t="s">
        <v>3094</v>
      </c>
      <c r="F84" s="261" t="s">
        <v>3095</v>
      </c>
      <c r="G84" s="54" t="s">
        <v>3096</v>
      </c>
      <c r="H84" s="50" t="s">
        <v>37</v>
      </c>
      <c r="I84" s="194"/>
      <c r="J84" s="195"/>
      <c r="K84" s="196"/>
      <c r="L84" s="197"/>
      <c r="M84" s="198"/>
      <c r="N84" s="62">
        <v>147.0</v>
      </c>
      <c r="O84" s="200"/>
      <c r="P84" s="201"/>
      <c r="Q84" s="202"/>
      <c r="R84" s="69">
        <v>50.0</v>
      </c>
      <c r="S84" s="9"/>
      <c r="T84" s="9"/>
      <c r="U84" s="9"/>
      <c r="V84" s="9"/>
      <c r="W84" s="9"/>
      <c r="X84" s="9"/>
      <c r="Y84" s="9"/>
      <c r="Z84" s="9"/>
    </row>
    <row r="85">
      <c r="A85" s="50" t="s">
        <v>51</v>
      </c>
      <c r="B85" s="179"/>
      <c r="C85" s="131" t="s">
        <v>3097</v>
      </c>
      <c r="D85" s="161" t="s">
        <v>27</v>
      </c>
      <c r="E85" s="190" t="s">
        <v>3098</v>
      </c>
      <c r="F85" s="261" t="s">
        <v>3099</v>
      </c>
      <c r="G85" s="54" t="s">
        <v>3100</v>
      </c>
      <c r="H85" s="50" t="s">
        <v>87</v>
      </c>
      <c r="I85" s="194"/>
      <c r="J85" s="195"/>
      <c r="K85" s="189">
        <v>244.0</v>
      </c>
      <c r="L85" s="197"/>
      <c r="M85" s="198"/>
      <c r="N85" s="199"/>
      <c r="O85" s="200"/>
      <c r="P85" s="201"/>
      <c r="Q85" s="202"/>
      <c r="R85" s="69">
        <v>50.0</v>
      </c>
      <c r="S85" s="9"/>
      <c r="T85" s="9"/>
      <c r="U85" s="9"/>
      <c r="V85" s="9"/>
      <c r="W85" s="9"/>
      <c r="X85" s="9"/>
      <c r="Y85" s="9"/>
      <c r="Z85" s="9"/>
    </row>
    <row r="86">
      <c r="A86" s="50" t="s">
        <v>40</v>
      </c>
      <c r="B86" s="179"/>
      <c r="C86" s="51"/>
      <c r="D86" s="161" t="s">
        <v>138</v>
      </c>
      <c r="E86" s="190" t="s">
        <v>3101</v>
      </c>
      <c r="F86" s="280" t="s">
        <v>3102</v>
      </c>
      <c r="G86" s="54" t="s">
        <v>3103</v>
      </c>
      <c r="H86" s="50" t="s">
        <v>37</v>
      </c>
      <c r="I86" s="187">
        <v>147.0</v>
      </c>
      <c r="J86" s="195"/>
      <c r="K86" s="196"/>
      <c r="L86" s="197"/>
      <c r="M86" s="198"/>
      <c r="N86" s="199"/>
      <c r="O86" s="200"/>
      <c r="P86" s="201"/>
      <c r="Q86" s="202"/>
      <c r="R86" s="69">
        <v>50.0</v>
      </c>
      <c r="S86" s="9"/>
      <c r="T86" s="9"/>
      <c r="U86" s="9"/>
      <c r="V86" s="9"/>
      <c r="W86" s="9"/>
      <c r="X86" s="9"/>
      <c r="Y86" s="9"/>
      <c r="Z86" s="9"/>
    </row>
    <row r="87">
      <c r="A87" s="50" t="s">
        <v>51</v>
      </c>
      <c r="B87" s="179"/>
      <c r="C87" s="131" t="s">
        <v>1020</v>
      </c>
      <c r="D87" s="161" t="s">
        <v>138</v>
      </c>
      <c r="E87" s="191"/>
      <c r="F87" s="261" t="s">
        <v>3104</v>
      </c>
      <c r="G87" s="54" t="s">
        <v>3105</v>
      </c>
      <c r="H87" s="50" t="s">
        <v>37</v>
      </c>
      <c r="I87" s="203"/>
      <c r="J87" s="195"/>
      <c r="K87" s="204"/>
      <c r="L87" s="205"/>
      <c r="M87" s="383">
        <v>147.0</v>
      </c>
      <c r="N87" s="207"/>
      <c r="O87" s="208"/>
      <c r="P87" s="201"/>
      <c r="Q87" s="202"/>
      <c r="R87" s="69">
        <v>50.0</v>
      </c>
      <c r="S87" s="9"/>
      <c r="T87" s="9"/>
      <c r="U87" s="9"/>
      <c r="V87" s="9"/>
      <c r="W87" s="9"/>
      <c r="X87" s="9"/>
      <c r="Y87" s="9"/>
      <c r="Z87" s="9"/>
    </row>
    <row r="88">
      <c r="A88" s="50" t="s">
        <v>51</v>
      </c>
      <c r="B88" s="179"/>
      <c r="C88" s="131" t="s">
        <v>1116</v>
      </c>
      <c r="D88" s="296" t="s">
        <v>190</v>
      </c>
      <c r="E88" s="54" t="s">
        <v>3106</v>
      </c>
      <c r="F88" s="261" t="s">
        <v>3107</v>
      </c>
      <c r="G88" s="54" t="s">
        <v>3108</v>
      </c>
      <c r="H88" s="50" t="s">
        <v>37</v>
      </c>
      <c r="I88" s="194"/>
      <c r="J88" s="209"/>
      <c r="K88" s="196"/>
      <c r="L88" s="298">
        <v>147.0</v>
      </c>
      <c r="M88" s="198"/>
      <c r="N88" s="210"/>
      <c r="O88" s="200"/>
      <c r="P88" s="201"/>
      <c r="Q88" s="202"/>
      <c r="R88" s="69">
        <v>50.0</v>
      </c>
      <c r="S88" s="9"/>
      <c r="T88" s="9"/>
      <c r="U88" s="9"/>
      <c r="V88" s="9"/>
      <c r="W88" s="9"/>
      <c r="X88" s="9"/>
      <c r="Y88" s="9"/>
      <c r="Z88" s="9"/>
    </row>
    <row r="89">
      <c r="A89" s="50" t="s">
        <v>40</v>
      </c>
      <c r="B89" s="179"/>
      <c r="C89" s="131" t="s">
        <v>3109</v>
      </c>
      <c r="D89" s="296" t="s">
        <v>138</v>
      </c>
      <c r="E89" s="54" t="s">
        <v>3110</v>
      </c>
      <c r="F89" s="261" t="s">
        <v>3111</v>
      </c>
      <c r="G89" s="54" t="s">
        <v>3112</v>
      </c>
      <c r="H89" s="50" t="s">
        <v>37</v>
      </c>
      <c r="I89" s="194"/>
      <c r="J89" s="209"/>
      <c r="K89" s="196"/>
      <c r="L89" s="197"/>
      <c r="M89" s="198"/>
      <c r="N89" s="310">
        <v>147.0</v>
      </c>
      <c r="O89" s="200"/>
      <c r="P89" s="201"/>
      <c r="Q89" s="202"/>
      <c r="R89" s="69">
        <v>50.0</v>
      </c>
      <c r="S89" s="9"/>
      <c r="T89" s="9"/>
      <c r="U89" s="9"/>
      <c r="V89" s="9"/>
      <c r="W89" s="9"/>
      <c r="X89" s="9"/>
      <c r="Y89" s="9"/>
      <c r="Z89" s="9"/>
    </row>
    <row r="90">
      <c r="A90" s="50" t="s">
        <v>40</v>
      </c>
      <c r="B90" s="179"/>
      <c r="C90" s="131" t="s">
        <v>3109</v>
      </c>
      <c r="D90" s="296" t="s">
        <v>138</v>
      </c>
      <c r="E90" s="54" t="s">
        <v>3110</v>
      </c>
      <c r="F90" s="261" t="s">
        <v>3113</v>
      </c>
      <c r="G90" s="54" t="s">
        <v>3112</v>
      </c>
      <c r="H90" s="50" t="s">
        <v>37</v>
      </c>
      <c r="I90" s="194"/>
      <c r="J90" s="209"/>
      <c r="K90" s="196"/>
      <c r="L90" s="197"/>
      <c r="M90" s="198"/>
      <c r="N90" s="310">
        <v>147.0</v>
      </c>
      <c r="O90" s="200"/>
      <c r="P90" s="201"/>
      <c r="Q90" s="202"/>
      <c r="R90" s="69">
        <v>50.0</v>
      </c>
      <c r="S90" s="9"/>
      <c r="T90" s="9"/>
      <c r="U90" s="9"/>
      <c r="V90" s="9"/>
      <c r="W90" s="9"/>
      <c r="X90" s="9"/>
      <c r="Y90" s="9"/>
      <c r="Z90" s="9"/>
    </row>
    <row r="91">
      <c r="A91" s="50" t="s">
        <v>40</v>
      </c>
      <c r="B91" s="179"/>
      <c r="C91" s="51"/>
      <c r="D91" s="296" t="s">
        <v>112</v>
      </c>
      <c r="E91" s="54" t="s">
        <v>3114</v>
      </c>
      <c r="F91" s="265" t="s">
        <v>3115</v>
      </c>
      <c r="G91" s="54" t="s">
        <v>3116</v>
      </c>
      <c r="H91" s="50" t="s">
        <v>46</v>
      </c>
      <c r="I91" s="187">
        <v>294.0</v>
      </c>
      <c r="J91" s="209"/>
      <c r="K91" s="196"/>
      <c r="L91" s="197"/>
      <c r="M91" s="198"/>
      <c r="N91" s="210"/>
      <c r="O91" s="200"/>
      <c r="P91" s="201"/>
      <c r="Q91" s="202"/>
      <c r="R91" s="69">
        <v>50.0</v>
      </c>
      <c r="S91" s="9"/>
      <c r="T91" s="9"/>
      <c r="U91" s="9"/>
      <c r="V91" s="9"/>
      <c r="W91" s="9"/>
      <c r="X91" s="9"/>
      <c r="Y91" s="9"/>
      <c r="Z91" s="9"/>
    </row>
    <row r="92">
      <c r="A92" s="50" t="s">
        <v>40</v>
      </c>
      <c r="B92" s="179"/>
      <c r="C92" s="131" t="s">
        <v>3117</v>
      </c>
      <c r="D92" s="296" t="s">
        <v>97</v>
      </c>
      <c r="E92" s="54" t="s">
        <v>287</v>
      </c>
      <c r="F92" s="261" t="s">
        <v>3118</v>
      </c>
      <c r="G92" s="54" t="s">
        <v>3119</v>
      </c>
      <c r="H92" s="50" t="s">
        <v>37</v>
      </c>
      <c r="I92" s="187">
        <v>294.0</v>
      </c>
      <c r="J92" s="209"/>
      <c r="K92" s="196"/>
      <c r="L92" s="197"/>
      <c r="M92" s="198"/>
      <c r="N92" s="210"/>
      <c r="O92" s="200"/>
      <c r="P92" s="201"/>
      <c r="Q92" s="202"/>
      <c r="R92" s="69">
        <v>50.0</v>
      </c>
      <c r="S92" s="9"/>
      <c r="T92" s="9"/>
      <c r="U92" s="9"/>
      <c r="V92" s="9"/>
      <c r="W92" s="9"/>
      <c r="X92" s="9"/>
      <c r="Y92" s="9"/>
      <c r="Z92" s="9"/>
    </row>
    <row r="93">
      <c r="A93" s="50" t="s">
        <v>40</v>
      </c>
      <c r="B93" s="179"/>
      <c r="C93" s="131" t="s">
        <v>3120</v>
      </c>
      <c r="D93" s="296" t="s">
        <v>339</v>
      </c>
      <c r="E93" s="54" t="s">
        <v>3121</v>
      </c>
      <c r="F93" s="261" t="s">
        <v>3122</v>
      </c>
      <c r="G93" s="54" t="s">
        <v>3123</v>
      </c>
      <c r="H93" s="50" t="s">
        <v>87</v>
      </c>
      <c r="I93" s="194"/>
      <c r="J93" s="209"/>
      <c r="K93" s="196"/>
      <c r="L93" s="197"/>
      <c r="M93" s="198"/>
      <c r="N93" s="310">
        <v>294.0</v>
      </c>
      <c r="O93" s="200"/>
      <c r="P93" s="201"/>
      <c r="Q93" s="202"/>
      <c r="R93" s="69">
        <v>50.0</v>
      </c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1"/>
      <c r="D96" s="212"/>
      <c r="E96" s="4"/>
      <c r="F96" s="213"/>
      <c r="G96" s="214"/>
      <c r="H96" s="5"/>
      <c r="I96" s="215"/>
      <c r="O96" s="216"/>
      <c r="P96" s="216"/>
      <c r="Q96" s="217"/>
      <c r="R96" s="218">
        <f>SUM(R7:R95)</f>
        <v>5365</v>
      </c>
      <c r="S96" s="9"/>
      <c r="T96" s="9"/>
      <c r="U96" s="9"/>
      <c r="V96" s="9"/>
      <c r="W96" s="9"/>
      <c r="X96" s="9"/>
      <c r="Y96" s="9"/>
      <c r="Z96" s="9"/>
    </row>
    <row r="97">
      <c r="A97" s="5"/>
      <c r="B97" s="2"/>
      <c r="C97" s="219"/>
      <c r="D97" s="220"/>
      <c r="E97" s="4"/>
      <c r="F97" s="221"/>
      <c r="G97" s="222"/>
      <c r="H97" s="3"/>
      <c r="I97" s="223" t="s">
        <v>26</v>
      </c>
      <c r="J97" s="224"/>
      <c r="O97" s="216"/>
      <c r="P97" s="216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5"/>
      <c r="B98" s="225"/>
      <c r="C98" s="19"/>
      <c r="D98" s="226"/>
      <c r="E98" s="227"/>
      <c r="F98" s="213"/>
      <c r="G98" s="4"/>
      <c r="H98" s="3"/>
      <c r="I98" s="180">
        <f>SUM(I7:I95)</f>
        <v>3663</v>
      </c>
      <c r="J98" s="228" t="s">
        <v>27</v>
      </c>
      <c r="K98" s="229"/>
      <c r="O98" s="230"/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213"/>
      <c r="G99" s="4"/>
      <c r="H99" s="3"/>
      <c r="I99" s="180">
        <f>SUM(I98*2%)</f>
        <v>73.26</v>
      </c>
      <c r="J99" s="231">
        <f>SUM(J7:J95)</f>
        <v>3010</v>
      </c>
      <c r="K99" s="232" t="s">
        <v>22</v>
      </c>
      <c r="O99" s="233" t="s">
        <v>11</v>
      </c>
      <c r="P99" s="230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234"/>
      <c r="J100" s="86">
        <f>SUM(J99*2%)</f>
        <v>60.2</v>
      </c>
      <c r="K100" s="235" t="s">
        <v>28</v>
      </c>
      <c r="L100" s="236"/>
      <c r="O100" s="216"/>
      <c r="P100" s="216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4"/>
      <c r="F101" s="4"/>
      <c r="G101" s="4"/>
      <c r="H101" s="3"/>
      <c r="I101" s="9"/>
      <c r="J101" s="234"/>
      <c r="K101" s="231">
        <f>SUM(K7:K95)</f>
        <v>2386</v>
      </c>
      <c r="L101" s="236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38" t="s">
        <v>29</v>
      </c>
      <c r="F102" s="312">
        <f>SUM(K16,K17,L36,I86,I91)</f>
        <v>989</v>
      </c>
      <c r="G102" s="4"/>
      <c r="H102" s="3"/>
      <c r="I102" s="9"/>
      <c r="J102" s="9"/>
      <c r="K102" s="86">
        <f>SUM(K101*2%)</f>
        <v>47.72</v>
      </c>
      <c r="L102" s="240" t="s">
        <v>30</v>
      </c>
      <c r="M102" s="215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241" t="s">
        <v>31</v>
      </c>
      <c r="F103" s="242">
        <f>SUM(I98,J99,K101,L103,M104,N105,O108,P109,Q110)</f>
        <v>16511</v>
      </c>
      <c r="G103" s="4"/>
      <c r="H103" s="3"/>
      <c r="I103" s="9"/>
      <c r="J103" s="9"/>
      <c r="K103" s="20"/>
      <c r="L103" s="180">
        <f>SUM(L7:L95)</f>
        <v>3174</v>
      </c>
      <c r="M103" s="243" t="s">
        <v>32</v>
      </c>
      <c r="N103" s="244"/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180">
        <f>SUM(L103*2%)</f>
        <v>63.48</v>
      </c>
      <c r="M104" s="180">
        <f>SUM(M7:M95)</f>
        <v>2070</v>
      </c>
      <c r="N104" s="245" t="s">
        <v>33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9"/>
      <c r="J105" s="9"/>
      <c r="K105" s="3"/>
      <c r="L105" s="3"/>
      <c r="M105" s="180">
        <f>SUM(M104*2%)</f>
        <v>41.4</v>
      </c>
      <c r="N105" s="180">
        <f>SUM(N7:N95)</f>
        <v>2058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6" t="s">
        <v>34</v>
      </c>
      <c r="F106" s="247">
        <f>SUM(L7,J11,K16,K17,O25,J32,M34,M41,J52,J54,M55,M58,J74,J75,L79,K82,K83,K85,N93)</f>
        <v>4122</v>
      </c>
      <c r="G106" s="291">
        <f>SUM(K16,K17)</f>
        <v>254</v>
      </c>
      <c r="H106" s="3"/>
      <c r="I106" s="9"/>
      <c r="J106" s="9"/>
      <c r="K106" s="3"/>
      <c r="L106" s="3"/>
      <c r="M106" s="9"/>
      <c r="N106" s="180">
        <f>SUM(N105*2%)</f>
        <v>41.16</v>
      </c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49" t="s">
        <v>35</v>
      </c>
      <c r="F107" s="313">
        <f>SUM(P12,I29,I30,K46,J48,J49,I50,I51,L53,L57,L59,L65,P66,K68,N72,I73,K81,I91)</f>
        <v>3756</v>
      </c>
      <c r="G107" s="344">
        <f>SUM(I91)</f>
        <v>294</v>
      </c>
      <c r="H107" s="3"/>
      <c r="I107" s="9"/>
      <c r="J107" s="9"/>
      <c r="K107" s="3"/>
      <c r="L107" s="3"/>
      <c r="M107" s="9"/>
      <c r="N107" s="20"/>
      <c r="O107" s="251" t="s">
        <v>36</v>
      </c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52" t="s">
        <v>37</v>
      </c>
      <c r="F108" s="277">
        <f>SUM(I8,I9,K10,M13,I14,L15,N18,I19,J24,J31,N35,L36,L37,N39,L40,I42,I43,K45,M47,I56,K60,K61,I62,J63,J64,N67,M69,M70,L71,J77,L78,N84,I86,M87,L88,N89,N90,I92)</f>
        <v>8209</v>
      </c>
      <c r="G108" s="291">
        <f>SUM(L36,I86)</f>
        <v>441</v>
      </c>
      <c r="H108" s="3"/>
      <c r="I108" s="9"/>
      <c r="J108" s="9"/>
      <c r="K108" s="3"/>
      <c r="L108" s="3"/>
      <c r="M108" s="9"/>
      <c r="N108" s="20"/>
      <c r="O108" s="180">
        <f>SUM(O7:O95)</f>
        <v>50</v>
      </c>
      <c r="P108" s="253" t="s">
        <v>38</v>
      </c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180">
        <f>SUM(O108*2%)</f>
        <v>1</v>
      </c>
      <c r="P109" s="180">
        <f>SUM(P7:P95)</f>
        <v>100</v>
      </c>
      <c r="Q109" s="252" t="s">
        <v>37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180">
        <f>SUM(P109*2%)</f>
        <v>2</v>
      </c>
      <c r="Q110" s="254">
        <f>SUM(Q7:Q95)</f>
        <v>0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180">
        <f>SUM(Q110*2%)</f>
        <v>0</v>
      </c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256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258"/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8.0"/>
    <col customWidth="1" min="8" max="8" width="13.0"/>
    <col customWidth="1" min="19" max="19" width="13.88"/>
    <col customWidth="1" min="20" max="20" width="14.13"/>
  </cols>
  <sheetData>
    <row r="1">
      <c r="A1" s="3"/>
      <c r="B1" s="2"/>
      <c r="C1" s="2"/>
      <c r="D1" s="3"/>
      <c r="E1" s="4"/>
      <c r="F1" s="345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34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34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SUM(F102)</f>
        <v>13696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347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48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68" t="s">
        <v>47</v>
      </c>
      <c r="D7" s="53" t="s">
        <v>83</v>
      </c>
      <c r="E7" s="54"/>
      <c r="F7" s="349" t="s">
        <v>3124</v>
      </c>
      <c r="G7" s="55" t="s">
        <v>2768</v>
      </c>
      <c r="H7" s="50" t="s">
        <v>46</v>
      </c>
      <c r="I7" s="57"/>
      <c r="J7" s="58"/>
      <c r="K7" s="59"/>
      <c r="L7" s="60"/>
      <c r="M7" s="61" t="s">
        <v>50</v>
      </c>
      <c r="N7" s="62"/>
      <c r="O7" s="63"/>
      <c r="P7" s="64"/>
      <c r="Q7" s="65"/>
      <c r="R7" s="53" t="s">
        <v>47</v>
      </c>
      <c r="S7" s="66" t="s">
        <v>23</v>
      </c>
      <c r="T7" s="67">
        <f>SUM(I7:I86)</f>
        <v>3620</v>
      </c>
      <c r="U7" s="9"/>
      <c r="V7" s="9"/>
      <c r="W7" s="9"/>
      <c r="X7" s="9"/>
      <c r="Y7" s="9"/>
      <c r="Z7" s="9"/>
    </row>
    <row r="8">
      <c r="A8" s="50" t="s">
        <v>51</v>
      </c>
      <c r="B8" s="51"/>
      <c r="C8" s="68" t="s">
        <v>47</v>
      </c>
      <c r="D8" s="53" t="s">
        <v>97</v>
      </c>
      <c r="E8" s="69"/>
      <c r="F8" s="349" t="s">
        <v>3125</v>
      </c>
      <c r="G8" s="55" t="s">
        <v>2768</v>
      </c>
      <c r="H8" s="50" t="s">
        <v>46</v>
      </c>
      <c r="I8" s="70"/>
      <c r="J8" s="58"/>
      <c r="K8" s="71"/>
      <c r="L8" s="72"/>
      <c r="M8" s="61" t="s">
        <v>50</v>
      </c>
      <c r="N8" s="73"/>
      <c r="O8" s="74"/>
      <c r="P8" s="75"/>
      <c r="Q8" s="76"/>
      <c r="R8" s="53" t="s">
        <v>47</v>
      </c>
      <c r="S8" s="40" t="s">
        <v>13</v>
      </c>
      <c r="T8" s="67">
        <f>SUM(J7:J86)</f>
        <v>3144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52"/>
      <c r="D9" s="53" t="s">
        <v>89</v>
      </c>
      <c r="E9" s="69"/>
      <c r="F9" s="349" t="s">
        <v>3126</v>
      </c>
      <c r="G9" s="55" t="s">
        <v>3127</v>
      </c>
      <c r="H9" s="50" t="s">
        <v>37</v>
      </c>
      <c r="I9" s="70">
        <v>300.0</v>
      </c>
      <c r="J9" s="78"/>
      <c r="K9" s="71"/>
      <c r="L9" s="79"/>
      <c r="M9" s="61"/>
      <c r="N9" s="73"/>
      <c r="O9" s="74"/>
      <c r="P9" s="75"/>
      <c r="Q9" s="65"/>
      <c r="R9" s="53">
        <v>150.0</v>
      </c>
      <c r="S9" s="80" t="s">
        <v>14</v>
      </c>
      <c r="T9" s="81">
        <f>SUM(K7:K86)</f>
        <v>1879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 t="s">
        <v>3128</v>
      </c>
      <c r="D10" s="53" t="s">
        <v>822</v>
      </c>
      <c r="E10" s="69"/>
      <c r="F10" s="349" t="s">
        <v>3129</v>
      </c>
      <c r="G10" s="55" t="s">
        <v>3130</v>
      </c>
      <c r="H10" s="50" t="s">
        <v>37</v>
      </c>
      <c r="I10" s="70">
        <v>294.0</v>
      </c>
      <c r="J10" s="58"/>
      <c r="K10" s="71"/>
      <c r="L10" s="79"/>
      <c r="M10" s="61"/>
      <c r="N10" s="83"/>
      <c r="O10" s="84"/>
      <c r="P10" s="75"/>
      <c r="Q10" s="65"/>
      <c r="R10" s="53">
        <v>50.0</v>
      </c>
      <c r="S10" s="85" t="s">
        <v>24</v>
      </c>
      <c r="T10" s="81">
        <f>SUM(L7:L86)</f>
        <v>2572</v>
      </c>
      <c r="U10" s="9"/>
      <c r="V10" s="9"/>
      <c r="W10" s="9"/>
      <c r="X10" s="9"/>
      <c r="Y10" s="9"/>
      <c r="Z10" s="9"/>
    </row>
    <row r="11">
      <c r="A11" s="50" t="s">
        <v>51</v>
      </c>
      <c r="B11" s="51"/>
      <c r="C11" s="82" t="s">
        <v>47</v>
      </c>
      <c r="D11" s="87"/>
      <c r="E11" s="69"/>
      <c r="F11" s="349" t="s">
        <v>3131</v>
      </c>
      <c r="G11" s="55" t="s">
        <v>3132</v>
      </c>
      <c r="H11" s="50" t="s">
        <v>87</v>
      </c>
      <c r="I11" s="57"/>
      <c r="J11" s="88"/>
      <c r="K11" s="71"/>
      <c r="L11" s="89"/>
      <c r="M11" s="61" t="s">
        <v>50</v>
      </c>
      <c r="N11" s="62"/>
      <c r="O11" s="84"/>
      <c r="P11" s="91"/>
      <c r="Q11" s="92"/>
      <c r="R11" s="53" t="s">
        <v>47</v>
      </c>
      <c r="S11" s="43" t="s">
        <v>16</v>
      </c>
      <c r="T11" s="81">
        <f>SUM(M7:M86)</f>
        <v>1072</v>
      </c>
      <c r="U11" s="9"/>
      <c r="V11" s="9"/>
      <c r="W11" s="9"/>
      <c r="X11" s="9"/>
      <c r="Y11" s="9"/>
      <c r="Z11" s="9"/>
    </row>
    <row r="12">
      <c r="A12" s="50" t="s">
        <v>51</v>
      </c>
      <c r="B12" s="93"/>
      <c r="C12" s="82" t="s">
        <v>3133</v>
      </c>
      <c r="D12" s="53" t="s">
        <v>201</v>
      </c>
      <c r="E12" s="69"/>
      <c r="F12" s="349" t="s">
        <v>3134</v>
      </c>
      <c r="G12" s="55" t="s">
        <v>3135</v>
      </c>
      <c r="H12" s="50" t="s">
        <v>46</v>
      </c>
      <c r="I12" s="57"/>
      <c r="J12" s="94"/>
      <c r="K12" s="71"/>
      <c r="L12" s="95"/>
      <c r="M12" s="61">
        <v>147.0</v>
      </c>
      <c r="N12" s="62"/>
      <c r="O12" s="96"/>
      <c r="P12" s="97"/>
      <c r="Q12" s="98"/>
      <c r="R12" s="53">
        <v>50.0</v>
      </c>
      <c r="S12" s="99" t="s">
        <v>17</v>
      </c>
      <c r="T12" s="67">
        <f>SUM(N7:N86)</f>
        <v>1262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68" t="s">
        <v>2059</v>
      </c>
      <c r="D13" s="53" t="s">
        <v>258</v>
      </c>
      <c r="E13" s="69"/>
      <c r="F13" s="351" t="s">
        <v>3136</v>
      </c>
      <c r="G13" s="55" t="s">
        <v>3137</v>
      </c>
      <c r="H13" s="50" t="s">
        <v>87</v>
      </c>
      <c r="I13" s="70"/>
      <c r="J13" s="58"/>
      <c r="K13" s="59"/>
      <c r="L13" s="89"/>
      <c r="M13" s="61">
        <v>147.0</v>
      </c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47</v>
      </c>
      <c r="D14" s="53" t="s">
        <v>42</v>
      </c>
      <c r="E14" s="69" t="s">
        <v>3138</v>
      </c>
      <c r="F14" s="349" t="s">
        <v>3139</v>
      </c>
      <c r="G14" s="55" t="s">
        <v>1518</v>
      </c>
      <c r="H14" s="50" t="s">
        <v>46</v>
      </c>
      <c r="I14" s="70" t="s">
        <v>186</v>
      </c>
      <c r="J14" s="58"/>
      <c r="K14" s="71"/>
      <c r="L14" s="89"/>
      <c r="M14" s="61"/>
      <c r="N14" s="83"/>
      <c r="O14" s="84"/>
      <c r="P14" s="104"/>
      <c r="Q14" s="98"/>
      <c r="R14" s="53" t="s">
        <v>47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2065</v>
      </c>
      <c r="D15" s="53" t="s">
        <v>89</v>
      </c>
      <c r="E15" s="69" t="s">
        <v>3140</v>
      </c>
      <c r="F15" s="349" t="s">
        <v>3141</v>
      </c>
      <c r="G15" s="55" t="s">
        <v>3142</v>
      </c>
      <c r="H15" s="50" t="s">
        <v>37</v>
      </c>
      <c r="I15" s="70"/>
      <c r="J15" s="58"/>
      <c r="K15" s="71">
        <v>200.0</v>
      </c>
      <c r="L15" s="89"/>
      <c r="M15" s="61"/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3143</v>
      </c>
      <c r="D16" s="53" t="s">
        <v>258</v>
      </c>
      <c r="E16" s="107" t="s">
        <v>3144</v>
      </c>
      <c r="F16" s="349" t="s">
        <v>3145</v>
      </c>
      <c r="G16" s="55" t="s">
        <v>3146</v>
      </c>
      <c r="H16" s="50" t="s">
        <v>87</v>
      </c>
      <c r="I16" s="70"/>
      <c r="J16" s="58">
        <v>197.0</v>
      </c>
      <c r="K16" s="71"/>
      <c r="L16" s="89"/>
      <c r="M16" s="108"/>
      <c r="N16" s="62"/>
      <c r="O16" s="84"/>
      <c r="P16" s="91"/>
      <c r="Q16" s="98"/>
      <c r="R16" s="53">
        <v>50.0</v>
      </c>
      <c r="S16" s="109" t="s">
        <v>18</v>
      </c>
      <c r="T16" s="81">
        <f>SUM(O7:O78)</f>
        <v>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2" t="s">
        <v>1156</v>
      </c>
      <c r="D17" s="53" t="s">
        <v>822</v>
      </c>
      <c r="E17" s="110" t="s">
        <v>2185</v>
      </c>
      <c r="F17" s="349" t="s">
        <v>3147</v>
      </c>
      <c r="G17" s="55" t="s">
        <v>3148</v>
      </c>
      <c r="H17" s="50" t="s">
        <v>37</v>
      </c>
      <c r="I17" s="70"/>
      <c r="J17" s="88"/>
      <c r="K17" s="71"/>
      <c r="L17" s="89">
        <v>260.0</v>
      </c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SUM(P7:P86)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3149</v>
      </c>
      <c r="D18" s="53" t="s">
        <v>67</v>
      </c>
      <c r="E18" s="69" t="s">
        <v>3150</v>
      </c>
      <c r="F18" s="349" t="s">
        <v>3151</v>
      </c>
      <c r="G18" s="55" t="s">
        <v>3152</v>
      </c>
      <c r="H18" s="50" t="s">
        <v>46</v>
      </c>
      <c r="I18" s="70"/>
      <c r="J18" s="78">
        <v>244.0</v>
      </c>
      <c r="K18" s="71"/>
      <c r="L18" s="89"/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SUM(Q7:Q86)</f>
        <v>147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3153</v>
      </c>
      <c r="D19" s="53" t="s">
        <v>42</v>
      </c>
      <c r="E19" s="69" t="s">
        <v>3154</v>
      </c>
      <c r="F19" s="349" t="s">
        <v>3155</v>
      </c>
      <c r="G19" s="55" t="s">
        <v>3156</v>
      </c>
      <c r="H19" s="50" t="s">
        <v>46</v>
      </c>
      <c r="I19" s="70"/>
      <c r="J19" s="78">
        <v>147.0</v>
      </c>
      <c r="K19" s="71"/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51</v>
      </c>
      <c r="B20" s="51"/>
      <c r="C20" s="82" t="s">
        <v>1159</v>
      </c>
      <c r="D20" s="53" t="s">
        <v>822</v>
      </c>
      <c r="E20" s="69" t="s">
        <v>1971</v>
      </c>
      <c r="F20" s="349" t="s">
        <v>3157</v>
      </c>
      <c r="G20" s="55" t="s">
        <v>3158</v>
      </c>
      <c r="H20" s="50" t="s">
        <v>37</v>
      </c>
      <c r="I20" s="70"/>
      <c r="J20" s="58"/>
      <c r="K20" s="116"/>
      <c r="L20" s="89">
        <v>254.0</v>
      </c>
      <c r="M20" s="61"/>
      <c r="N20" s="73"/>
      <c r="O20" s="74"/>
      <c r="P20" s="91"/>
      <c r="Q20" s="98"/>
      <c r="R20" s="53">
        <v>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40</v>
      </c>
      <c r="B21" s="51"/>
      <c r="C21" s="86"/>
      <c r="D21" s="53" t="s">
        <v>258</v>
      </c>
      <c r="E21" s="110" t="s">
        <v>3159</v>
      </c>
      <c r="F21" s="349" t="s">
        <v>3160</v>
      </c>
      <c r="G21" s="55" t="s">
        <v>3161</v>
      </c>
      <c r="H21" s="50" t="s">
        <v>87</v>
      </c>
      <c r="I21" s="70">
        <v>200.0</v>
      </c>
      <c r="J21" s="58"/>
      <c r="K21" s="116"/>
      <c r="L21" s="89"/>
      <c r="M21" s="61"/>
      <c r="N21" s="62"/>
      <c r="O21" s="84"/>
      <c r="P21" s="91"/>
      <c r="Q21" s="98"/>
      <c r="R21" s="53">
        <v>50.0</v>
      </c>
      <c r="S21" s="118">
        <f>SUM(F102)</f>
        <v>13696</v>
      </c>
      <c r="T21" s="9"/>
      <c r="U21" s="9"/>
      <c r="V21" s="9"/>
      <c r="W21" s="9"/>
      <c r="X21" s="9"/>
      <c r="Y21" s="9"/>
      <c r="Z21" s="9"/>
    </row>
    <row r="22">
      <c r="A22" s="50" t="s">
        <v>51</v>
      </c>
      <c r="B22" s="51"/>
      <c r="C22" s="82" t="s">
        <v>1193</v>
      </c>
      <c r="D22" s="53" t="s">
        <v>258</v>
      </c>
      <c r="E22" s="69" t="s">
        <v>3162</v>
      </c>
      <c r="F22" s="349" t="s">
        <v>3163</v>
      </c>
      <c r="G22" s="55" t="s">
        <v>3164</v>
      </c>
      <c r="H22" s="50" t="s">
        <v>87</v>
      </c>
      <c r="I22" s="70"/>
      <c r="J22" s="58"/>
      <c r="K22" s="71">
        <v>244.0</v>
      </c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1422</v>
      </c>
      <c r="D23" s="53" t="s">
        <v>42</v>
      </c>
      <c r="E23" s="384" t="s">
        <v>3165</v>
      </c>
      <c r="F23" s="385" t="s">
        <v>3166</v>
      </c>
      <c r="G23" s="55">
        <f>558181048844</f>
        <v>558181048844</v>
      </c>
      <c r="H23" s="50" t="s">
        <v>46</v>
      </c>
      <c r="I23" s="70"/>
      <c r="J23" s="58"/>
      <c r="K23" s="71"/>
      <c r="L23" s="119">
        <v>294.0</v>
      </c>
      <c r="M23" s="61"/>
      <c r="N23" s="62"/>
      <c r="O23" s="84"/>
      <c r="P23" s="91"/>
      <c r="Q23" s="98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2" t="s">
        <v>2546</v>
      </c>
      <c r="D24" s="53" t="s">
        <v>258</v>
      </c>
      <c r="E24" s="69" t="s">
        <v>3167</v>
      </c>
      <c r="F24" s="349" t="s">
        <v>3168</v>
      </c>
      <c r="G24" s="55" t="s">
        <v>3169</v>
      </c>
      <c r="H24" s="50" t="s">
        <v>87</v>
      </c>
      <c r="I24" s="70"/>
      <c r="J24" s="58"/>
      <c r="K24" s="71">
        <v>294.0</v>
      </c>
      <c r="L24" s="79"/>
      <c r="M24" s="61"/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82" t="s">
        <v>3170</v>
      </c>
      <c r="D25" s="53" t="s">
        <v>67</v>
      </c>
      <c r="E25" s="69" t="s">
        <v>3171</v>
      </c>
      <c r="F25" s="349" t="s">
        <v>3172</v>
      </c>
      <c r="G25" s="55" t="s">
        <v>3173</v>
      </c>
      <c r="H25" s="50" t="s">
        <v>46</v>
      </c>
      <c r="I25" s="70">
        <v>200.0</v>
      </c>
      <c r="J25" s="58"/>
      <c r="K25" s="71"/>
      <c r="L25" s="89"/>
      <c r="M25" s="121"/>
      <c r="N25" s="62"/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51"/>
      <c r="C26" s="131" t="s">
        <v>1527</v>
      </c>
      <c r="D26" s="53" t="s">
        <v>97</v>
      </c>
      <c r="E26" s="69" t="s">
        <v>3174</v>
      </c>
      <c r="F26" s="349" t="s">
        <v>3175</v>
      </c>
      <c r="G26" s="55" t="s">
        <v>3176</v>
      </c>
      <c r="H26" s="50" t="s">
        <v>37</v>
      </c>
      <c r="I26" s="123"/>
      <c r="J26" s="58"/>
      <c r="K26" s="71">
        <v>127.0</v>
      </c>
      <c r="L26" s="79"/>
      <c r="M26" s="61"/>
      <c r="N26" s="62"/>
      <c r="O26" s="84"/>
      <c r="P26" s="104"/>
      <c r="Q26" s="98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51</v>
      </c>
      <c r="B27" s="51"/>
      <c r="C27" s="131" t="s">
        <v>1531</v>
      </c>
      <c r="D27" s="53" t="s">
        <v>822</v>
      </c>
      <c r="E27" s="69" t="s">
        <v>3177</v>
      </c>
      <c r="F27" s="349" t="s">
        <v>3178</v>
      </c>
      <c r="G27" s="55" t="s">
        <v>3179</v>
      </c>
      <c r="H27" s="50" t="s">
        <v>37</v>
      </c>
      <c r="I27" s="70"/>
      <c r="J27" s="78"/>
      <c r="K27" s="59"/>
      <c r="L27" s="89">
        <v>147.0</v>
      </c>
      <c r="M27" s="124"/>
      <c r="N27" s="62"/>
      <c r="O27" s="84"/>
      <c r="P27" s="104"/>
      <c r="Q27" s="92"/>
      <c r="R27" s="53">
        <v>70.0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2" t="s">
        <v>3180</v>
      </c>
      <c r="D28" s="53" t="s">
        <v>822</v>
      </c>
      <c r="E28" s="69" t="s">
        <v>496</v>
      </c>
      <c r="F28" s="349" t="s">
        <v>3181</v>
      </c>
      <c r="G28" s="55" t="s">
        <v>3182</v>
      </c>
      <c r="H28" s="50" t="s">
        <v>37</v>
      </c>
      <c r="I28" s="57"/>
      <c r="J28" s="58"/>
      <c r="K28" s="125"/>
      <c r="L28" s="79"/>
      <c r="M28" s="124"/>
      <c r="N28" s="62">
        <v>147.0</v>
      </c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47</v>
      </c>
      <c r="D29" s="53" t="s">
        <v>138</v>
      </c>
      <c r="E29" s="69" t="s">
        <v>1506</v>
      </c>
      <c r="F29" s="349" t="s">
        <v>3183</v>
      </c>
      <c r="G29" s="55" t="s">
        <v>1508</v>
      </c>
      <c r="H29" s="50" t="s">
        <v>87</v>
      </c>
      <c r="I29" s="70" t="s">
        <v>186</v>
      </c>
      <c r="J29" s="58"/>
      <c r="K29" s="116"/>
      <c r="L29" s="89"/>
      <c r="M29" s="61"/>
      <c r="N29" s="62"/>
      <c r="O29" s="84"/>
      <c r="P29" s="104"/>
      <c r="Q29" s="127"/>
      <c r="R29" s="53" t="s">
        <v>47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51</v>
      </c>
      <c r="B30" s="77"/>
      <c r="C30" s="86"/>
      <c r="D30" s="53" t="s">
        <v>138</v>
      </c>
      <c r="E30" s="69"/>
      <c r="F30" s="359" t="s">
        <v>3184</v>
      </c>
      <c r="G30" s="55" t="s">
        <v>3185</v>
      </c>
      <c r="H30" s="50" t="s">
        <v>37</v>
      </c>
      <c r="I30" s="126"/>
      <c r="J30" s="58"/>
      <c r="K30" s="71"/>
      <c r="L30" s="119"/>
      <c r="M30" s="61">
        <v>147.0</v>
      </c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77"/>
      <c r="C31" s="68" t="s">
        <v>3186</v>
      </c>
      <c r="D31" s="53" t="s">
        <v>27</v>
      </c>
      <c r="E31" s="69" t="s">
        <v>3187</v>
      </c>
      <c r="F31" s="349" t="s">
        <v>3188</v>
      </c>
      <c r="G31" s="55" t="s">
        <v>3189</v>
      </c>
      <c r="H31" s="50" t="s">
        <v>87</v>
      </c>
      <c r="I31" s="70">
        <v>294.0</v>
      </c>
      <c r="J31" s="58"/>
      <c r="K31" s="71"/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51"/>
      <c r="C32" s="68" t="s">
        <v>3190</v>
      </c>
      <c r="D32" s="53" t="s">
        <v>27</v>
      </c>
      <c r="E32" s="69" t="s">
        <v>3191</v>
      </c>
      <c r="F32" s="349" t="s">
        <v>3192</v>
      </c>
      <c r="G32" s="55" t="s">
        <v>3193</v>
      </c>
      <c r="H32" s="50" t="s">
        <v>87</v>
      </c>
      <c r="I32" s="70" t="s">
        <v>3194</v>
      </c>
      <c r="J32" s="78"/>
      <c r="K32" s="71"/>
      <c r="L32" s="89"/>
      <c r="M32" s="61"/>
      <c r="N32" s="62"/>
      <c r="O32" s="129"/>
      <c r="P32" s="130"/>
      <c r="Q32" s="128"/>
      <c r="R32" s="263">
        <v>147.0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 t="s">
        <v>3195</v>
      </c>
      <c r="D33" s="53" t="s">
        <v>83</v>
      </c>
      <c r="E33" s="69" t="s">
        <v>3196</v>
      </c>
      <c r="F33" s="349" t="s">
        <v>3197</v>
      </c>
      <c r="G33" s="55" t="s">
        <v>3198</v>
      </c>
      <c r="H33" s="50" t="s">
        <v>87</v>
      </c>
      <c r="I33" s="70"/>
      <c r="J33" s="58">
        <v>294.0</v>
      </c>
      <c r="K33" s="71"/>
      <c r="L33" s="79"/>
      <c r="M33" s="61"/>
      <c r="N33" s="83"/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51</v>
      </c>
      <c r="B34" s="51"/>
      <c r="C34" s="68" t="s">
        <v>1547</v>
      </c>
      <c r="D34" s="53" t="s">
        <v>138</v>
      </c>
      <c r="E34" s="132" t="s">
        <v>3199</v>
      </c>
      <c r="F34" s="266" t="s">
        <v>3199</v>
      </c>
      <c r="G34" s="55" t="s">
        <v>3200</v>
      </c>
      <c r="H34" s="50" t="s">
        <v>37</v>
      </c>
      <c r="I34" s="70"/>
      <c r="J34" s="58"/>
      <c r="K34" s="116">
        <v>127.0</v>
      </c>
      <c r="L34" s="89"/>
      <c r="M34" s="61"/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 t="s">
        <v>1565</v>
      </c>
      <c r="D35" s="53" t="s">
        <v>27</v>
      </c>
      <c r="E35" s="69" t="s">
        <v>3201</v>
      </c>
      <c r="F35" s="349" t="s">
        <v>3202</v>
      </c>
      <c r="G35" s="55" t="s">
        <v>3203</v>
      </c>
      <c r="H35" s="50" t="s">
        <v>87</v>
      </c>
      <c r="I35" s="70"/>
      <c r="J35" s="58"/>
      <c r="K35" s="116">
        <v>200.0</v>
      </c>
      <c r="L35" s="89"/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40</v>
      </c>
      <c r="B36" s="51"/>
      <c r="C36" s="150" t="s">
        <v>3204</v>
      </c>
      <c r="D36" s="53" t="s">
        <v>27</v>
      </c>
      <c r="E36" s="107" t="s">
        <v>3205</v>
      </c>
      <c r="F36" s="349" t="s">
        <v>3206</v>
      </c>
      <c r="G36" s="55" t="s">
        <v>3207</v>
      </c>
      <c r="H36" s="50" t="s">
        <v>87</v>
      </c>
      <c r="I36" s="70">
        <v>294.0</v>
      </c>
      <c r="J36" s="58"/>
      <c r="K36" s="116"/>
      <c r="L36" s="89"/>
      <c r="M36" s="61"/>
      <c r="N36" s="73"/>
      <c r="O36" s="129"/>
      <c r="P36" s="137"/>
      <c r="Q36" s="128"/>
      <c r="R36" s="53">
        <v>100.0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40</v>
      </c>
      <c r="B37" s="51"/>
      <c r="C37" s="150" t="s">
        <v>3208</v>
      </c>
      <c r="D37" s="53" t="s">
        <v>27</v>
      </c>
      <c r="E37" s="69"/>
      <c r="F37" s="349" t="s">
        <v>3209</v>
      </c>
      <c r="G37" s="54" t="s">
        <v>3210</v>
      </c>
      <c r="H37" s="50" t="s">
        <v>87</v>
      </c>
      <c r="I37" s="70">
        <v>147.0</v>
      </c>
      <c r="J37" s="58"/>
      <c r="K37" s="59"/>
      <c r="L37" s="89"/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51</v>
      </c>
      <c r="B38" s="77"/>
      <c r="C38" s="150" t="s">
        <v>1594</v>
      </c>
      <c r="D38" s="53" t="s">
        <v>27</v>
      </c>
      <c r="E38" s="69"/>
      <c r="F38" s="349" t="s">
        <v>3211</v>
      </c>
      <c r="G38" s="54" t="s">
        <v>3212</v>
      </c>
      <c r="H38" s="50" t="s">
        <v>87</v>
      </c>
      <c r="I38" s="57"/>
      <c r="J38" s="58"/>
      <c r="K38" s="71"/>
      <c r="L38" s="89"/>
      <c r="M38" s="61">
        <v>240.0</v>
      </c>
      <c r="N38" s="62"/>
      <c r="O38" s="129"/>
      <c r="P38" s="130"/>
      <c r="Q38" s="127"/>
      <c r="R38" s="53">
        <v>140.0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68" t="s">
        <v>47</v>
      </c>
      <c r="D39" s="53" t="s">
        <v>27</v>
      </c>
      <c r="E39" s="69"/>
      <c r="F39" s="282" t="s">
        <v>3213</v>
      </c>
      <c r="G39" s="55" t="s">
        <v>3214</v>
      </c>
      <c r="H39" s="50" t="s">
        <v>46</v>
      </c>
      <c r="I39" s="70"/>
      <c r="J39" s="58"/>
      <c r="K39" s="71"/>
      <c r="L39" s="79"/>
      <c r="M39" s="61" t="s">
        <v>50</v>
      </c>
      <c r="N39" s="73"/>
      <c r="O39" s="129"/>
      <c r="P39" s="130"/>
      <c r="Q39" s="127"/>
      <c r="R39" s="53" t="s">
        <v>47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51</v>
      </c>
      <c r="B40" s="51"/>
      <c r="C40" s="68" t="s">
        <v>47</v>
      </c>
      <c r="D40" s="53"/>
      <c r="E40" s="69"/>
      <c r="F40" s="349" t="s">
        <v>3215</v>
      </c>
      <c r="G40" s="55" t="s">
        <v>3132</v>
      </c>
      <c r="H40" s="50" t="s">
        <v>87</v>
      </c>
      <c r="I40" s="70"/>
      <c r="J40" s="58"/>
      <c r="K40" s="71"/>
      <c r="L40" s="89"/>
      <c r="M40" s="61" t="s">
        <v>50</v>
      </c>
      <c r="N40" s="142"/>
      <c r="O40" s="129"/>
      <c r="P40" s="130"/>
      <c r="Q40" s="128"/>
      <c r="R40" s="53" t="s">
        <v>47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47</v>
      </c>
      <c r="D41" s="53"/>
      <c r="E41" s="69"/>
      <c r="F41" s="349" t="s">
        <v>3216</v>
      </c>
      <c r="G41" s="53" t="s">
        <v>3132</v>
      </c>
      <c r="H41" s="50" t="s">
        <v>87</v>
      </c>
      <c r="I41" s="126"/>
      <c r="J41" s="58"/>
      <c r="K41" s="71"/>
      <c r="L41" s="89"/>
      <c r="M41" s="61" t="s">
        <v>50</v>
      </c>
      <c r="N41" s="62"/>
      <c r="O41" s="129"/>
      <c r="P41" s="130"/>
      <c r="Q41" s="127"/>
      <c r="R41" s="53" t="s">
        <v>47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82" t="s">
        <v>3217</v>
      </c>
      <c r="D42" s="53" t="s">
        <v>67</v>
      </c>
      <c r="E42" s="69" t="s">
        <v>3218</v>
      </c>
      <c r="F42" s="349" t="s">
        <v>3219</v>
      </c>
      <c r="G42" s="55" t="s">
        <v>3220</v>
      </c>
      <c r="H42" s="50" t="s">
        <v>46</v>
      </c>
      <c r="I42" s="70">
        <v>294.0</v>
      </c>
      <c r="J42" s="58"/>
      <c r="K42" s="59"/>
      <c r="L42" s="143"/>
      <c r="M42" s="121"/>
      <c r="N42" s="62"/>
      <c r="O42" s="129"/>
      <c r="P42" s="130"/>
      <c r="Q42" s="128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40</v>
      </c>
      <c r="B43" s="51"/>
      <c r="C43" s="68" t="s">
        <v>3221</v>
      </c>
      <c r="D43" s="53" t="s">
        <v>67</v>
      </c>
      <c r="E43" s="69" t="s">
        <v>3222</v>
      </c>
      <c r="F43" s="349" t="s">
        <v>3223</v>
      </c>
      <c r="G43" s="55" t="s">
        <v>3224</v>
      </c>
      <c r="H43" s="50" t="s">
        <v>46</v>
      </c>
      <c r="I43" s="70"/>
      <c r="J43" s="58">
        <v>147.0</v>
      </c>
      <c r="K43" s="71"/>
      <c r="L43" s="144"/>
      <c r="M43" s="6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77"/>
      <c r="C44" s="283" t="s">
        <v>3225</v>
      </c>
      <c r="D44" s="53" t="s">
        <v>190</v>
      </c>
      <c r="E44" s="69" t="s">
        <v>496</v>
      </c>
      <c r="F44" s="354" t="s">
        <v>3226</v>
      </c>
      <c r="G44" s="141" t="s">
        <v>3227</v>
      </c>
      <c r="H44" s="50" t="s">
        <v>37</v>
      </c>
      <c r="I44" s="147"/>
      <c r="J44" s="58">
        <v>127.0</v>
      </c>
      <c r="K44" s="71"/>
      <c r="L44" s="143"/>
      <c r="M44" s="61"/>
      <c r="N44" s="62"/>
      <c r="O44" s="129"/>
      <c r="P44" s="137"/>
      <c r="Q44" s="12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51</v>
      </c>
      <c r="B45" s="77"/>
      <c r="C45" s="82" t="s">
        <v>2075</v>
      </c>
      <c r="D45" s="53" t="s">
        <v>67</v>
      </c>
      <c r="E45" s="110"/>
      <c r="F45" s="349" t="s">
        <v>3228</v>
      </c>
      <c r="G45" s="55" t="s">
        <v>3229</v>
      </c>
      <c r="H45" s="50" t="s">
        <v>46</v>
      </c>
      <c r="I45" s="70"/>
      <c r="J45" s="58"/>
      <c r="K45" s="71"/>
      <c r="L45" s="148"/>
      <c r="M45" s="61">
        <v>147.0</v>
      </c>
      <c r="N45" s="62"/>
      <c r="O45" s="129"/>
      <c r="P45" s="137"/>
      <c r="Q45" s="98"/>
      <c r="R45" s="53">
        <v>97.0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51"/>
      <c r="C46" s="86"/>
      <c r="D46" s="53" t="s">
        <v>83</v>
      </c>
      <c r="E46" s="110" t="s">
        <v>3230</v>
      </c>
      <c r="F46" s="349" t="s">
        <v>3231</v>
      </c>
      <c r="G46" s="55" t="s">
        <v>3232</v>
      </c>
      <c r="H46" s="50" t="s">
        <v>87</v>
      </c>
      <c r="I46" s="57"/>
      <c r="J46" s="58">
        <v>294.0</v>
      </c>
      <c r="K46" s="71"/>
      <c r="L46" s="149"/>
      <c r="M46" s="124"/>
      <c r="N46" s="62"/>
      <c r="O46" s="140"/>
      <c r="P46" s="130"/>
      <c r="Q46" s="98"/>
      <c r="R46" s="53">
        <v>100.0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150" t="s">
        <v>3233</v>
      </c>
      <c r="D47" s="53" t="s">
        <v>42</v>
      </c>
      <c r="E47" s="69" t="s">
        <v>3234</v>
      </c>
      <c r="F47" s="349" t="s">
        <v>3235</v>
      </c>
      <c r="G47" s="55" t="s">
        <v>3236</v>
      </c>
      <c r="H47" s="50" t="s">
        <v>46</v>
      </c>
      <c r="I47" s="70"/>
      <c r="J47" s="88"/>
      <c r="K47" s="71"/>
      <c r="L47" s="149"/>
      <c r="M47" s="61"/>
      <c r="N47" s="62">
        <v>147.0</v>
      </c>
      <c r="O47" s="129"/>
      <c r="P47" s="130"/>
      <c r="Q47" s="92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51"/>
      <c r="C48" s="68" t="s">
        <v>3237</v>
      </c>
      <c r="D48" s="53" t="s">
        <v>258</v>
      </c>
      <c r="E48" s="69" t="s">
        <v>3238</v>
      </c>
      <c r="F48" s="356" t="s">
        <v>3239</v>
      </c>
      <c r="G48" s="55" t="s">
        <v>3240</v>
      </c>
      <c r="H48" s="50" t="s">
        <v>87</v>
      </c>
      <c r="I48" s="70"/>
      <c r="J48" s="58"/>
      <c r="K48" s="134"/>
      <c r="L48" s="149"/>
      <c r="M48" s="61"/>
      <c r="N48" s="62">
        <v>294.0</v>
      </c>
      <c r="O48" s="152"/>
      <c r="P48" s="153"/>
      <c r="Q48" s="98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51</v>
      </c>
      <c r="B49" s="77"/>
      <c r="C49" s="68" t="s">
        <v>1624</v>
      </c>
      <c r="D49" s="53" t="s">
        <v>67</v>
      </c>
      <c r="E49" s="107"/>
      <c r="F49" s="349" t="s">
        <v>3241</v>
      </c>
      <c r="G49" s="54" t="s">
        <v>3242</v>
      </c>
      <c r="H49" s="50" t="s">
        <v>46</v>
      </c>
      <c r="I49" s="70"/>
      <c r="J49" s="58"/>
      <c r="K49" s="154">
        <v>147.0</v>
      </c>
      <c r="L49" s="149"/>
      <c r="M49" s="61"/>
      <c r="N49" s="62"/>
      <c r="O49" s="152"/>
      <c r="P49" s="155"/>
      <c r="Q49" s="127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40</v>
      </c>
      <c r="B50" s="51"/>
      <c r="C50" s="68" t="s">
        <v>3243</v>
      </c>
      <c r="D50" s="53" t="s">
        <v>107</v>
      </c>
      <c r="E50" s="69"/>
      <c r="F50" s="349" t="s">
        <v>3244</v>
      </c>
      <c r="G50" s="54" t="s">
        <v>3245</v>
      </c>
      <c r="H50" s="50" t="s">
        <v>37</v>
      </c>
      <c r="I50" s="70">
        <v>147.0</v>
      </c>
      <c r="J50" s="58"/>
      <c r="K50" s="154"/>
      <c r="L50" s="149"/>
      <c r="M50" s="61"/>
      <c r="N50" s="83"/>
      <c r="O50" s="152"/>
      <c r="P50" s="155"/>
      <c r="Q50" s="128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40</v>
      </c>
      <c r="B51" s="51"/>
      <c r="C51" s="150" t="s">
        <v>3246</v>
      </c>
      <c r="D51" s="53" t="s">
        <v>258</v>
      </c>
      <c r="E51" s="54" t="s">
        <v>869</v>
      </c>
      <c r="F51" s="349" t="s">
        <v>3247</v>
      </c>
      <c r="G51" s="100" t="s">
        <v>3248</v>
      </c>
      <c r="H51" s="50" t="s">
        <v>87</v>
      </c>
      <c r="I51" s="57">
        <v>294.0</v>
      </c>
      <c r="J51" s="58"/>
      <c r="K51" s="154"/>
      <c r="L51" s="149"/>
      <c r="M51" s="61"/>
      <c r="N51" s="73"/>
      <c r="O51" s="156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157"/>
      <c r="D52" s="53" t="s">
        <v>42</v>
      </c>
      <c r="E52" s="69" t="s">
        <v>1971</v>
      </c>
      <c r="F52" s="386" t="s">
        <v>3249</v>
      </c>
      <c r="G52" s="55" t="s">
        <v>3250</v>
      </c>
      <c r="H52" s="50" t="s">
        <v>46</v>
      </c>
      <c r="I52" s="57"/>
      <c r="J52" s="58">
        <v>147.0</v>
      </c>
      <c r="K52" s="158"/>
      <c r="L52" s="149"/>
      <c r="M52" s="159"/>
      <c r="N52" s="73"/>
      <c r="O52" s="152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131" t="s">
        <v>1758</v>
      </c>
      <c r="D53" s="53" t="s">
        <v>42</v>
      </c>
      <c r="E53" s="54"/>
      <c r="F53" s="349" t="s">
        <v>3251</v>
      </c>
      <c r="G53" s="55" t="s">
        <v>3252</v>
      </c>
      <c r="H53" s="50" t="s">
        <v>46</v>
      </c>
      <c r="I53" s="70"/>
      <c r="J53" s="88"/>
      <c r="K53" s="154"/>
      <c r="L53" s="149">
        <v>294.0</v>
      </c>
      <c r="M53" s="159"/>
      <c r="N53" s="62"/>
      <c r="O53" s="152"/>
      <c r="P53" s="155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131" t="s">
        <v>3253</v>
      </c>
      <c r="D54" s="53" t="s">
        <v>258</v>
      </c>
      <c r="E54" s="54" t="s">
        <v>258</v>
      </c>
      <c r="F54" s="351" t="s">
        <v>3254</v>
      </c>
      <c r="G54" s="55" t="s">
        <v>3255</v>
      </c>
      <c r="H54" s="50" t="s">
        <v>87</v>
      </c>
      <c r="I54" s="57">
        <v>197.0</v>
      </c>
      <c r="J54" s="58"/>
      <c r="K54" s="154"/>
      <c r="L54" s="149"/>
      <c r="M54" s="159"/>
      <c r="N54" s="73"/>
      <c r="O54" s="152"/>
      <c r="P54" s="153"/>
      <c r="Q54" s="128"/>
      <c r="R54" s="53">
        <v>100.0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1804</v>
      </c>
      <c r="D55" s="161" t="s">
        <v>107</v>
      </c>
      <c r="E55" s="162"/>
      <c r="F55" s="349" t="s">
        <v>3256</v>
      </c>
      <c r="G55" s="55" t="s">
        <v>3257</v>
      </c>
      <c r="H55" s="50" t="s">
        <v>37</v>
      </c>
      <c r="I55" s="70"/>
      <c r="J55" s="163"/>
      <c r="K55" s="154"/>
      <c r="L55" s="149">
        <v>147.0</v>
      </c>
      <c r="M55" s="159"/>
      <c r="N55" s="62"/>
      <c r="O55" s="156"/>
      <c r="P55" s="155"/>
      <c r="Q55" s="128"/>
      <c r="R55" s="164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40</v>
      </c>
      <c r="B56" s="51"/>
      <c r="C56" s="131" t="s">
        <v>3258</v>
      </c>
      <c r="D56" s="161" t="s">
        <v>67</v>
      </c>
      <c r="E56" s="54" t="s">
        <v>3259</v>
      </c>
      <c r="F56" s="358" t="s">
        <v>3260</v>
      </c>
      <c r="G56" s="55" t="s">
        <v>3261</v>
      </c>
      <c r="H56" s="50" t="s">
        <v>46</v>
      </c>
      <c r="I56" s="70"/>
      <c r="J56" s="58">
        <v>294.0</v>
      </c>
      <c r="K56" s="154"/>
      <c r="L56" s="166"/>
      <c r="M56" s="159"/>
      <c r="N56" s="62"/>
      <c r="O56" s="156"/>
      <c r="P56" s="155"/>
      <c r="Q56" s="128"/>
      <c r="R56" s="164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51</v>
      </c>
      <c r="B57" s="51"/>
      <c r="C57" s="131" t="s">
        <v>1808</v>
      </c>
      <c r="D57" s="161" t="s">
        <v>190</v>
      </c>
      <c r="E57" s="54"/>
      <c r="F57" s="349" t="s">
        <v>3262</v>
      </c>
      <c r="G57" s="55" t="s">
        <v>3263</v>
      </c>
      <c r="H57" s="50" t="s">
        <v>37</v>
      </c>
      <c r="I57" s="167"/>
      <c r="J57" s="58"/>
      <c r="K57" s="154"/>
      <c r="L57" s="149">
        <v>294.0</v>
      </c>
      <c r="M57" s="159"/>
      <c r="N57" s="142"/>
      <c r="O57" s="156"/>
      <c r="P57" s="155"/>
      <c r="Q57" s="128"/>
      <c r="R57" s="263">
        <v>294.0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40</v>
      </c>
      <c r="B58" s="51"/>
      <c r="C58" s="131" t="s">
        <v>3264</v>
      </c>
      <c r="D58" s="161" t="s">
        <v>258</v>
      </c>
      <c r="E58" s="54" t="s">
        <v>3265</v>
      </c>
      <c r="F58" s="349" t="s">
        <v>3266</v>
      </c>
      <c r="G58" s="55" t="s">
        <v>3267</v>
      </c>
      <c r="H58" s="50" t="s">
        <v>87</v>
      </c>
      <c r="I58" s="168"/>
      <c r="J58" s="58">
        <v>294.0</v>
      </c>
      <c r="K58" s="154"/>
      <c r="L58" s="160"/>
      <c r="M58" s="169"/>
      <c r="N58" s="142"/>
      <c r="O58" s="156"/>
      <c r="P58" s="155"/>
      <c r="Q58" s="128"/>
      <c r="R58" s="164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40</v>
      </c>
      <c r="B59" s="51"/>
      <c r="C59" s="51"/>
      <c r="D59" s="161" t="s">
        <v>138</v>
      </c>
      <c r="E59" s="54"/>
      <c r="F59" s="349" t="s">
        <v>3268</v>
      </c>
      <c r="G59" s="55" t="s">
        <v>3269</v>
      </c>
      <c r="H59" s="50" t="s">
        <v>37</v>
      </c>
      <c r="I59" s="167"/>
      <c r="J59" s="58"/>
      <c r="K59" s="170"/>
      <c r="L59" s="160"/>
      <c r="M59" s="159"/>
      <c r="N59" s="62"/>
      <c r="O59" s="152"/>
      <c r="P59" s="155"/>
      <c r="Q59" s="127">
        <v>147.0</v>
      </c>
      <c r="R59" s="53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51</v>
      </c>
      <c r="B60" s="51"/>
      <c r="C60" s="131"/>
      <c r="D60" s="161" t="s">
        <v>822</v>
      </c>
      <c r="E60" s="54"/>
      <c r="F60" s="359" t="s">
        <v>3270</v>
      </c>
      <c r="G60" s="55" t="s">
        <v>3271</v>
      </c>
      <c r="H60" s="50" t="s">
        <v>37</v>
      </c>
      <c r="I60" s="167"/>
      <c r="J60" s="58"/>
      <c r="K60" s="154"/>
      <c r="L60" s="166"/>
      <c r="M60" s="159">
        <v>244.0</v>
      </c>
      <c r="N60" s="73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77"/>
      <c r="C61" s="131" t="s">
        <v>1834</v>
      </c>
      <c r="D61" s="161" t="s">
        <v>190</v>
      </c>
      <c r="E61" s="54" t="s">
        <v>3272</v>
      </c>
      <c r="F61" s="349" t="s">
        <v>3273</v>
      </c>
      <c r="G61" s="55" t="s">
        <v>3274</v>
      </c>
      <c r="H61" s="50" t="s">
        <v>37</v>
      </c>
      <c r="I61" s="167"/>
      <c r="J61" s="58"/>
      <c r="K61" s="154">
        <v>147.0</v>
      </c>
      <c r="L61" s="160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40</v>
      </c>
      <c r="B62" s="51"/>
      <c r="C62" s="51"/>
      <c r="D62" s="161" t="s">
        <v>83</v>
      </c>
      <c r="E62" s="54" t="s">
        <v>1489</v>
      </c>
      <c r="F62" s="359" t="s">
        <v>3275</v>
      </c>
      <c r="G62" s="55" t="s">
        <v>3276</v>
      </c>
      <c r="H62" s="50" t="s">
        <v>87</v>
      </c>
      <c r="I62" s="167"/>
      <c r="J62" s="58">
        <v>294.0</v>
      </c>
      <c r="K62" s="154"/>
      <c r="L62" s="171"/>
      <c r="M62" s="169"/>
      <c r="N62" s="73"/>
      <c r="O62" s="152"/>
      <c r="P62" s="155"/>
      <c r="Q62" s="127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3277</v>
      </c>
      <c r="D63" s="161" t="s">
        <v>258</v>
      </c>
      <c r="E63" s="54" t="s">
        <v>3278</v>
      </c>
      <c r="F63" s="349" t="s">
        <v>3279</v>
      </c>
      <c r="G63" s="55" t="s">
        <v>3280</v>
      </c>
      <c r="H63" s="50" t="s">
        <v>87</v>
      </c>
      <c r="I63" s="167"/>
      <c r="J63" s="58">
        <v>127.0</v>
      </c>
      <c r="K63" s="154"/>
      <c r="L63" s="171"/>
      <c r="M63" s="159"/>
      <c r="N63" s="73"/>
      <c r="O63" s="152"/>
      <c r="P63" s="155"/>
      <c r="Q63" s="128"/>
      <c r="R63" s="53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3281</v>
      </c>
      <c r="D64" s="161" t="s">
        <v>112</v>
      </c>
      <c r="E64" s="54" t="s">
        <v>3282</v>
      </c>
      <c r="F64" s="349" t="s">
        <v>3283</v>
      </c>
      <c r="G64" s="55" t="s">
        <v>3284</v>
      </c>
      <c r="H64" s="50" t="s">
        <v>46</v>
      </c>
      <c r="I64" s="167">
        <v>147.0</v>
      </c>
      <c r="J64" s="58"/>
      <c r="K64" s="158"/>
      <c r="L64" s="171"/>
      <c r="M64" s="169"/>
      <c r="N64" s="62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40</v>
      </c>
      <c r="B65" s="51"/>
      <c r="C65" s="131" t="s">
        <v>3285</v>
      </c>
      <c r="D65" s="161" t="s">
        <v>201</v>
      </c>
      <c r="E65" s="54" t="s">
        <v>3286</v>
      </c>
      <c r="F65" s="349" t="s">
        <v>3287</v>
      </c>
      <c r="G65" s="55" t="s">
        <v>3288</v>
      </c>
      <c r="H65" s="50" t="s">
        <v>46</v>
      </c>
      <c r="I65" s="167"/>
      <c r="J65" s="58">
        <v>244.0</v>
      </c>
      <c r="K65" s="158"/>
      <c r="L65" s="171"/>
      <c r="M65" s="169"/>
      <c r="N65" s="73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51</v>
      </c>
      <c r="B66" s="51"/>
      <c r="C66" s="131" t="s">
        <v>47</v>
      </c>
      <c r="D66" s="161" t="s">
        <v>190</v>
      </c>
      <c r="E66" s="54"/>
      <c r="F66" s="349" t="s">
        <v>3289</v>
      </c>
      <c r="G66" s="55" t="s">
        <v>1352</v>
      </c>
      <c r="H66" s="50" t="s">
        <v>87</v>
      </c>
      <c r="I66" s="168"/>
      <c r="J66" s="88"/>
      <c r="K66" s="154"/>
      <c r="L66" s="149" t="s">
        <v>50</v>
      </c>
      <c r="M66" s="169"/>
      <c r="N66" s="62"/>
      <c r="O66" s="152"/>
      <c r="P66" s="155"/>
      <c r="Q66" s="128"/>
      <c r="R66" s="53"/>
      <c r="S66" s="9"/>
      <c r="T66" s="9"/>
      <c r="U66" s="9"/>
      <c r="V66" s="9"/>
      <c r="W66" s="9"/>
      <c r="X66" s="9"/>
      <c r="Y66" s="9"/>
      <c r="Z66" s="9"/>
    </row>
    <row r="67">
      <c r="A67" s="50" t="s">
        <v>51</v>
      </c>
      <c r="B67" s="51"/>
      <c r="C67" s="131" t="s">
        <v>47</v>
      </c>
      <c r="D67" s="161" t="s">
        <v>190</v>
      </c>
      <c r="E67" s="54"/>
      <c r="F67" s="349" t="s">
        <v>3290</v>
      </c>
      <c r="G67" s="55" t="s">
        <v>1352</v>
      </c>
      <c r="H67" s="50" t="s">
        <v>87</v>
      </c>
      <c r="I67" s="168"/>
      <c r="J67" s="88"/>
      <c r="K67" s="158"/>
      <c r="L67" s="166" t="s">
        <v>50</v>
      </c>
      <c r="M67" s="159"/>
      <c r="N67" s="73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 t="s">
        <v>51</v>
      </c>
      <c r="B68" s="51"/>
      <c r="C68" s="131" t="s">
        <v>47</v>
      </c>
      <c r="D68" s="161" t="s">
        <v>258</v>
      </c>
      <c r="E68" s="54"/>
      <c r="F68" s="349" t="s">
        <v>3291</v>
      </c>
      <c r="G68" s="55" t="s">
        <v>3292</v>
      </c>
      <c r="H68" s="50" t="s">
        <v>37</v>
      </c>
      <c r="I68" s="167"/>
      <c r="J68" s="88"/>
      <c r="K68" s="158"/>
      <c r="L68" s="149"/>
      <c r="M68" s="173" t="s">
        <v>50</v>
      </c>
      <c r="N68" s="73"/>
      <c r="O68" s="152"/>
      <c r="P68" s="155"/>
      <c r="Q68" s="128"/>
      <c r="R68" s="53" t="s">
        <v>47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51</v>
      </c>
      <c r="B69" s="51"/>
      <c r="C69" s="131" t="s">
        <v>1853</v>
      </c>
      <c r="D69" s="296" t="s">
        <v>258</v>
      </c>
      <c r="E69" s="54" t="s">
        <v>3293</v>
      </c>
      <c r="F69" s="349" t="s">
        <v>3294</v>
      </c>
      <c r="G69" s="55" t="s">
        <v>3295</v>
      </c>
      <c r="H69" s="50" t="s">
        <v>87</v>
      </c>
      <c r="I69" s="175"/>
      <c r="J69" s="88"/>
      <c r="K69" s="154">
        <v>149.0</v>
      </c>
      <c r="L69" s="160"/>
      <c r="M69" s="169"/>
      <c r="N69" s="62"/>
      <c r="O69" s="152"/>
      <c r="P69" s="155"/>
      <c r="Q69" s="128"/>
      <c r="R69" s="263">
        <v>149.0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51</v>
      </c>
      <c r="B70" s="51"/>
      <c r="C70" s="131" t="s">
        <v>2560</v>
      </c>
      <c r="D70" s="296" t="s">
        <v>258</v>
      </c>
      <c r="E70" s="54" t="s">
        <v>3296</v>
      </c>
      <c r="F70" s="349" t="s">
        <v>3297</v>
      </c>
      <c r="G70" s="55" t="s">
        <v>3298</v>
      </c>
      <c r="H70" s="50" t="s">
        <v>87</v>
      </c>
      <c r="I70" s="177"/>
      <c r="J70" s="88"/>
      <c r="K70" s="158"/>
      <c r="L70" s="149">
        <v>294.0</v>
      </c>
      <c r="M70" s="169"/>
      <c r="N70" s="73"/>
      <c r="O70" s="152"/>
      <c r="P70" s="155"/>
      <c r="Q70" s="128"/>
      <c r="R70" s="53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40</v>
      </c>
      <c r="B71" s="51"/>
      <c r="C71" s="131" t="s">
        <v>3299</v>
      </c>
      <c r="D71" s="296" t="s">
        <v>42</v>
      </c>
      <c r="E71" s="54" t="s">
        <v>3300</v>
      </c>
      <c r="F71" s="349" t="s">
        <v>3301</v>
      </c>
      <c r="G71" s="55" t="s">
        <v>3302</v>
      </c>
      <c r="H71" s="50" t="s">
        <v>46</v>
      </c>
      <c r="I71" s="167">
        <v>147.0</v>
      </c>
      <c r="J71" s="88"/>
      <c r="K71" s="178"/>
      <c r="L71" s="160"/>
      <c r="M71" s="169"/>
      <c r="N71" s="73"/>
      <c r="O71" s="152"/>
      <c r="P71" s="155"/>
      <c r="Q71" s="128"/>
      <c r="R71" s="164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 t="s">
        <v>40</v>
      </c>
      <c r="B72" s="51"/>
      <c r="C72" s="131" t="s">
        <v>3303</v>
      </c>
      <c r="D72" s="296" t="s">
        <v>97</v>
      </c>
      <c r="E72" s="54" t="s">
        <v>3304</v>
      </c>
      <c r="F72" s="349" t="s">
        <v>3305</v>
      </c>
      <c r="G72" s="55" t="s">
        <v>3306</v>
      </c>
      <c r="H72" s="50" t="s">
        <v>37</v>
      </c>
      <c r="I72" s="175"/>
      <c r="J72" s="58">
        <v>294.0</v>
      </c>
      <c r="K72" s="158"/>
      <c r="L72" s="160"/>
      <c r="M72" s="169"/>
      <c r="N72" s="73"/>
      <c r="O72" s="152"/>
      <c r="P72" s="155"/>
      <c r="Q72" s="128"/>
      <c r="R72" s="53">
        <v>100.0</v>
      </c>
      <c r="S72" s="9"/>
      <c r="T72" s="9"/>
      <c r="U72" s="9"/>
      <c r="V72" s="9"/>
      <c r="W72" s="9"/>
      <c r="X72" s="9"/>
      <c r="Y72" s="9"/>
      <c r="Z72" s="9"/>
    </row>
    <row r="73">
      <c r="A73" s="50" t="s">
        <v>40</v>
      </c>
      <c r="B73" s="179"/>
      <c r="C73" s="297" t="s">
        <v>3307</v>
      </c>
      <c r="D73" s="296" t="s">
        <v>822</v>
      </c>
      <c r="E73" s="54" t="s">
        <v>3308</v>
      </c>
      <c r="F73" s="349" t="s">
        <v>3309</v>
      </c>
      <c r="G73" s="55" t="s">
        <v>3310</v>
      </c>
      <c r="H73" s="50" t="s">
        <v>37</v>
      </c>
      <c r="I73" s="181"/>
      <c r="J73" s="58"/>
      <c r="K73" s="182"/>
      <c r="L73" s="183"/>
      <c r="M73" s="184"/>
      <c r="N73" s="62">
        <v>136.0</v>
      </c>
      <c r="O73" s="185"/>
      <c r="P73" s="186"/>
      <c r="Q73" s="128"/>
      <c r="R73" s="263">
        <v>136.0</v>
      </c>
      <c r="S73" s="9"/>
      <c r="T73" s="9"/>
      <c r="U73" s="9"/>
      <c r="V73" s="9"/>
      <c r="W73" s="9"/>
      <c r="X73" s="9"/>
      <c r="Y73" s="9"/>
      <c r="Z73" s="9"/>
    </row>
    <row r="74" ht="15.75" customHeight="1">
      <c r="A74" s="50" t="s">
        <v>40</v>
      </c>
      <c r="B74" s="179"/>
      <c r="C74" s="131" t="s">
        <v>3311</v>
      </c>
      <c r="D74" s="296" t="s">
        <v>138</v>
      </c>
      <c r="E74" s="54" t="s">
        <v>3308</v>
      </c>
      <c r="F74" s="262" t="s">
        <v>3312</v>
      </c>
      <c r="G74" s="55" t="s">
        <v>3310</v>
      </c>
      <c r="H74" s="50" t="s">
        <v>37</v>
      </c>
      <c r="I74" s="187"/>
      <c r="J74" s="88"/>
      <c r="K74" s="182"/>
      <c r="L74" s="183"/>
      <c r="M74" s="188"/>
      <c r="N74" s="83">
        <v>244.0</v>
      </c>
      <c r="O74" s="185"/>
      <c r="P74" s="186"/>
      <c r="Q74" s="128"/>
      <c r="R74" s="317">
        <v>244.0</v>
      </c>
      <c r="S74" s="9"/>
      <c r="T74" s="9"/>
      <c r="U74" s="9"/>
      <c r="V74" s="9"/>
      <c r="W74" s="9"/>
      <c r="X74" s="9"/>
      <c r="Y74" s="9"/>
      <c r="Z74" s="9"/>
    </row>
    <row r="75">
      <c r="A75" s="50" t="s">
        <v>51</v>
      </c>
      <c r="B75" s="179"/>
      <c r="C75" s="82" t="s">
        <v>1907</v>
      </c>
      <c r="D75" s="296" t="s">
        <v>97</v>
      </c>
      <c r="E75" s="176"/>
      <c r="F75" s="262" t="s">
        <v>3313</v>
      </c>
      <c r="G75" s="54" t="s">
        <v>3314</v>
      </c>
      <c r="H75" s="50" t="s">
        <v>37</v>
      </c>
      <c r="I75" s="181"/>
      <c r="J75" s="88"/>
      <c r="K75" s="189"/>
      <c r="L75" s="298">
        <v>294.0</v>
      </c>
      <c r="M75" s="188"/>
      <c r="N75" s="73"/>
      <c r="O75" s="185"/>
      <c r="P75" s="186"/>
      <c r="Q75" s="128"/>
      <c r="R75" s="172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0" t="s">
        <v>40</v>
      </c>
      <c r="B76" s="179"/>
      <c r="C76" s="131" t="s">
        <v>3315</v>
      </c>
      <c r="D76" s="296" t="s">
        <v>107</v>
      </c>
      <c r="E76" s="54" t="s">
        <v>3316</v>
      </c>
      <c r="F76" s="349" t="s">
        <v>3317</v>
      </c>
      <c r="G76" s="54" t="s">
        <v>3318</v>
      </c>
      <c r="H76" s="50" t="s">
        <v>37</v>
      </c>
      <c r="I76" s="181"/>
      <c r="J76" s="58"/>
      <c r="K76" s="182"/>
      <c r="L76" s="183"/>
      <c r="M76" s="188"/>
      <c r="N76" s="62">
        <v>294.0</v>
      </c>
      <c r="O76" s="185"/>
      <c r="P76" s="186"/>
      <c r="Q76" s="128"/>
      <c r="R76" s="172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0" t="s">
        <v>40</v>
      </c>
      <c r="B77" s="179"/>
      <c r="C77" s="131" t="s">
        <v>3319</v>
      </c>
      <c r="D77" s="296" t="s">
        <v>107</v>
      </c>
      <c r="E77" s="176"/>
      <c r="F77" s="349" t="s">
        <v>3320</v>
      </c>
      <c r="G77" s="54" t="s">
        <v>3321</v>
      </c>
      <c r="H77" s="50" t="s">
        <v>37</v>
      </c>
      <c r="I77" s="187">
        <v>294.0</v>
      </c>
      <c r="J77" s="88"/>
      <c r="K77" s="182"/>
      <c r="L77" s="183"/>
      <c r="M77" s="188"/>
      <c r="N77" s="73"/>
      <c r="O77" s="185"/>
      <c r="P77" s="186"/>
      <c r="Q77" s="128"/>
      <c r="R77" s="172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0" t="s">
        <v>40</v>
      </c>
      <c r="B78" s="179"/>
      <c r="C78" s="131" t="s">
        <v>3322</v>
      </c>
      <c r="D78" s="161" t="s">
        <v>190</v>
      </c>
      <c r="E78" s="190" t="s">
        <v>3323</v>
      </c>
      <c r="F78" s="349" t="s">
        <v>3324</v>
      </c>
      <c r="G78" s="54" t="s">
        <v>3325</v>
      </c>
      <c r="H78" s="50" t="s">
        <v>37</v>
      </c>
      <c r="I78" s="187">
        <v>122.0</v>
      </c>
      <c r="J78" s="88"/>
      <c r="K78" s="182"/>
      <c r="L78" s="183"/>
      <c r="M78" s="188"/>
      <c r="N78" s="73"/>
      <c r="O78" s="185"/>
      <c r="P78" s="186"/>
      <c r="Q78" s="128"/>
      <c r="R78" s="69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0" t="s">
        <v>40</v>
      </c>
      <c r="B79" s="179"/>
      <c r="C79" s="131" t="s">
        <v>3322</v>
      </c>
      <c r="D79" s="161" t="s">
        <v>258</v>
      </c>
      <c r="E79" s="190" t="s">
        <v>3323</v>
      </c>
      <c r="F79" s="349" t="s">
        <v>3326</v>
      </c>
      <c r="G79" s="54" t="s">
        <v>3325</v>
      </c>
      <c r="H79" s="50" t="s">
        <v>37</v>
      </c>
      <c r="I79" s="187">
        <v>122.0</v>
      </c>
      <c r="J79" s="88"/>
      <c r="K79" s="182"/>
      <c r="L79" s="183"/>
      <c r="M79" s="188"/>
      <c r="N79" s="73"/>
      <c r="O79" s="185"/>
      <c r="P79" s="186"/>
      <c r="Q79" s="128"/>
      <c r="R79" s="317">
        <v>122.0</v>
      </c>
      <c r="S79" s="9"/>
      <c r="T79" s="9"/>
      <c r="U79" s="9"/>
      <c r="V79" s="9"/>
      <c r="W79" s="9"/>
      <c r="X79" s="9"/>
      <c r="Y79" s="9"/>
      <c r="Z79" s="9"/>
    </row>
    <row r="80">
      <c r="A80" s="50" t="s">
        <v>51</v>
      </c>
      <c r="B80" s="179"/>
      <c r="C80" s="51"/>
      <c r="D80" s="161" t="s">
        <v>138</v>
      </c>
      <c r="E80" s="190" t="s">
        <v>3327</v>
      </c>
      <c r="F80" s="359" t="s">
        <v>3328</v>
      </c>
      <c r="G80" s="54" t="s">
        <v>3329</v>
      </c>
      <c r="H80" s="50" t="s">
        <v>37</v>
      </c>
      <c r="I80" s="181"/>
      <c r="J80" s="88"/>
      <c r="K80" s="189">
        <v>244.0</v>
      </c>
      <c r="L80" s="183"/>
      <c r="M80" s="188"/>
      <c r="N80" s="73"/>
      <c r="O80" s="185"/>
      <c r="P80" s="186"/>
      <c r="Q80" s="128"/>
      <c r="R80" s="172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0" t="s">
        <v>51</v>
      </c>
      <c r="B81" s="179"/>
      <c r="C81" s="131" t="s">
        <v>2567</v>
      </c>
      <c r="D81" s="161" t="s">
        <v>107</v>
      </c>
      <c r="E81" s="191"/>
      <c r="F81" s="349" t="s">
        <v>3330</v>
      </c>
      <c r="G81" s="54" t="s">
        <v>3331</v>
      </c>
      <c r="H81" s="50" t="s">
        <v>37</v>
      </c>
      <c r="I81" s="181"/>
      <c r="J81" s="88"/>
      <c r="K81" s="182"/>
      <c r="L81" s="298">
        <v>294.0</v>
      </c>
      <c r="M81" s="188"/>
      <c r="N81" s="73"/>
      <c r="O81" s="185"/>
      <c r="P81" s="186"/>
      <c r="Q81" s="128"/>
      <c r="R81" s="69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0" t="s">
        <v>40</v>
      </c>
      <c r="B82" s="179"/>
      <c r="C82" s="131" t="s">
        <v>3332</v>
      </c>
      <c r="D82" s="161" t="s">
        <v>107</v>
      </c>
      <c r="E82" s="191"/>
      <c r="F82" s="349" t="s">
        <v>3333</v>
      </c>
      <c r="G82" s="54" t="s">
        <v>3334</v>
      </c>
      <c r="H82" s="50" t="s">
        <v>37</v>
      </c>
      <c r="I82" s="187">
        <v>127.0</v>
      </c>
      <c r="J82" s="88"/>
      <c r="K82" s="182"/>
      <c r="L82" s="183"/>
      <c r="M82" s="188"/>
      <c r="N82" s="73"/>
      <c r="O82" s="185"/>
      <c r="P82" s="186"/>
      <c r="Q82" s="128"/>
      <c r="R82" s="69">
        <v>50.0</v>
      </c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361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361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361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361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361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361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361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361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361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361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361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361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1"/>
      <c r="D95" s="212"/>
      <c r="E95" s="4"/>
      <c r="F95" s="362"/>
      <c r="G95" s="214"/>
      <c r="H95" s="5"/>
      <c r="I95" s="215"/>
      <c r="O95" s="216"/>
      <c r="P95" s="216"/>
      <c r="Q95" s="217"/>
      <c r="R95" s="218">
        <f>SUM(R7:R94)</f>
        <v>4499</v>
      </c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9"/>
      <c r="D96" s="220"/>
      <c r="E96" s="4"/>
      <c r="F96" s="363"/>
      <c r="G96" s="222"/>
      <c r="H96" s="3"/>
      <c r="I96" s="223" t="s">
        <v>26</v>
      </c>
      <c r="J96" s="224"/>
      <c r="O96" s="216"/>
      <c r="P96" s="216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5"/>
      <c r="B97" s="225"/>
      <c r="C97" s="19"/>
      <c r="D97" s="226"/>
      <c r="E97" s="227"/>
      <c r="F97" s="362"/>
      <c r="G97" s="4"/>
      <c r="H97" s="3"/>
      <c r="I97" s="180">
        <f>SUM(I7:I94)</f>
        <v>3620</v>
      </c>
      <c r="J97" s="228" t="s">
        <v>27</v>
      </c>
      <c r="K97" s="229"/>
      <c r="O97" s="230"/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362"/>
      <c r="G98" s="4"/>
      <c r="H98" s="3"/>
      <c r="I98" s="180">
        <f>SUM(I97*2%)</f>
        <v>72.4</v>
      </c>
      <c r="J98" s="231">
        <f>SUM(J7:J94)</f>
        <v>3144</v>
      </c>
      <c r="K98" s="232" t="s">
        <v>22</v>
      </c>
      <c r="O98" s="233" t="s">
        <v>11</v>
      </c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345"/>
      <c r="G99" s="4"/>
      <c r="H99" s="3"/>
      <c r="I99" s="234"/>
      <c r="J99" s="86">
        <f>SUM(J98*2%)</f>
        <v>62.88</v>
      </c>
      <c r="K99" s="235" t="s">
        <v>28</v>
      </c>
      <c r="L99" s="236"/>
      <c r="O99" s="216"/>
      <c r="P99" s="216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345"/>
      <c r="G100" s="4"/>
      <c r="H100" s="3"/>
      <c r="I100" s="9"/>
      <c r="J100" s="234"/>
      <c r="K100" s="231">
        <f>SUM(K7:K94)</f>
        <v>1879</v>
      </c>
      <c r="L100" s="236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38" t="s">
        <v>29</v>
      </c>
      <c r="F101" s="364">
        <f>SUM(M30,J52,M60,J62,K80)</f>
        <v>1076</v>
      </c>
      <c r="G101" s="4"/>
      <c r="H101" s="3"/>
      <c r="I101" s="9"/>
      <c r="J101" s="9"/>
      <c r="K101" s="86">
        <f>SUM(K100*1%)</f>
        <v>18.79</v>
      </c>
      <c r="L101" s="240" t="s">
        <v>30</v>
      </c>
      <c r="M101" s="215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41" t="s">
        <v>31</v>
      </c>
      <c r="F102" s="365">
        <f>SUM(I97,J98,K100,L102,M103,N104,O107,P108,Q109)</f>
        <v>13696</v>
      </c>
      <c r="G102" s="4"/>
      <c r="H102" s="3"/>
      <c r="I102" s="9"/>
      <c r="J102" s="9"/>
      <c r="K102" s="20"/>
      <c r="L102" s="180">
        <f>SUM(L7:L94)</f>
        <v>2572</v>
      </c>
      <c r="M102" s="243" t="s">
        <v>32</v>
      </c>
      <c r="N102" s="244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345"/>
      <c r="G103" s="4"/>
      <c r="H103" s="3"/>
      <c r="I103" s="9"/>
      <c r="J103" s="9"/>
      <c r="K103" s="3"/>
      <c r="L103" s="180">
        <f>SUM(L102*2%)</f>
        <v>51.44</v>
      </c>
      <c r="M103" s="180">
        <f>SUM(M7:M94)</f>
        <v>1072</v>
      </c>
      <c r="N103" s="245" t="s">
        <v>33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345"/>
      <c r="G104" s="4"/>
      <c r="H104" s="3"/>
      <c r="I104" s="9"/>
      <c r="J104" s="9"/>
      <c r="K104" s="3"/>
      <c r="L104" s="3"/>
      <c r="M104" s="180">
        <f>SUM(M103*1%)</f>
        <v>10.72</v>
      </c>
      <c r="N104" s="180">
        <f>SUM(N7:N94)</f>
        <v>1262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6" t="s">
        <v>34</v>
      </c>
      <c r="F105" s="366">
        <f>SUM(M13,J16,I21,K22,K24,I31,I32,J33,K35,I36,I37,M38,J46,N48,I51,I54,J58,J62,J63,K69,L70)</f>
        <v>4788</v>
      </c>
      <c r="G105" s="291">
        <f>SUM(J62)</f>
        <v>294</v>
      </c>
      <c r="H105" s="3"/>
      <c r="I105" s="9"/>
      <c r="J105" s="9"/>
      <c r="K105" s="3"/>
      <c r="L105" s="3"/>
      <c r="M105" s="9"/>
      <c r="N105" s="180">
        <f>SUM(N104*1%)</f>
        <v>12.62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9" t="s">
        <v>35</v>
      </c>
      <c r="F106" s="367">
        <f>SUM(M12,J18,J19,L23,I25,I42,J43,M45,N47,K49,J52,L53,J56,I64,J65,I71)</f>
        <v>3187</v>
      </c>
      <c r="G106" s="291">
        <f>SUM(J52)</f>
        <v>147</v>
      </c>
      <c r="H106" s="3"/>
      <c r="I106" s="9"/>
      <c r="J106" s="9"/>
      <c r="K106" s="3"/>
      <c r="L106" s="3"/>
      <c r="M106" s="9"/>
      <c r="N106" s="20"/>
      <c r="O106" s="251" t="s">
        <v>36</v>
      </c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52" t="s">
        <v>37</v>
      </c>
      <c r="F107" s="366">
        <f>SUM(I9,I10,K15,L17,L20,K26,L27,N28,M30,K34,J44,I50,L55,L57,Q59,M60,K61,J72,N73,N74,L75,N76,I77,I78,I79,K80,L81,I82)</f>
        <v>5721</v>
      </c>
      <c r="G107" s="291">
        <f>SUM(M30,M60,K80)</f>
        <v>635</v>
      </c>
      <c r="H107" s="3"/>
      <c r="I107" s="9"/>
      <c r="J107" s="9"/>
      <c r="K107" s="3"/>
      <c r="L107" s="3"/>
      <c r="M107" s="9"/>
      <c r="N107" s="20"/>
      <c r="O107" s="180">
        <f>SUM(O7:O94)</f>
        <v>0</v>
      </c>
      <c r="P107" s="253" t="s">
        <v>38</v>
      </c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345"/>
      <c r="G108" s="4"/>
      <c r="H108" s="3"/>
      <c r="I108" s="9"/>
      <c r="J108" s="9"/>
      <c r="K108" s="3"/>
      <c r="L108" s="3"/>
      <c r="M108" s="9"/>
      <c r="N108" s="3"/>
      <c r="O108" s="180">
        <f>SUM(O107*2%)</f>
        <v>0</v>
      </c>
      <c r="P108" s="180">
        <f>SUM(P7:P94)</f>
        <v>0</v>
      </c>
      <c r="Q108" s="252" t="s">
        <v>37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345"/>
      <c r="G109" s="4"/>
      <c r="H109" s="3"/>
      <c r="I109" s="9"/>
      <c r="J109" s="9"/>
      <c r="K109" s="3"/>
      <c r="L109" s="3"/>
      <c r="M109" s="9"/>
      <c r="N109" s="3"/>
      <c r="O109" s="9"/>
      <c r="P109" s="180">
        <f>SUM(P108*2%)</f>
        <v>0</v>
      </c>
      <c r="Q109" s="254">
        <f>SUM(Q7:Q94)</f>
        <v>147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345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180">
        <f>SUM(Q109*2%)</f>
        <v>2.94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345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345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345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345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345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345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345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345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345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345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345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345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345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345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345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345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345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345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345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345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345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345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345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345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345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345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345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345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345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345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345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345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345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345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345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345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345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345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345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345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345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345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345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345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345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345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345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345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345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345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345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345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345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345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345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345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345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345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345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345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345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345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345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345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345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345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345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345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345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345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345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345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345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345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345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345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345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345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345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345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345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345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345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345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345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345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345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345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345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345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345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345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345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345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345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345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345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345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345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345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345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345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345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345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345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345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345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345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345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345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345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345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345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345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345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345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345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345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345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345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345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345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345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345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345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345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345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345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345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345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345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345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345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345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345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345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345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345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345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345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345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345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345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345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345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345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345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345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345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345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345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345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345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345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345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345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345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345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345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345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345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345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345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345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345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345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345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345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345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345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345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345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345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345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345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345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345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345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345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345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345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345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345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345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345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345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345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345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345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345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345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345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345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345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345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345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345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345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345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345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345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345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345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345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345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345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345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345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345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345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345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345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345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345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345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345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345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345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345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345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345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345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345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345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345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345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345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345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345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345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345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345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345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345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345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345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345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345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345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345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345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345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345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345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345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345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345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345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345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345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345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345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345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345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345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345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345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345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345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345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345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345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345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345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345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345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345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345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345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345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345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345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345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345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345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345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345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345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345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345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345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345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345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345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345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345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345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345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345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345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345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345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345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345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345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345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345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345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345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345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345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345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345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345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345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345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345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345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345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345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345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345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345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345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345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345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345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345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345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345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345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345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345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345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345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345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345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345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345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345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345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345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345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345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345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345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345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345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345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345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345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345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345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345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345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345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345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345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345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345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345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345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345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345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345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345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345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345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345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345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345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345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345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345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345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345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345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345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345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345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345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345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345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345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345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345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345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345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345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345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345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345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345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345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345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345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345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345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345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345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345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345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345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345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345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345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345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345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345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345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345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345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345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345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345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345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345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345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345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345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345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345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345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345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345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345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345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345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345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345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345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345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345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345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345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345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345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345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345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345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345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345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345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345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345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345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345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345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345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345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345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345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345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345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345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345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345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345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345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345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345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345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345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345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345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345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345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345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345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345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345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345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345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345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345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345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345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345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345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345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345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345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345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345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345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345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345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345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345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345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345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345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345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345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345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345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345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345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345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345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345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345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345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345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345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345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345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345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345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345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345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345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345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345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345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345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345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345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345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345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345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345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345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345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345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345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345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345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345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345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345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345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345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345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345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345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345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345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345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345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345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345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345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345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345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345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345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345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345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345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345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345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345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345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345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345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345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345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345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345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345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345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345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345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345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345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345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345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345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345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345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345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345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345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345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345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345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345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345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345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345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345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345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345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345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345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345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345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345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345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345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345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345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345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345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345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345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345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345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345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345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345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345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345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345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345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345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345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345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345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345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345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345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345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345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345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345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345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345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345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345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345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345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345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345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345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345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345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345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345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345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345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345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345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345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345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345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345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345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345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345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345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345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345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345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345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345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345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345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345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345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345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345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345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345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345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345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345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345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345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345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345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345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345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345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345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345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345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345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345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345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345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345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345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345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345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345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345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345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345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345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345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345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345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345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345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345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345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345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345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345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345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345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345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345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345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345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345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345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345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345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345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345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345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345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345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345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345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345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345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345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345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345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345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345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345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345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345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345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345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345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345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345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345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345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345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345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345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345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345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345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345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345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345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345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345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345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345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345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345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345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345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345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345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345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345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345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345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345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345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345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345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345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345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345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345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345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345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345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345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345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345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345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345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345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345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345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345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345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345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345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345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345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345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345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345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345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345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345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345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345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345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345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345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345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345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345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345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345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345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345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345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345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345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345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345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345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345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345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345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345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345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345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345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345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345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345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345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345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345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345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345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345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345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345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345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345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345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345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345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345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345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345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345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345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345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345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345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345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345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345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345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345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345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345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345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345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345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345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345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345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345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345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345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345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345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345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345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345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345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345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345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345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345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345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345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345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345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345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345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345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345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345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345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345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345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345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345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345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345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345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345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345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345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345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345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345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345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345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345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345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345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345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345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345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345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345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345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345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345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345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345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345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345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345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345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345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345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345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345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345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345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F1003" s="368"/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5:T15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SUM(F101)</f>
        <v>0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47</v>
      </c>
      <c r="D7" s="53" t="s">
        <v>42</v>
      </c>
      <c r="E7" s="54" t="s">
        <v>677</v>
      </c>
      <c r="F7" s="261" t="s">
        <v>3335</v>
      </c>
      <c r="G7" s="55" t="s">
        <v>679</v>
      </c>
      <c r="H7" s="50" t="s">
        <v>87</v>
      </c>
      <c r="I7" s="57" t="s">
        <v>186</v>
      </c>
      <c r="J7" s="58"/>
      <c r="K7" s="59"/>
      <c r="L7" s="60"/>
      <c r="M7" s="61"/>
      <c r="N7" s="62"/>
      <c r="O7" s="63"/>
      <c r="P7" s="64"/>
      <c r="Q7" s="65"/>
      <c r="R7" s="53" t="s">
        <v>47</v>
      </c>
      <c r="S7" s="66" t="s">
        <v>23</v>
      </c>
      <c r="T7" s="67">
        <f>SUM(I7:I85)</f>
        <v>2142</v>
      </c>
      <c r="U7" s="9"/>
      <c r="V7" s="9"/>
      <c r="W7" s="9"/>
      <c r="X7" s="9"/>
      <c r="Y7" s="9"/>
      <c r="Z7" s="9"/>
    </row>
    <row r="8">
      <c r="A8" s="50" t="s">
        <v>40</v>
      </c>
      <c r="B8" s="77"/>
      <c r="C8" s="68" t="s">
        <v>47</v>
      </c>
      <c r="D8" s="53" t="s">
        <v>190</v>
      </c>
      <c r="E8" s="69" t="s">
        <v>3336</v>
      </c>
      <c r="F8" s="261" t="s">
        <v>3337</v>
      </c>
      <c r="G8" s="55" t="s">
        <v>3338</v>
      </c>
      <c r="H8" s="50" t="s">
        <v>37</v>
      </c>
      <c r="I8" s="70" t="s">
        <v>3339</v>
      </c>
      <c r="J8" s="78"/>
      <c r="K8" s="71"/>
      <c r="L8" s="79"/>
      <c r="M8" s="61"/>
      <c r="N8" s="73"/>
      <c r="O8" s="74"/>
      <c r="P8" s="75"/>
      <c r="Q8" s="65"/>
      <c r="R8" s="53" t="s">
        <v>47</v>
      </c>
      <c r="S8" s="80" t="s">
        <v>14</v>
      </c>
      <c r="T8" s="81">
        <f>SUM(K7:K85)</f>
        <v>2717</v>
      </c>
      <c r="U8" s="9"/>
      <c r="V8" s="9"/>
      <c r="W8" s="9"/>
      <c r="X8" s="9"/>
      <c r="Y8" s="9"/>
      <c r="Z8" s="9"/>
    </row>
    <row r="9">
      <c r="A9" s="50" t="s">
        <v>40</v>
      </c>
      <c r="B9" s="51"/>
      <c r="C9" s="82" t="s">
        <v>3340</v>
      </c>
      <c r="D9" s="53" t="s">
        <v>190</v>
      </c>
      <c r="E9" s="69" t="s">
        <v>671</v>
      </c>
      <c r="F9" s="261" t="s">
        <v>3341</v>
      </c>
      <c r="G9" s="55" t="s">
        <v>3342</v>
      </c>
      <c r="H9" s="50" t="s">
        <v>37</v>
      </c>
      <c r="I9" s="70"/>
      <c r="J9" s="58"/>
      <c r="K9" s="71"/>
      <c r="L9" s="79"/>
      <c r="M9" s="61"/>
      <c r="N9" s="83">
        <v>294.0</v>
      </c>
      <c r="O9" s="84"/>
      <c r="P9" s="75"/>
      <c r="Q9" s="65"/>
      <c r="R9" s="53">
        <v>50.0</v>
      </c>
      <c r="S9" s="85" t="s">
        <v>24</v>
      </c>
      <c r="T9" s="81">
        <f>SUM(L7:L85)</f>
        <v>3010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 t="s">
        <v>3343</v>
      </c>
      <c r="D10" s="53" t="s">
        <v>190</v>
      </c>
      <c r="E10" s="69" t="s">
        <v>671</v>
      </c>
      <c r="F10" s="261" t="s">
        <v>3344</v>
      </c>
      <c r="G10" s="55" t="s">
        <v>3342</v>
      </c>
      <c r="H10" s="50" t="s">
        <v>37</v>
      </c>
      <c r="I10" s="57"/>
      <c r="J10" s="88"/>
      <c r="K10" s="71"/>
      <c r="L10" s="89"/>
      <c r="M10" s="90"/>
      <c r="N10" s="62">
        <v>147.0</v>
      </c>
      <c r="O10" s="84"/>
      <c r="P10" s="91"/>
      <c r="Q10" s="92"/>
      <c r="R10" s="53">
        <v>50.0</v>
      </c>
      <c r="S10" s="43" t="s">
        <v>16</v>
      </c>
      <c r="T10" s="81">
        <f>SUM(M7:M85)</f>
        <v>855</v>
      </c>
      <c r="U10" s="9"/>
      <c r="V10" s="9"/>
      <c r="W10" s="9"/>
      <c r="X10" s="9"/>
      <c r="Y10" s="9"/>
      <c r="Z10" s="9"/>
    </row>
    <row r="11">
      <c r="A11" s="50" t="s">
        <v>40</v>
      </c>
      <c r="B11" s="93"/>
      <c r="C11" s="82" t="s">
        <v>3345</v>
      </c>
      <c r="D11" s="53" t="s">
        <v>190</v>
      </c>
      <c r="E11" s="69" t="s">
        <v>177</v>
      </c>
      <c r="F11" s="261" t="s">
        <v>3346</v>
      </c>
      <c r="G11" s="55" t="s">
        <v>3347</v>
      </c>
      <c r="H11" s="50" t="s">
        <v>37</v>
      </c>
      <c r="I11" s="57"/>
      <c r="J11" s="94"/>
      <c r="K11" s="71"/>
      <c r="L11" s="95"/>
      <c r="M11" s="61"/>
      <c r="N11" s="62">
        <v>147.0</v>
      </c>
      <c r="O11" s="96"/>
      <c r="P11" s="97"/>
      <c r="Q11" s="98"/>
      <c r="R11" s="263">
        <v>147.0</v>
      </c>
      <c r="S11" s="99" t="s">
        <v>17</v>
      </c>
      <c r="T11" s="67">
        <f>SUM(N7:N85)</f>
        <v>1400</v>
      </c>
      <c r="U11" s="9"/>
      <c r="V11" s="9"/>
      <c r="W11" s="9"/>
      <c r="X11" s="9"/>
      <c r="Y11" s="9"/>
      <c r="Z11" s="9"/>
    </row>
    <row r="12" ht="16.5" customHeight="1">
      <c r="A12" s="50" t="s">
        <v>51</v>
      </c>
      <c r="B12" s="77"/>
      <c r="C12" s="52"/>
      <c r="D12" s="53" t="s">
        <v>190</v>
      </c>
      <c r="E12" s="69" t="s">
        <v>3348</v>
      </c>
      <c r="F12" s="262" t="s">
        <v>3349</v>
      </c>
      <c r="G12" s="55" t="s">
        <v>3350</v>
      </c>
      <c r="H12" s="50" t="s">
        <v>37</v>
      </c>
      <c r="I12" s="70"/>
      <c r="J12" s="58"/>
      <c r="K12" s="71">
        <v>127.0</v>
      </c>
      <c r="L12" s="89"/>
      <c r="M12" s="61"/>
      <c r="N12" s="83"/>
      <c r="O12" s="74"/>
      <c r="P12" s="91"/>
      <c r="Q12" s="98"/>
      <c r="R12" s="101">
        <v>50.0</v>
      </c>
      <c r="S12" s="102"/>
      <c r="T12" s="103"/>
      <c r="U12" s="9"/>
      <c r="V12" s="9"/>
      <c r="W12" s="9"/>
      <c r="X12" s="9"/>
      <c r="Y12" s="9"/>
      <c r="Z12" s="9"/>
    </row>
    <row r="13">
      <c r="A13" s="50" t="s">
        <v>40</v>
      </c>
      <c r="B13" s="51"/>
      <c r="C13" s="82" t="s">
        <v>3351</v>
      </c>
      <c r="D13" s="53" t="s">
        <v>27</v>
      </c>
      <c r="E13" s="69" t="s">
        <v>3352</v>
      </c>
      <c r="F13" s="261" t="s">
        <v>3353</v>
      </c>
      <c r="G13" s="55" t="s">
        <v>3354</v>
      </c>
      <c r="H13" s="50" t="s">
        <v>87</v>
      </c>
      <c r="I13" s="70"/>
      <c r="J13" s="58"/>
      <c r="K13" s="71"/>
      <c r="L13" s="89"/>
      <c r="M13" s="61"/>
      <c r="N13" s="83">
        <v>147.0</v>
      </c>
      <c r="O13" s="84"/>
      <c r="P13" s="104"/>
      <c r="Q13" s="98"/>
      <c r="R13" s="263">
        <v>147.0</v>
      </c>
      <c r="S13" s="9"/>
      <c r="T13" s="9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3355</v>
      </c>
      <c r="D14" s="53" t="s">
        <v>339</v>
      </c>
      <c r="E14" s="69"/>
      <c r="F14" s="261" t="s">
        <v>3356</v>
      </c>
      <c r="G14" s="55" t="s">
        <v>3357</v>
      </c>
      <c r="H14" s="50" t="s">
        <v>87</v>
      </c>
      <c r="I14" s="70">
        <v>127.0</v>
      </c>
      <c r="J14" s="58"/>
      <c r="K14" s="71"/>
      <c r="L14" s="89"/>
      <c r="M14" s="61"/>
      <c r="N14" s="62"/>
      <c r="O14" s="84"/>
      <c r="P14" s="91"/>
      <c r="Q14" s="105"/>
      <c r="R14" s="53">
        <v>50.0</v>
      </c>
      <c r="S14" s="106" t="s">
        <v>25</v>
      </c>
      <c r="U14" s="9"/>
      <c r="V14" s="9"/>
      <c r="W14" s="9"/>
      <c r="X14" s="9"/>
      <c r="Y14" s="9"/>
      <c r="Z14" s="9"/>
    </row>
    <row r="15">
      <c r="A15" s="50" t="s">
        <v>40</v>
      </c>
      <c r="B15" s="51"/>
      <c r="C15" s="82" t="s">
        <v>47</v>
      </c>
      <c r="D15" s="53" t="s">
        <v>138</v>
      </c>
      <c r="E15" s="107"/>
      <c r="F15" s="261" t="s">
        <v>3358</v>
      </c>
      <c r="G15" s="55" t="s">
        <v>3359</v>
      </c>
      <c r="H15" s="50" t="s">
        <v>37</v>
      </c>
      <c r="I15" s="70"/>
      <c r="J15" s="58"/>
      <c r="K15" s="71"/>
      <c r="L15" s="89"/>
      <c r="M15" s="108"/>
      <c r="N15" s="62"/>
      <c r="O15" s="84"/>
      <c r="P15" s="91"/>
      <c r="Q15" s="92" t="s">
        <v>50</v>
      </c>
      <c r="R15" s="53" t="s">
        <v>47</v>
      </c>
      <c r="S15" s="109" t="s">
        <v>18</v>
      </c>
      <c r="T15" s="81">
        <f>SUM(O7:O77)</f>
        <v>0</v>
      </c>
      <c r="U15" s="9"/>
      <c r="V15" s="9"/>
      <c r="W15" s="9"/>
      <c r="X15" s="9"/>
      <c r="Y15" s="9"/>
      <c r="Z15" s="9"/>
    </row>
    <row r="16">
      <c r="A16" s="50" t="s">
        <v>40</v>
      </c>
      <c r="B16" s="77"/>
      <c r="C16" s="86"/>
      <c r="D16" s="53" t="s">
        <v>190</v>
      </c>
      <c r="E16" s="110" t="s">
        <v>3360</v>
      </c>
      <c r="F16" s="261" t="s">
        <v>3361</v>
      </c>
      <c r="G16" s="55" t="s">
        <v>3362</v>
      </c>
      <c r="H16" s="50" t="s">
        <v>37</v>
      </c>
      <c r="I16" s="70">
        <v>147.0</v>
      </c>
      <c r="J16" s="88"/>
      <c r="K16" s="71"/>
      <c r="L16" s="79"/>
      <c r="M16" s="61"/>
      <c r="N16" s="83"/>
      <c r="O16" s="84"/>
      <c r="P16" s="91"/>
      <c r="Q16" s="92"/>
      <c r="R16" s="53">
        <v>50.0</v>
      </c>
      <c r="S16" s="111" t="s">
        <v>19</v>
      </c>
      <c r="T16" s="81">
        <f>SUM(P7:P85)</f>
        <v>2340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6"/>
      <c r="D17" s="53" t="s">
        <v>97</v>
      </c>
      <c r="E17" s="69" t="s">
        <v>3363</v>
      </c>
      <c r="F17" s="261" t="s">
        <v>3364</v>
      </c>
      <c r="G17" s="55" t="s">
        <v>3365</v>
      </c>
      <c r="H17" s="50" t="s">
        <v>37</v>
      </c>
      <c r="I17" s="70"/>
      <c r="J17" s="78"/>
      <c r="K17" s="71"/>
      <c r="L17" s="89">
        <v>200.0</v>
      </c>
      <c r="M17" s="61"/>
      <c r="N17" s="62"/>
      <c r="O17" s="84"/>
      <c r="P17" s="91"/>
      <c r="Q17" s="98"/>
      <c r="R17" s="53">
        <v>50.0</v>
      </c>
      <c r="S17" s="112" t="s">
        <v>20</v>
      </c>
      <c r="T17" s="113">
        <f>SUM(Q7:Q85)</f>
        <v>0</v>
      </c>
      <c r="U17" s="9"/>
      <c r="V17" s="9"/>
      <c r="W17" s="9"/>
      <c r="X17" s="9"/>
      <c r="Y17" s="9"/>
      <c r="Z17" s="9"/>
    </row>
    <row r="18">
      <c r="A18" s="50" t="s">
        <v>51</v>
      </c>
      <c r="B18" s="51"/>
      <c r="C18" s="86"/>
      <c r="D18" s="53" t="s">
        <v>97</v>
      </c>
      <c r="E18" s="69"/>
      <c r="F18" s="280" t="s">
        <v>3366</v>
      </c>
      <c r="G18" s="55" t="s">
        <v>3367</v>
      </c>
      <c r="H18" s="50" t="s">
        <v>37</v>
      </c>
      <c r="I18" s="70"/>
      <c r="J18" s="114"/>
      <c r="K18" s="71"/>
      <c r="L18" s="89">
        <v>294.0</v>
      </c>
      <c r="M18" s="61"/>
      <c r="N18" s="62"/>
      <c r="O18" s="84"/>
      <c r="P18" s="91"/>
      <c r="Q18" s="92"/>
      <c r="R18" s="53">
        <v>50.0</v>
      </c>
      <c r="S18" s="115"/>
      <c r="T18" s="7"/>
      <c r="U18" s="9"/>
      <c r="V18" s="9"/>
      <c r="W18" s="9"/>
      <c r="X18" s="9"/>
      <c r="Y18" s="9"/>
      <c r="Z18" s="9"/>
    </row>
    <row r="19" ht="15.75" customHeight="1">
      <c r="A19" s="50" t="s">
        <v>51</v>
      </c>
      <c r="B19" s="51"/>
      <c r="C19" s="86"/>
      <c r="D19" s="53" t="s">
        <v>42</v>
      </c>
      <c r="E19" s="69"/>
      <c r="F19" s="261" t="s">
        <v>3368</v>
      </c>
      <c r="G19" s="55" t="s">
        <v>3369</v>
      </c>
      <c r="H19" s="50" t="s">
        <v>46</v>
      </c>
      <c r="I19" s="70"/>
      <c r="J19" s="58"/>
      <c r="K19" s="116"/>
      <c r="L19" s="89">
        <v>294.0</v>
      </c>
      <c r="M19" s="61"/>
      <c r="N19" s="73"/>
      <c r="O19" s="74"/>
      <c r="P19" s="91"/>
      <c r="Q19" s="98"/>
      <c r="R19" s="53">
        <v>50.0</v>
      </c>
      <c r="S19" s="117" t="s">
        <v>3</v>
      </c>
      <c r="T19" s="9"/>
      <c r="U19" s="9"/>
      <c r="V19" s="9"/>
      <c r="W19" s="9"/>
      <c r="X19" s="9"/>
      <c r="Y19" s="9"/>
      <c r="Z19" s="9"/>
    </row>
    <row r="20">
      <c r="A20" s="50" t="s">
        <v>40</v>
      </c>
      <c r="B20" s="51"/>
      <c r="C20" s="86"/>
      <c r="D20" s="53" t="s">
        <v>53</v>
      </c>
      <c r="E20" s="110" t="s">
        <v>3370</v>
      </c>
      <c r="F20" s="265" t="s">
        <v>3371</v>
      </c>
      <c r="G20" s="55" t="s">
        <v>3372</v>
      </c>
      <c r="H20" s="50" t="s">
        <v>46</v>
      </c>
      <c r="I20" s="70">
        <v>588.0</v>
      </c>
      <c r="J20" s="58"/>
      <c r="K20" s="116"/>
      <c r="L20" s="89"/>
      <c r="M20" s="61"/>
      <c r="N20" s="62"/>
      <c r="O20" s="84"/>
      <c r="P20" s="91"/>
      <c r="Q20" s="98"/>
      <c r="R20" s="53">
        <v>100.0</v>
      </c>
      <c r="S20" s="118">
        <f>SUM(F101)</f>
        <v>0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1983</v>
      </c>
      <c r="D21" s="53" t="s">
        <v>97</v>
      </c>
      <c r="E21" s="69" t="s">
        <v>3373</v>
      </c>
      <c r="F21" s="261" t="s">
        <v>3374</v>
      </c>
      <c r="G21" s="55" t="s">
        <v>3375</v>
      </c>
      <c r="H21" s="50" t="s">
        <v>37</v>
      </c>
      <c r="I21" s="70"/>
      <c r="J21" s="58"/>
      <c r="K21" s="71">
        <v>244.0</v>
      </c>
      <c r="L21" s="119"/>
      <c r="M21" s="61"/>
      <c r="N21" s="62"/>
      <c r="O21" s="84"/>
      <c r="P21" s="91"/>
      <c r="Q21" s="98"/>
      <c r="R21" s="53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3376</v>
      </c>
      <c r="D22" s="53" t="s">
        <v>97</v>
      </c>
      <c r="E22" s="69" t="s">
        <v>2982</v>
      </c>
      <c r="F22" s="261" t="s">
        <v>3377</v>
      </c>
      <c r="G22" s="55" t="s">
        <v>3378</v>
      </c>
      <c r="H22" s="50" t="s">
        <v>37</v>
      </c>
      <c r="I22" s="70">
        <v>300.0</v>
      </c>
      <c r="J22" s="58"/>
      <c r="K22" s="71"/>
      <c r="L22" s="119"/>
      <c r="M22" s="61"/>
      <c r="N22" s="62"/>
      <c r="O22" s="84"/>
      <c r="P22" s="91"/>
      <c r="Q22" s="98"/>
      <c r="R22" s="53">
        <v>150.0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2003</v>
      </c>
      <c r="D23" s="53" t="s">
        <v>27</v>
      </c>
      <c r="E23" s="69" t="s">
        <v>3379</v>
      </c>
      <c r="F23" s="261" t="s">
        <v>3380</v>
      </c>
      <c r="G23" s="55" t="s">
        <v>3381</v>
      </c>
      <c r="H23" s="50" t="s">
        <v>87</v>
      </c>
      <c r="I23" s="70"/>
      <c r="J23" s="58"/>
      <c r="K23" s="71"/>
      <c r="L23" s="89">
        <v>294.0</v>
      </c>
      <c r="M23" s="61"/>
      <c r="N23" s="62"/>
      <c r="O23" s="120"/>
      <c r="P23" s="91"/>
      <c r="Q23" s="92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2" t="s">
        <v>2005</v>
      </c>
      <c r="D24" s="53" t="s">
        <v>27</v>
      </c>
      <c r="E24" s="69" t="s">
        <v>3379</v>
      </c>
      <c r="F24" s="261" t="s">
        <v>3382</v>
      </c>
      <c r="G24" s="55" t="s">
        <v>3381</v>
      </c>
      <c r="H24" s="50" t="s">
        <v>87</v>
      </c>
      <c r="I24" s="70"/>
      <c r="J24" s="58"/>
      <c r="K24" s="71"/>
      <c r="L24" s="89">
        <v>147.0</v>
      </c>
      <c r="M24" s="121"/>
      <c r="N24" s="62"/>
      <c r="O24" s="74"/>
      <c r="P24" s="91"/>
      <c r="Q24" s="122"/>
      <c r="R24" s="53">
        <v>50.0</v>
      </c>
      <c r="S24" s="4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131" t="s">
        <v>3383</v>
      </c>
      <c r="D25" s="53" t="s">
        <v>190</v>
      </c>
      <c r="E25" s="69" t="s">
        <v>3384</v>
      </c>
      <c r="F25" s="261" t="s">
        <v>3385</v>
      </c>
      <c r="G25" s="55" t="s">
        <v>3386</v>
      </c>
      <c r="H25" s="50" t="s">
        <v>37</v>
      </c>
      <c r="I25" s="123"/>
      <c r="J25" s="58">
        <v>294.0</v>
      </c>
      <c r="K25" s="71"/>
      <c r="L25" s="79"/>
      <c r="M25" s="61"/>
      <c r="N25" s="62"/>
      <c r="O25" s="84"/>
      <c r="P25" s="104"/>
      <c r="Q25" s="98"/>
      <c r="R25" s="263">
        <v>294.0</v>
      </c>
      <c r="S25" s="9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3387</v>
      </c>
      <c r="D26" s="53" t="s">
        <v>822</v>
      </c>
      <c r="E26" s="69" t="s">
        <v>3388</v>
      </c>
      <c r="F26" s="261" t="s">
        <v>3389</v>
      </c>
      <c r="G26" s="55" t="s">
        <v>3390</v>
      </c>
      <c r="H26" s="50" t="s">
        <v>37</v>
      </c>
      <c r="I26" s="70"/>
      <c r="J26" s="78">
        <v>197.0</v>
      </c>
      <c r="K26" s="59"/>
      <c r="L26" s="79"/>
      <c r="M26" s="124"/>
      <c r="N26" s="62"/>
      <c r="O26" s="84"/>
      <c r="P26" s="104"/>
      <c r="Q26" s="92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77"/>
      <c r="C27" s="82" t="s">
        <v>3391</v>
      </c>
      <c r="D27" s="53" t="s">
        <v>42</v>
      </c>
      <c r="E27" s="69" t="s">
        <v>1926</v>
      </c>
      <c r="F27" s="261" t="s">
        <v>3392</v>
      </c>
      <c r="G27" s="55" t="s">
        <v>1928</v>
      </c>
      <c r="H27" s="50" t="s">
        <v>37</v>
      </c>
      <c r="I27" s="57"/>
      <c r="J27" s="58">
        <v>127.0</v>
      </c>
      <c r="K27" s="125"/>
      <c r="L27" s="79"/>
      <c r="M27" s="124"/>
      <c r="N27" s="73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51</v>
      </c>
      <c r="B28" s="77"/>
      <c r="C28" s="82" t="s">
        <v>2086</v>
      </c>
      <c r="D28" s="53" t="s">
        <v>27</v>
      </c>
      <c r="E28" s="69" t="s">
        <v>3393</v>
      </c>
      <c r="F28" s="261" t="s">
        <v>3394</v>
      </c>
      <c r="G28" s="55" t="s">
        <v>3395</v>
      </c>
      <c r="H28" s="50" t="s">
        <v>87</v>
      </c>
      <c r="I28" s="126"/>
      <c r="J28" s="58"/>
      <c r="K28" s="116">
        <v>244.0</v>
      </c>
      <c r="L28" s="89"/>
      <c r="M28" s="61"/>
      <c r="N28" s="62"/>
      <c r="O28" s="84"/>
      <c r="P28" s="104"/>
      <c r="Q28" s="127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 ht="14.25" customHeight="1">
      <c r="A29" s="50" t="s">
        <v>40</v>
      </c>
      <c r="B29" s="77"/>
      <c r="C29" s="82" t="s">
        <v>3396</v>
      </c>
      <c r="D29" s="53" t="s">
        <v>27</v>
      </c>
      <c r="E29" s="69" t="s">
        <v>3397</v>
      </c>
      <c r="F29" s="261" t="s">
        <v>3398</v>
      </c>
      <c r="G29" s="55" t="s">
        <v>3399</v>
      </c>
      <c r="H29" s="50" t="s">
        <v>87</v>
      </c>
      <c r="I29" s="70">
        <v>127.0</v>
      </c>
      <c r="J29" s="58"/>
      <c r="K29" s="71"/>
      <c r="L29" s="119"/>
      <c r="M29" s="61"/>
      <c r="N29" s="62"/>
      <c r="O29" s="74"/>
      <c r="P29" s="91"/>
      <c r="Q29" s="128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68" t="s">
        <v>3400</v>
      </c>
      <c r="D30" s="53" t="s">
        <v>149</v>
      </c>
      <c r="E30" s="69" t="s">
        <v>3401</v>
      </c>
      <c r="F30" s="261" t="s">
        <v>3402</v>
      </c>
      <c r="G30" s="55" t="s">
        <v>3403</v>
      </c>
      <c r="H30" s="50" t="s">
        <v>87</v>
      </c>
      <c r="I30" s="70"/>
      <c r="J30" s="58">
        <v>80.0</v>
      </c>
      <c r="K30" s="71"/>
      <c r="L30" s="89"/>
      <c r="M30" s="121"/>
      <c r="N30" s="62"/>
      <c r="O30" s="84"/>
      <c r="P30" s="91"/>
      <c r="Q30" s="128"/>
      <c r="R30" s="53">
        <v>40.0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51"/>
      <c r="C31" s="68" t="s">
        <v>3404</v>
      </c>
      <c r="D31" s="87"/>
      <c r="E31" s="69" t="s">
        <v>3405</v>
      </c>
      <c r="F31" s="279" t="s">
        <v>3406</v>
      </c>
      <c r="G31" s="55" t="s">
        <v>3407</v>
      </c>
      <c r="H31" s="56"/>
      <c r="I31" s="70">
        <v>360.0</v>
      </c>
      <c r="J31" s="78"/>
      <c r="K31" s="71"/>
      <c r="L31" s="89"/>
      <c r="M31" s="61"/>
      <c r="N31" s="62"/>
      <c r="O31" s="129"/>
      <c r="P31" s="130"/>
      <c r="Q31" s="128"/>
      <c r="R31" s="263">
        <v>360.0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131"/>
      <c r="C32" s="68" t="s">
        <v>3408</v>
      </c>
      <c r="D32" s="53" t="s">
        <v>67</v>
      </c>
      <c r="E32" s="69" t="s">
        <v>3409</v>
      </c>
      <c r="F32" s="261" t="s">
        <v>3410</v>
      </c>
      <c r="G32" s="55" t="s">
        <v>3411</v>
      </c>
      <c r="H32" s="50" t="s">
        <v>46</v>
      </c>
      <c r="I32" s="70"/>
      <c r="J32" s="58">
        <v>147.0</v>
      </c>
      <c r="K32" s="71"/>
      <c r="L32" s="79"/>
      <c r="M32" s="61"/>
      <c r="N32" s="83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51</v>
      </c>
      <c r="B33" s="51"/>
      <c r="C33" s="68" t="s">
        <v>2011</v>
      </c>
      <c r="D33" s="53" t="s">
        <v>822</v>
      </c>
      <c r="E33" s="132"/>
      <c r="F33" s="266" t="s">
        <v>3412</v>
      </c>
      <c r="G33" s="55" t="s">
        <v>3413</v>
      </c>
      <c r="H33" s="50" t="s">
        <v>37</v>
      </c>
      <c r="I33" s="70"/>
      <c r="J33" s="58"/>
      <c r="K33" s="134"/>
      <c r="L33" s="89"/>
      <c r="M33" s="61">
        <v>147.0</v>
      </c>
      <c r="N33" s="62"/>
      <c r="O33" s="129"/>
      <c r="P33" s="130"/>
      <c r="Q33" s="127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135"/>
      <c r="C34" s="82" t="s">
        <v>3414</v>
      </c>
      <c r="D34" s="53" t="s">
        <v>258</v>
      </c>
      <c r="E34" s="69" t="s">
        <v>3415</v>
      </c>
      <c r="F34" s="261" t="s">
        <v>3416</v>
      </c>
      <c r="G34" s="55" t="s">
        <v>3417</v>
      </c>
      <c r="H34" s="50" t="s">
        <v>87</v>
      </c>
      <c r="I34" s="70">
        <v>244.0</v>
      </c>
      <c r="J34" s="58"/>
      <c r="K34" s="134"/>
      <c r="L34" s="89"/>
      <c r="M34" s="61"/>
      <c r="N34" s="62"/>
      <c r="O34" s="129"/>
      <c r="P34" s="130"/>
      <c r="Q34" s="128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40</v>
      </c>
      <c r="B35" s="51"/>
      <c r="C35" s="150" t="s">
        <v>3418</v>
      </c>
      <c r="D35" s="53" t="s">
        <v>42</v>
      </c>
      <c r="E35" s="107" t="s">
        <v>54</v>
      </c>
      <c r="F35" s="261" t="s">
        <v>3419</v>
      </c>
      <c r="G35" s="55" t="s">
        <v>3420</v>
      </c>
      <c r="H35" s="50" t="s">
        <v>46</v>
      </c>
      <c r="I35" s="70">
        <v>122.0</v>
      </c>
      <c r="J35" s="58"/>
      <c r="K35" s="116"/>
      <c r="L35" s="89"/>
      <c r="M35" s="61"/>
      <c r="N35" s="73"/>
      <c r="O35" s="129"/>
      <c r="P35" s="137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38"/>
      <c r="D36" s="53" t="s">
        <v>42</v>
      </c>
      <c r="E36" s="69" t="s">
        <v>3421</v>
      </c>
      <c r="F36" s="261" t="s">
        <v>3422</v>
      </c>
      <c r="G36" s="54" t="s">
        <v>3423</v>
      </c>
      <c r="H36" s="50" t="s">
        <v>46</v>
      </c>
      <c r="I36" s="70"/>
      <c r="J36" s="58"/>
      <c r="K36" s="71">
        <v>250.0</v>
      </c>
      <c r="L36" s="89"/>
      <c r="M36" s="61"/>
      <c r="N36" s="83"/>
      <c r="O36" s="129"/>
      <c r="P36" s="130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77"/>
      <c r="C37" s="150" t="s">
        <v>3424</v>
      </c>
      <c r="D37" s="53" t="s">
        <v>112</v>
      </c>
      <c r="E37" s="69" t="s">
        <v>3425</v>
      </c>
      <c r="F37" s="261" t="s">
        <v>3426</v>
      </c>
      <c r="G37" s="54" t="s">
        <v>3427</v>
      </c>
      <c r="H37" s="50" t="s">
        <v>46</v>
      </c>
      <c r="I37" s="57"/>
      <c r="J37" s="58"/>
      <c r="K37" s="71">
        <v>244.0</v>
      </c>
      <c r="L37" s="89"/>
      <c r="M37" s="61"/>
      <c r="N37" s="62"/>
      <c r="O37" s="129"/>
      <c r="P37" s="130"/>
      <c r="Q37" s="127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68" t="s">
        <v>3428</v>
      </c>
      <c r="D38" s="53" t="s">
        <v>27</v>
      </c>
      <c r="E38" s="69" t="s">
        <v>3429</v>
      </c>
      <c r="F38" s="262" t="s">
        <v>3430</v>
      </c>
      <c r="G38" s="54" t="s">
        <v>3431</v>
      </c>
      <c r="H38" s="50" t="s">
        <v>87</v>
      </c>
      <c r="I38" s="57">
        <v>127.0</v>
      </c>
      <c r="J38" s="58"/>
      <c r="K38" s="71"/>
      <c r="L38" s="89"/>
      <c r="M38" s="61"/>
      <c r="N38" s="62"/>
      <c r="O38" s="140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52"/>
      <c r="D39" s="53" t="s">
        <v>27</v>
      </c>
      <c r="E39" s="69"/>
      <c r="F39" s="282" t="s">
        <v>3432</v>
      </c>
      <c r="G39" s="55" t="s">
        <v>3433</v>
      </c>
      <c r="H39" s="50" t="s">
        <v>87</v>
      </c>
      <c r="I39" s="70"/>
      <c r="J39" s="58"/>
      <c r="K39" s="71"/>
      <c r="L39" s="89">
        <v>294.0</v>
      </c>
      <c r="M39" s="61"/>
      <c r="N39" s="73"/>
      <c r="O39" s="129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51"/>
      <c r="C40" s="68" t="s">
        <v>3434</v>
      </c>
      <c r="D40" s="53" t="s">
        <v>27</v>
      </c>
      <c r="E40" s="69"/>
      <c r="F40" s="261" t="s">
        <v>3435</v>
      </c>
      <c r="G40" s="55" t="s">
        <v>3436</v>
      </c>
      <c r="H40" s="50" t="s">
        <v>87</v>
      </c>
      <c r="I40" s="70"/>
      <c r="J40" s="58">
        <v>244.0</v>
      </c>
      <c r="K40" s="71"/>
      <c r="L40" s="89"/>
      <c r="M40" s="61"/>
      <c r="N40" s="142"/>
      <c r="O40" s="129"/>
      <c r="P40" s="130"/>
      <c r="Q40" s="128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51</v>
      </c>
      <c r="B41" s="51"/>
      <c r="C41" s="68" t="s">
        <v>2570</v>
      </c>
      <c r="D41" s="53" t="s">
        <v>339</v>
      </c>
      <c r="E41" s="69" t="s">
        <v>3437</v>
      </c>
      <c r="F41" s="261" t="s">
        <v>3438</v>
      </c>
      <c r="G41" s="53" t="s">
        <v>3439</v>
      </c>
      <c r="H41" s="50" t="s">
        <v>87</v>
      </c>
      <c r="I41" s="126"/>
      <c r="J41" s="58"/>
      <c r="K41" s="71"/>
      <c r="L41" s="89">
        <v>147.0</v>
      </c>
      <c r="M41" s="61"/>
      <c r="N41" s="62"/>
      <c r="O41" s="129"/>
      <c r="P41" s="130"/>
      <c r="Q41" s="127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51</v>
      </c>
      <c r="B42" s="51"/>
      <c r="C42" s="82" t="s">
        <v>3440</v>
      </c>
      <c r="D42" s="53" t="s">
        <v>822</v>
      </c>
      <c r="E42" s="69" t="s">
        <v>3441</v>
      </c>
      <c r="F42" s="261" t="s">
        <v>3442</v>
      </c>
      <c r="G42" s="55" t="s">
        <v>3443</v>
      </c>
      <c r="H42" s="50" t="s">
        <v>37</v>
      </c>
      <c r="I42" s="70"/>
      <c r="J42" s="58"/>
      <c r="K42" s="59"/>
      <c r="L42" s="143">
        <v>294.0</v>
      </c>
      <c r="M42" s="121"/>
      <c r="N42" s="62"/>
      <c r="O42" s="129"/>
      <c r="P42" s="130"/>
      <c r="Q42" s="128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51</v>
      </c>
      <c r="B43" s="51"/>
      <c r="C43" s="68" t="s">
        <v>2015</v>
      </c>
      <c r="D43" s="53" t="s">
        <v>822</v>
      </c>
      <c r="E43" s="69" t="s">
        <v>3444</v>
      </c>
      <c r="F43" s="261" t="s">
        <v>3445</v>
      </c>
      <c r="G43" s="55" t="s">
        <v>3446</v>
      </c>
      <c r="H43" s="50" t="s">
        <v>37</v>
      </c>
      <c r="I43" s="70"/>
      <c r="J43" s="88"/>
      <c r="K43" s="71"/>
      <c r="L43" s="334">
        <v>127.0</v>
      </c>
      <c r="M43" s="6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51</v>
      </c>
      <c r="B44" s="77"/>
      <c r="C44" s="283" t="s">
        <v>2018</v>
      </c>
      <c r="D44" s="53" t="s">
        <v>822</v>
      </c>
      <c r="E44" s="69" t="s">
        <v>467</v>
      </c>
      <c r="F44" s="284" t="s">
        <v>3447</v>
      </c>
      <c r="G44" s="141" t="s">
        <v>3448</v>
      </c>
      <c r="H44" s="50" t="s">
        <v>37</v>
      </c>
      <c r="I44" s="147"/>
      <c r="J44" s="58"/>
      <c r="K44" s="71">
        <v>147.0</v>
      </c>
      <c r="L44" s="143"/>
      <c r="M44" s="61"/>
      <c r="N44" s="62"/>
      <c r="O44" s="129"/>
      <c r="P44" s="137"/>
      <c r="Q44" s="128"/>
      <c r="R44" s="53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51</v>
      </c>
      <c r="B45" s="77"/>
      <c r="C45" s="86"/>
      <c r="D45" s="53" t="s">
        <v>339</v>
      </c>
      <c r="E45" s="110" t="s">
        <v>3449</v>
      </c>
      <c r="F45" s="265" t="s">
        <v>3450</v>
      </c>
      <c r="G45" s="55" t="s">
        <v>3451</v>
      </c>
      <c r="H45" s="50" t="s">
        <v>87</v>
      </c>
      <c r="I45" s="70"/>
      <c r="J45" s="58"/>
      <c r="K45" s="71">
        <v>127.0</v>
      </c>
      <c r="L45" s="148"/>
      <c r="M45" s="61"/>
      <c r="N45" s="62"/>
      <c r="O45" s="129"/>
      <c r="P45" s="137"/>
      <c r="Q45" s="9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51</v>
      </c>
      <c r="B46" s="51"/>
      <c r="C46" s="82" t="s">
        <v>2024</v>
      </c>
      <c r="D46" s="53" t="s">
        <v>97</v>
      </c>
      <c r="E46" s="110"/>
      <c r="F46" s="261" t="s">
        <v>3452</v>
      </c>
      <c r="G46" s="55" t="s">
        <v>3453</v>
      </c>
      <c r="H46" s="50" t="s">
        <v>37</v>
      </c>
      <c r="I46" s="57"/>
      <c r="J46" s="58"/>
      <c r="K46" s="71"/>
      <c r="L46" s="149"/>
      <c r="M46" s="61">
        <v>294.0</v>
      </c>
      <c r="N46" s="62"/>
      <c r="O46" s="140"/>
      <c r="P46" s="130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150" t="s">
        <v>3454</v>
      </c>
      <c r="D47" s="53" t="s">
        <v>112</v>
      </c>
      <c r="E47" s="69" t="s">
        <v>2668</v>
      </c>
      <c r="F47" s="261" t="s">
        <v>3455</v>
      </c>
      <c r="G47" s="55" t="s">
        <v>3456</v>
      </c>
      <c r="H47" s="50" t="s">
        <v>46</v>
      </c>
      <c r="I47" s="70"/>
      <c r="J47" s="88"/>
      <c r="K47" s="71"/>
      <c r="L47" s="149"/>
      <c r="M47" s="61"/>
      <c r="N47" s="62">
        <v>244.0</v>
      </c>
      <c r="O47" s="129"/>
      <c r="P47" s="130"/>
      <c r="Q47" s="92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51"/>
      <c r="C48" s="68" t="s">
        <v>3457</v>
      </c>
      <c r="D48" s="53" t="s">
        <v>190</v>
      </c>
      <c r="E48" s="69" t="s">
        <v>3458</v>
      </c>
      <c r="F48" s="294" t="s">
        <v>3459</v>
      </c>
      <c r="G48" s="55" t="s">
        <v>2362</v>
      </c>
      <c r="H48" s="50" t="s">
        <v>46</v>
      </c>
      <c r="I48" s="70"/>
      <c r="J48" s="58"/>
      <c r="K48" s="134"/>
      <c r="L48" s="149"/>
      <c r="M48" s="61"/>
      <c r="N48" s="73"/>
      <c r="O48" s="152"/>
      <c r="P48" s="153">
        <v>2340.0</v>
      </c>
      <c r="Q48" s="98"/>
      <c r="R48" s="263">
        <v>2340.0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51"/>
      <c r="C49" s="68" t="s">
        <v>3460</v>
      </c>
      <c r="D49" s="53" t="s">
        <v>42</v>
      </c>
      <c r="E49" s="69" t="s">
        <v>3461</v>
      </c>
      <c r="F49" s="261" t="s">
        <v>3462</v>
      </c>
      <c r="G49" s="54" t="s">
        <v>3463</v>
      </c>
      <c r="H49" s="50" t="s">
        <v>46</v>
      </c>
      <c r="I49" s="70"/>
      <c r="J49" s="58">
        <v>147.0</v>
      </c>
      <c r="K49" s="154"/>
      <c r="L49" s="149"/>
      <c r="M49" s="61"/>
      <c r="N49" s="83"/>
      <c r="O49" s="152"/>
      <c r="P49" s="155"/>
      <c r="Q49" s="128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51"/>
      <c r="C50" s="150" t="s">
        <v>3464</v>
      </c>
      <c r="D50" s="53" t="s">
        <v>67</v>
      </c>
      <c r="E50" s="54"/>
      <c r="F50" s="261" t="s">
        <v>3465</v>
      </c>
      <c r="G50" s="100">
        <f>5511994447277</f>
        <v>5511994447277</v>
      </c>
      <c r="H50" s="50" t="s">
        <v>46</v>
      </c>
      <c r="I50" s="57"/>
      <c r="J50" s="58"/>
      <c r="K50" s="154"/>
      <c r="L50" s="149">
        <v>147.0</v>
      </c>
      <c r="M50" s="61"/>
      <c r="N50" s="73"/>
      <c r="O50" s="156"/>
      <c r="P50" s="155"/>
      <c r="Q50" s="128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288" t="s">
        <v>2100</v>
      </c>
      <c r="D51" s="53" t="s">
        <v>258</v>
      </c>
      <c r="E51" s="69" t="s">
        <v>3466</v>
      </c>
      <c r="F51" s="261" t="s">
        <v>3467</v>
      </c>
      <c r="G51" s="55" t="s">
        <v>3468</v>
      </c>
      <c r="H51" s="50" t="s">
        <v>87</v>
      </c>
      <c r="I51" s="57"/>
      <c r="J51" s="58"/>
      <c r="K51" s="154">
        <v>344.0</v>
      </c>
      <c r="L51" s="149"/>
      <c r="M51" s="159"/>
      <c r="N51" s="7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51</v>
      </c>
      <c r="B52" s="51"/>
      <c r="C52" s="77"/>
      <c r="D52" s="87"/>
      <c r="E52" s="54" t="s">
        <v>304</v>
      </c>
      <c r="F52" s="261" t="s">
        <v>3469</v>
      </c>
      <c r="G52" s="55" t="s">
        <v>306</v>
      </c>
      <c r="H52" s="56"/>
      <c r="I52" s="70"/>
      <c r="J52" s="88"/>
      <c r="K52" s="154"/>
      <c r="L52" s="149">
        <v>127.0</v>
      </c>
      <c r="M52" s="159"/>
      <c r="N52" s="62"/>
      <c r="O52" s="152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51"/>
      <c r="D53" s="87"/>
      <c r="E53" s="54" t="s">
        <v>304</v>
      </c>
      <c r="F53" s="100" t="s">
        <v>3470</v>
      </c>
      <c r="G53" s="55" t="s">
        <v>306</v>
      </c>
      <c r="H53" s="56"/>
      <c r="I53" s="147"/>
      <c r="J53" s="58"/>
      <c r="K53" s="154"/>
      <c r="L53" s="149">
        <v>244.0</v>
      </c>
      <c r="M53" s="159"/>
      <c r="N53" s="73"/>
      <c r="O53" s="152"/>
      <c r="P53" s="153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131" t="s">
        <v>3471</v>
      </c>
      <c r="D54" s="161" t="s">
        <v>258</v>
      </c>
      <c r="E54" s="162" t="s">
        <v>3472</v>
      </c>
      <c r="F54" s="261" t="s">
        <v>3473</v>
      </c>
      <c r="G54" s="55" t="s">
        <v>3474</v>
      </c>
      <c r="H54" s="50" t="s">
        <v>87</v>
      </c>
      <c r="I54" s="70"/>
      <c r="J54" s="163"/>
      <c r="K54" s="154"/>
      <c r="L54" s="160"/>
      <c r="M54" s="159"/>
      <c r="N54" s="62">
        <v>294.0</v>
      </c>
      <c r="O54" s="156"/>
      <c r="P54" s="155"/>
      <c r="Q54" s="128"/>
      <c r="R54" s="164">
        <v>147.0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40</v>
      </c>
      <c r="B55" s="51"/>
      <c r="C55" s="131" t="s">
        <v>3475</v>
      </c>
      <c r="D55" s="161" t="s">
        <v>83</v>
      </c>
      <c r="E55" s="54" t="s">
        <v>3476</v>
      </c>
      <c r="F55" s="289" t="s">
        <v>3477</v>
      </c>
      <c r="G55" s="55" t="s">
        <v>3478</v>
      </c>
      <c r="H55" s="50" t="s">
        <v>87</v>
      </c>
      <c r="I55" s="70"/>
      <c r="J55" s="58">
        <v>294.0</v>
      </c>
      <c r="K55" s="154"/>
      <c r="L55" s="166"/>
      <c r="M55" s="159"/>
      <c r="N55" s="62"/>
      <c r="O55" s="156"/>
      <c r="P55" s="155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40</v>
      </c>
      <c r="B56" s="51"/>
      <c r="C56" s="131" t="s">
        <v>3479</v>
      </c>
      <c r="D56" s="161" t="s">
        <v>138</v>
      </c>
      <c r="E56" s="54" t="s">
        <v>3480</v>
      </c>
      <c r="F56" s="261" t="s">
        <v>3481</v>
      </c>
      <c r="G56" s="55" t="s">
        <v>3482</v>
      </c>
      <c r="H56" s="50" t="s">
        <v>37</v>
      </c>
      <c r="I56" s="167"/>
      <c r="J56" s="58">
        <v>294.0</v>
      </c>
      <c r="K56" s="154"/>
      <c r="L56" s="149"/>
      <c r="M56" s="159"/>
      <c r="N56" s="142"/>
      <c r="O56" s="156"/>
      <c r="P56" s="155"/>
      <c r="Q56" s="128"/>
      <c r="R56" s="53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40</v>
      </c>
      <c r="B57" s="51"/>
      <c r="C57" s="131" t="s">
        <v>47</v>
      </c>
      <c r="D57" s="161" t="s">
        <v>83</v>
      </c>
      <c r="E57" s="54" t="s">
        <v>3483</v>
      </c>
      <c r="F57" s="261" t="s">
        <v>3484</v>
      </c>
      <c r="G57" s="55" t="s">
        <v>3485</v>
      </c>
      <c r="H57" s="50" t="s">
        <v>46</v>
      </c>
      <c r="I57" s="168"/>
      <c r="J57" s="58"/>
      <c r="K57" s="154"/>
      <c r="L57" s="160"/>
      <c r="M57" s="169"/>
      <c r="N57" s="83" t="s">
        <v>186</v>
      </c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 t="s">
        <v>51</v>
      </c>
      <c r="B58" s="51"/>
      <c r="C58" s="131" t="s">
        <v>2103</v>
      </c>
      <c r="D58" s="161" t="s">
        <v>138</v>
      </c>
      <c r="E58" s="54"/>
      <c r="F58" s="261" t="s">
        <v>3486</v>
      </c>
      <c r="G58" s="55" t="s">
        <v>3487</v>
      </c>
      <c r="H58" s="50" t="s">
        <v>37</v>
      </c>
      <c r="I58" s="167"/>
      <c r="J58" s="58"/>
      <c r="K58" s="170"/>
      <c r="L58" s="160"/>
      <c r="M58" s="159">
        <v>147.0</v>
      </c>
      <c r="N58" s="62"/>
      <c r="O58" s="152"/>
      <c r="P58" s="155"/>
      <c r="Q58" s="128"/>
      <c r="R58" s="53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0" t="s">
        <v>40</v>
      </c>
      <c r="B59" s="51"/>
      <c r="C59" s="131" t="s">
        <v>3488</v>
      </c>
      <c r="D59" s="161" t="s">
        <v>149</v>
      </c>
      <c r="E59" s="54" t="s">
        <v>3489</v>
      </c>
      <c r="F59" s="261" t="s">
        <v>3490</v>
      </c>
      <c r="G59" s="55" t="s">
        <v>3491</v>
      </c>
      <c r="H59" s="50" t="s">
        <v>87</v>
      </c>
      <c r="I59" s="167"/>
      <c r="J59" s="58">
        <v>1000.0</v>
      </c>
      <c r="K59" s="154"/>
      <c r="L59" s="166"/>
      <c r="M59" s="159"/>
      <c r="N59" s="73"/>
      <c r="O59" s="152"/>
      <c r="P59" s="155"/>
      <c r="Q59" s="128"/>
      <c r="R59" s="53">
        <v>500.0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51</v>
      </c>
      <c r="B60" s="77"/>
      <c r="C60" s="131" t="s">
        <v>2107</v>
      </c>
      <c r="D60" s="161" t="s">
        <v>138</v>
      </c>
      <c r="E60" s="54"/>
      <c r="F60" s="261" t="s">
        <v>3492</v>
      </c>
      <c r="G60" s="55" t="s">
        <v>3493</v>
      </c>
      <c r="H60" s="50" t="s">
        <v>37</v>
      </c>
      <c r="I60" s="167"/>
      <c r="J60" s="58"/>
      <c r="K60" s="154"/>
      <c r="L60" s="160"/>
      <c r="M60" s="159">
        <v>120.0</v>
      </c>
      <c r="N60" s="73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51</v>
      </c>
      <c r="B61" s="51"/>
      <c r="C61" s="131" t="s">
        <v>2032</v>
      </c>
      <c r="D61" s="161" t="s">
        <v>258</v>
      </c>
      <c r="E61" s="54"/>
      <c r="F61" s="261" t="s">
        <v>3494</v>
      </c>
      <c r="G61" s="55" t="s">
        <v>3495</v>
      </c>
      <c r="H61" s="50" t="s">
        <v>87</v>
      </c>
      <c r="I61" s="167"/>
      <c r="J61" s="58"/>
      <c r="K61" s="154"/>
      <c r="L61" s="171"/>
      <c r="M61" s="159">
        <v>147.0</v>
      </c>
      <c r="N61" s="73"/>
      <c r="O61" s="152"/>
      <c r="P61" s="155"/>
      <c r="Q61" s="127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 ht="14.25" customHeight="1">
      <c r="A62" s="50" t="s">
        <v>40</v>
      </c>
      <c r="B62" s="51"/>
      <c r="C62" s="131" t="s">
        <v>3496</v>
      </c>
      <c r="D62" s="161" t="s">
        <v>138</v>
      </c>
      <c r="E62" s="54" t="s">
        <v>3497</v>
      </c>
      <c r="F62" s="261" t="s">
        <v>3498</v>
      </c>
      <c r="G62" s="55" t="s">
        <v>3499</v>
      </c>
      <c r="H62" s="50" t="s">
        <v>37</v>
      </c>
      <c r="I62" s="167"/>
      <c r="J62" s="58"/>
      <c r="K62" s="154"/>
      <c r="L62" s="171"/>
      <c r="M62" s="159"/>
      <c r="N62" s="62">
        <v>127.0</v>
      </c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3500</v>
      </c>
      <c r="D63" s="161" t="s">
        <v>83</v>
      </c>
      <c r="E63" s="54" t="s">
        <v>3476</v>
      </c>
      <c r="F63" s="289" t="s">
        <v>3501</v>
      </c>
      <c r="G63" s="55" t="s">
        <v>3478</v>
      </c>
      <c r="H63" s="50" t="s">
        <v>87</v>
      </c>
      <c r="I63" s="167"/>
      <c r="J63" s="58">
        <v>147.0</v>
      </c>
      <c r="K63" s="158"/>
      <c r="L63" s="171"/>
      <c r="M63" s="169"/>
      <c r="N63" s="62"/>
      <c r="O63" s="152"/>
      <c r="P63" s="155"/>
      <c r="Q63" s="128"/>
      <c r="R63" s="53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51</v>
      </c>
      <c r="B64" s="51"/>
      <c r="C64" s="131" t="s">
        <v>2036</v>
      </c>
      <c r="D64" s="161" t="s">
        <v>42</v>
      </c>
      <c r="E64" s="54"/>
      <c r="F64" s="261" t="s">
        <v>3502</v>
      </c>
      <c r="G64" s="55" t="s">
        <v>3503</v>
      </c>
      <c r="H64" s="50" t="s">
        <v>46</v>
      </c>
      <c r="I64" s="167"/>
      <c r="J64" s="88"/>
      <c r="K64" s="158"/>
      <c r="L64" s="166">
        <v>127.0</v>
      </c>
      <c r="M64" s="169"/>
      <c r="N64" s="73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51</v>
      </c>
      <c r="B65" s="51"/>
      <c r="C65" s="131" t="s">
        <v>2111</v>
      </c>
      <c r="D65" s="161" t="s">
        <v>190</v>
      </c>
      <c r="E65" s="54" t="s">
        <v>3504</v>
      </c>
      <c r="F65" s="261" t="s">
        <v>3504</v>
      </c>
      <c r="G65" s="55" t="s">
        <v>3505</v>
      </c>
      <c r="H65" s="50" t="s">
        <v>37</v>
      </c>
      <c r="I65" s="168"/>
      <c r="J65" s="88"/>
      <c r="K65" s="154"/>
      <c r="L65" s="149">
        <v>127.0</v>
      </c>
      <c r="M65" s="169"/>
      <c r="N65" s="62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 t="s">
        <v>51</v>
      </c>
      <c r="B66" s="51"/>
      <c r="C66" s="131" t="s">
        <v>2578</v>
      </c>
      <c r="D66" s="161" t="s">
        <v>190</v>
      </c>
      <c r="E66" s="54"/>
      <c r="F66" s="261" t="s">
        <v>3506</v>
      </c>
      <c r="G66" s="55" t="s">
        <v>3507</v>
      </c>
      <c r="H66" s="50" t="s">
        <v>37</v>
      </c>
      <c r="I66" s="168"/>
      <c r="J66" s="88"/>
      <c r="K66" s="158"/>
      <c r="L66" s="166">
        <v>147.0</v>
      </c>
      <c r="M66" s="159"/>
      <c r="N66" s="73"/>
      <c r="O66" s="152"/>
      <c r="P66" s="155"/>
      <c r="Q66" s="128"/>
      <c r="R66" s="5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40</v>
      </c>
      <c r="B67" s="51"/>
      <c r="C67" s="131" t="s">
        <v>3508</v>
      </c>
      <c r="D67" s="161" t="s">
        <v>42</v>
      </c>
      <c r="E67" s="54"/>
      <c r="F67" s="261" t="s">
        <v>3509</v>
      </c>
      <c r="G67" s="55" t="s">
        <v>3510</v>
      </c>
      <c r="H67" s="50" t="s">
        <v>46</v>
      </c>
      <c r="I67" s="167"/>
      <c r="J67" s="58">
        <v>127.0</v>
      </c>
      <c r="K67" s="158"/>
      <c r="L67" s="149"/>
      <c r="M67" s="173"/>
      <c r="N67" s="73"/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51</v>
      </c>
      <c r="B68" s="51"/>
      <c r="C68" s="131" t="s">
        <v>3511</v>
      </c>
      <c r="D68" s="174"/>
      <c r="E68" s="54" t="s">
        <v>3512</v>
      </c>
      <c r="F68" s="279" t="s">
        <v>3513</v>
      </c>
      <c r="G68" s="55" t="s">
        <v>3514</v>
      </c>
      <c r="H68" s="56"/>
      <c r="I68" s="175"/>
      <c r="J68" s="88"/>
      <c r="K68" s="154">
        <v>990.0</v>
      </c>
      <c r="L68" s="160"/>
      <c r="M68" s="169"/>
      <c r="N68" s="62"/>
      <c r="O68" s="152"/>
      <c r="P68" s="155"/>
      <c r="Q68" s="128"/>
      <c r="R68" s="263">
        <v>990.0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40</v>
      </c>
      <c r="B69" s="51"/>
      <c r="C69" s="131" t="s">
        <v>3515</v>
      </c>
      <c r="D69" s="296" t="s">
        <v>42</v>
      </c>
      <c r="E69" s="54" t="s">
        <v>3516</v>
      </c>
      <c r="F69" s="261" t="s">
        <v>3517</v>
      </c>
      <c r="G69" s="55" t="s">
        <v>3518</v>
      </c>
      <c r="H69" s="50" t="s">
        <v>46</v>
      </c>
      <c r="I69" s="177"/>
      <c r="J69" s="58">
        <v>340.0</v>
      </c>
      <c r="K69" s="158"/>
      <c r="L69" s="160"/>
      <c r="M69" s="169"/>
      <c r="N69" s="73"/>
      <c r="O69" s="152"/>
      <c r="P69" s="155"/>
      <c r="Q69" s="128"/>
      <c r="R69" s="263">
        <v>340.0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40</v>
      </c>
      <c r="B70" s="51"/>
      <c r="C70" s="131" t="s">
        <v>3519</v>
      </c>
      <c r="D70" s="296" t="s">
        <v>258</v>
      </c>
      <c r="E70" s="54" t="s">
        <v>3520</v>
      </c>
      <c r="F70" s="261" t="s">
        <v>3521</v>
      </c>
      <c r="G70" s="55" t="s">
        <v>3522</v>
      </c>
      <c r="H70" s="50" t="s">
        <v>87</v>
      </c>
      <c r="I70" s="167"/>
      <c r="J70" s="58">
        <v>127.0</v>
      </c>
      <c r="K70" s="178"/>
      <c r="L70" s="160"/>
      <c r="M70" s="169"/>
      <c r="N70" s="73"/>
      <c r="O70" s="152"/>
      <c r="P70" s="155"/>
      <c r="Q70" s="128"/>
      <c r="R70" s="295">
        <v>127.0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40</v>
      </c>
      <c r="B71" s="51"/>
      <c r="C71" s="131" t="s">
        <v>3523</v>
      </c>
      <c r="D71" s="296" t="s">
        <v>27</v>
      </c>
      <c r="E71" s="54" t="s">
        <v>3524</v>
      </c>
      <c r="F71" s="262" t="s">
        <v>3525</v>
      </c>
      <c r="G71" s="55" t="s">
        <v>3526</v>
      </c>
      <c r="H71" s="50" t="s">
        <v>87</v>
      </c>
      <c r="I71" s="175"/>
      <c r="J71" s="58">
        <v>294.0</v>
      </c>
      <c r="K71" s="158"/>
      <c r="L71" s="160"/>
      <c r="M71" s="169"/>
      <c r="N71" s="73"/>
      <c r="O71" s="152"/>
      <c r="P71" s="155"/>
      <c r="Q71" s="128"/>
      <c r="R71" s="53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/>
      <c r="B72" s="179"/>
      <c r="C72" s="180"/>
      <c r="D72" s="174"/>
      <c r="E72" s="54"/>
      <c r="F72" s="54"/>
      <c r="G72" s="55"/>
      <c r="H72" s="56"/>
      <c r="I72" s="181"/>
      <c r="J72" s="58"/>
      <c r="K72" s="182"/>
      <c r="L72" s="183"/>
      <c r="M72" s="184"/>
      <c r="N72" s="62"/>
      <c r="O72" s="185"/>
      <c r="P72" s="186"/>
      <c r="Q72" s="128"/>
      <c r="R72" s="263"/>
      <c r="S72" s="9"/>
      <c r="T72" s="9"/>
      <c r="U72" s="9"/>
      <c r="V72" s="9"/>
      <c r="W72" s="9"/>
      <c r="X72" s="9"/>
      <c r="Y72" s="9"/>
      <c r="Z72" s="9"/>
    </row>
    <row r="73">
      <c r="A73" s="50"/>
      <c r="B73" s="179"/>
      <c r="C73" s="51"/>
      <c r="D73" s="174"/>
      <c r="E73" s="54"/>
      <c r="F73" s="54"/>
      <c r="G73" s="55"/>
      <c r="H73" s="56"/>
      <c r="I73" s="187"/>
      <c r="J73" s="88"/>
      <c r="K73" s="182"/>
      <c r="L73" s="183"/>
      <c r="M73" s="188"/>
      <c r="N73" s="142"/>
      <c r="O73" s="185"/>
      <c r="P73" s="186"/>
      <c r="Q73" s="128"/>
      <c r="R73" s="172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86"/>
      <c r="D74" s="174"/>
      <c r="E74" s="176"/>
      <c r="F74" s="54"/>
      <c r="G74" s="54"/>
      <c r="H74" s="56"/>
      <c r="I74" s="181"/>
      <c r="J74" s="88"/>
      <c r="K74" s="189"/>
      <c r="L74" s="183"/>
      <c r="M74" s="188"/>
      <c r="N74" s="73"/>
      <c r="O74" s="185"/>
      <c r="P74" s="186"/>
      <c r="Q74" s="128"/>
      <c r="R74" s="172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51"/>
      <c r="D75" s="174"/>
      <c r="E75" s="54"/>
      <c r="F75" s="54"/>
      <c r="G75" s="54"/>
      <c r="H75" s="56"/>
      <c r="I75" s="181"/>
      <c r="J75" s="58"/>
      <c r="K75" s="182"/>
      <c r="L75" s="183"/>
      <c r="M75" s="188"/>
      <c r="N75" s="73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51"/>
      <c r="D76" s="174"/>
      <c r="E76" s="176"/>
      <c r="F76" s="54"/>
      <c r="G76" s="54"/>
      <c r="H76" s="56"/>
      <c r="I76" s="187"/>
      <c r="J76" s="88"/>
      <c r="K76" s="182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24"/>
      <c r="E77" s="190"/>
      <c r="F77" s="54"/>
      <c r="G77" s="54"/>
      <c r="H77" s="56"/>
      <c r="I77" s="187"/>
      <c r="J77" s="88"/>
      <c r="K77" s="182"/>
      <c r="L77" s="183"/>
      <c r="M77" s="188"/>
      <c r="N77" s="73"/>
      <c r="O77" s="185"/>
      <c r="P77" s="186"/>
      <c r="Q77" s="128"/>
      <c r="R77" s="69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24"/>
      <c r="E78" s="190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172"/>
      <c r="S78" s="9"/>
      <c r="T78" s="9"/>
      <c r="U78" s="9"/>
      <c r="V78" s="9"/>
      <c r="W78" s="9"/>
      <c r="X78" s="9"/>
      <c r="Y78" s="9"/>
      <c r="Z78" s="9"/>
    </row>
    <row r="79">
      <c r="A79" s="56"/>
      <c r="B79" s="179"/>
      <c r="C79" s="51"/>
      <c r="D79" s="24"/>
      <c r="E79" s="191"/>
      <c r="F79" s="176"/>
      <c r="G79" s="176"/>
      <c r="H79" s="56"/>
      <c r="I79" s="181"/>
      <c r="J79" s="88"/>
      <c r="K79" s="182"/>
      <c r="L79" s="183"/>
      <c r="M79" s="188"/>
      <c r="N79" s="73"/>
      <c r="O79" s="185"/>
      <c r="P79" s="186"/>
      <c r="Q79" s="128"/>
      <c r="R79" s="192"/>
      <c r="S79" s="9"/>
      <c r="T79" s="9"/>
      <c r="U79" s="9"/>
      <c r="V79" s="9"/>
      <c r="W79" s="9"/>
      <c r="X79" s="9"/>
      <c r="Y79" s="9"/>
      <c r="Z79" s="9"/>
    </row>
    <row r="80">
      <c r="A80" s="56"/>
      <c r="B80" s="179"/>
      <c r="C80" s="51"/>
      <c r="D80" s="24"/>
      <c r="E80" s="191"/>
      <c r="F80" s="176"/>
      <c r="G80" s="176"/>
      <c r="H80" s="56"/>
      <c r="I80" s="181"/>
      <c r="J80" s="88"/>
      <c r="K80" s="182"/>
      <c r="L80" s="183"/>
      <c r="M80" s="188"/>
      <c r="N80" s="73"/>
      <c r="O80" s="185"/>
      <c r="P80" s="186"/>
      <c r="Q80" s="128"/>
      <c r="R80" s="193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3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94"/>
      <c r="J82" s="195"/>
      <c r="K82" s="196"/>
      <c r="L82" s="197"/>
      <c r="M82" s="198"/>
      <c r="N82" s="199"/>
      <c r="O82" s="200"/>
      <c r="P82" s="201"/>
      <c r="Q82" s="202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203"/>
      <c r="J85" s="195"/>
      <c r="K85" s="204"/>
      <c r="L85" s="205"/>
      <c r="M85" s="206"/>
      <c r="N85" s="207"/>
      <c r="O85" s="208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174"/>
      <c r="E86" s="176"/>
      <c r="F86" s="176"/>
      <c r="G86" s="176"/>
      <c r="H86" s="56"/>
      <c r="I86" s="194"/>
      <c r="J86" s="209"/>
      <c r="K86" s="196"/>
      <c r="L86" s="197"/>
      <c r="M86" s="198"/>
      <c r="N86" s="210"/>
      <c r="O86" s="200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"/>
      <c r="B94" s="2"/>
      <c r="C94" s="211"/>
      <c r="D94" s="212"/>
      <c r="E94" s="4"/>
      <c r="F94" s="213"/>
      <c r="G94" s="214"/>
      <c r="H94" s="5"/>
      <c r="I94" s="215"/>
      <c r="O94" s="216"/>
      <c r="P94" s="216"/>
      <c r="Q94" s="217"/>
      <c r="R94" s="218">
        <f>SUM(R7:R93)</f>
        <v>8082</v>
      </c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9"/>
      <c r="D95" s="220"/>
      <c r="E95" s="4"/>
      <c r="F95" s="221"/>
      <c r="G95" s="222"/>
      <c r="H95" s="3"/>
      <c r="I95" s="223" t="s">
        <v>26</v>
      </c>
      <c r="J95" s="224"/>
      <c r="O95" s="216"/>
      <c r="P95" s="216"/>
      <c r="Q95" s="217"/>
      <c r="R95" s="9"/>
      <c r="S95" s="9"/>
      <c r="T95" s="9"/>
      <c r="U95" s="9"/>
      <c r="V95" s="9"/>
      <c r="W95" s="9"/>
      <c r="X95" s="9"/>
      <c r="Y95" s="9"/>
      <c r="Z95" s="9"/>
    </row>
    <row r="96">
      <c r="A96" s="5"/>
      <c r="B96" s="225"/>
      <c r="C96" s="19"/>
      <c r="D96" s="226"/>
      <c r="E96" s="227"/>
      <c r="F96" s="213"/>
      <c r="G96" s="4"/>
      <c r="H96" s="3"/>
      <c r="I96" s="180">
        <f>SUM(I7:I93)</f>
        <v>2142</v>
      </c>
      <c r="J96" s="228" t="s">
        <v>27</v>
      </c>
      <c r="K96" s="229"/>
      <c r="O96" s="230"/>
      <c r="P96" s="230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9"/>
      <c r="D97" s="3"/>
      <c r="E97" s="4"/>
      <c r="F97" s="213"/>
      <c r="G97" s="4"/>
      <c r="H97" s="3"/>
      <c r="I97" s="180">
        <f>SUM(I96*2%)</f>
        <v>42.84</v>
      </c>
      <c r="J97" s="231">
        <f>SUM(J7:J93)</f>
        <v>3859</v>
      </c>
      <c r="K97" s="232" t="s">
        <v>22</v>
      </c>
      <c r="O97" s="233" t="s">
        <v>11</v>
      </c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4"/>
      <c r="G98" s="4"/>
      <c r="H98" s="3"/>
      <c r="I98" s="234"/>
      <c r="J98" s="86">
        <f>SUM(J97*2%)</f>
        <v>77.18</v>
      </c>
      <c r="K98" s="235" t="s">
        <v>28</v>
      </c>
      <c r="L98" s="236"/>
      <c r="O98" s="216"/>
      <c r="P98" s="216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4"/>
      <c r="G99" s="4"/>
      <c r="H99" s="3"/>
      <c r="I99" s="9"/>
      <c r="J99" s="234"/>
      <c r="K99" s="231">
        <f>SUM(K7:K93)</f>
        <v>2717</v>
      </c>
      <c r="L99" s="236"/>
      <c r="O99" s="237"/>
      <c r="P99" s="237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238" t="s">
        <v>29</v>
      </c>
      <c r="F100" s="312">
        <f>SUM(L18,I20,K45)</f>
        <v>1009</v>
      </c>
      <c r="G100" s="4"/>
      <c r="H100" s="3"/>
      <c r="I100" s="9"/>
      <c r="J100" s="9"/>
      <c r="K100" s="86">
        <f>SUM(K99*2%)</f>
        <v>54.34</v>
      </c>
      <c r="L100" s="240" t="s">
        <v>30</v>
      </c>
      <c r="M100" s="215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41" t="s">
        <v>31</v>
      </c>
      <c r="F101" s="242"/>
      <c r="G101" s="4"/>
      <c r="H101" s="3"/>
      <c r="I101" s="9"/>
      <c r="J101" s="9"/>
      <c r="K101" s="20"/>
      <c r="L101" s="180">
        <f>SUM(L7:L93)</f>
        <v>3010</v>
      </c>
      <c r="M101" s="243" t="s">
        <v>32</v>
      </c>
      <c r="N101" s="244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4"/>
      <c r="F102" s="4"/>
      <c r="G102" s="4"/>
      <c r="H102" s="3"/>
      <c r="I102" s="9"/>
      <c r="J102" s="9"/>
      <c r="K102" s="3"/>
      <c r="L102" s="180">
        <f>SUM(L101*2%)</f>
        <v>60.2</v>
      </c>
      <c r="M102" s="180">
        <f>SUM(M7:M93)</f>
        <v>855</v>
      </c>
      <c r="N102" s="245" t="s">
        <v>33</v>
      </c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4"/>
      <c r="G103" s="4"/>
      <c r="H103" s="3"/>
      <c r="I103" s="9"/>
      <c r="J103" s="9"/>
      <c r="K103" s="3"/>
      <c r="L103" s="3"/>
      <c r="M103" s="180">
        <f>SUM(M102*1%)</f>
        <v>8.55</v>
      </c>
      <c r="N103" s="180">
        <f>SUM(N7:N93)</f>
        <v>1400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246" t="s">
        <v>34</v>
      </c>
      <c r="F104" s="247">
        <f>SUM(N13,I14,L23,L24,K28,I29,J30,I34,I38,L39,J40,L41,K45,K51,N54,J55,J59,M61,J63,J70,J71)</f>
        <v>4996</v>
      </c>
      <c r="G104" s="291">
        <f>SUM(K45)</f>
        <v>127</v>
      </c>
      <c r="H104" s="3"/>
      <c r="I104" s="9"/>
      <c r="J104" s="9"/>
      <c r="K104" s="3"/>
      <c r="L104" s="3"/>
      <c r="M104" s="9"/>
      <c r="N104" s="180">
        <f>SUM(N103*1%)</f>
        <v>14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9" t="s">
        <v>35</v>
      </c>
      <c r="F105" s="313">
        <f>SUM(L19,I20,J32,I35,K36,K37,N47,P48,J49,L50,L64,J67,J69)</f>
        <v>5117</v>
      </c>
      <c r="G105" s="290">
        <f>SUM(I20)</f>
        <v>588</v>
      </c>
      <c r="H105" s="3"/>
      <c r="I105" s="9"/>
      <c r="J105" s="9"/>
      <c r="K105" s="3"/>
      <c r="L105" s="3"/>
      <c r="M105" s="9"/>
      <c r="N105" s="20"/>
      <c r="O105" s="251" t="s">
        <v>36</v>
      </c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52" t="s">
        <v>37</v>
      </c>
      <c r="F106" s="277">
        <f>SUM(N9,N10,N11,K12,I16,L17,L18,K21,I21:I22,J25,J26,J27,M33,L42,L43,K44,M46,J56,M58,M60,N62,L65,L66)</f>
        <v>4489</v>
      </c>
      <c r="G106" s="291">
        <f>SUM(L18)</f>
        <v>294</v>
      </c>
      <c r="H106" s="3"/>
      <c r="I106" s="9"/>
      <c r="J106" s="9"/>
      <c r="K106" s="3"/>
      <c r="L106" s="3"/>
      <c r="M106" s="9"/>
      <c r="N106" s="20"/>
      <c r="O106" s="180">
        <f>SUM(O7:O93)</f>
        <v>0</v>
      </c>
      <c r="P106" s="253" t="s">
        <v>38</v>
      </c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5"/>
      <c r="C107" s="19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180">
        <f>SUM(O106*2%)</f>
        <v>0</v>
      </c>
      <c r="P107" s="180">
        <f>SUM(P7:P93)</f>
        <v>2340</v>
      </c>
      <c r="Q107" s="252" t="s">
        <v>37</v>
      </c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180">
        <f>SUM(P107*2%)</f>
        <v>46.8</v>
      </c>
      <c r="Q108" s="254">
        <f>SUM(Q7:Q93)</f>
        <v>0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180">
        <f>SUM(Q108*2%)</f>
        <v>0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55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256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57"/>
      <c r="C227" s="257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K1002" s="258"/>
      <c r="L1002" s="258"/>
      <c r="N1002" s="258"/>
    </row>
  </sheetData>
  <mergeCells count="12">
    <mergeCell ref="K96:N96"/>
    <mergeCell ref="K97:N97"/>
    <mergeCell ref="L98:N98"/>
    <mergeCell ref="L99:N99"/>
    <mergeCell ref="M100:N100"/>
    <mergeCell ref="A2:G2"/>
    <mergeCell ref="A3:E3"/>
    <mergeCell ref="I3:O3"/>
    <mergeCell ref="S6:T6"/>
    <mergeCell ref="S14:T14"/>
    <mergeCell ref="I94:N94"/>
    <mergeCell ref="J95:N95"/>
  </mergeCells>
  <dataValidations>
    <dataValidation type="list" allowBlank="1" showErrorMessage="1" sqref="D7:D93 D210:D1001">
      <formula1>"Vinicius,Gustavo,Kaua,Wesley,Caio,Julia,Thiago,Daniel,Jonatha,Jhonatas,Otavio,Produtor,David,Caio Ferreira,Kaicky,Pamelah,Caio Alves,Leandro"</formula1>
    </dataValidation>
    <dataValidation type="list" allowBlank="1" showErrorMessage="1" sqref="A7:A93">
      <formula1>"Nobre,Publicidade"</formula1>
    </dataValidation>
    <dataValidation type="list" allowBlank="1" showErrorMessage="1" sqref="H7:H93">
      <formula1>"Mel,Drieli,Fernanda"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SUM(F103)</f>
        <v>0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3527</v>
      </c>
      <c r="D7" s="53" t="s">
        <v>258</v>
      </c>
      <c r="E7" s="54" t="s">
        <v>3528</v>
      </c>
      <c r="F7" s="261" t="s">
        <v>3529</v>
      </c>
      <c r="G7" s="55" t="s">
        <v>3530</v>
      </c>
      <c r="H7" s="50" t="s">
        <v>87</v>
      </c>
      <c r="I7" s="57">
        <v>147.0</v>
      </c>
      <c r="J7" s="58"/>
      <c r="K7" s="59"/>
      <c r="L7" s="60"/>
      <c r="M7" s="61"/>
      <c r="N7" s="62"/>
      <c r="O7" s="63"/>
      <c r="P7" s="64"/>
      <c r="Q7" s="65"/>
      <c r="R7" s="53">
        <v>50.0</v>
      </c>
      <c r="S7" s="66" t="s">
        <v>23</v>
      </c>
      <c r="T7" s="67">
        <f>SUM(I7:I87)</f>
        <v>3587</v>
      </c>
      <c r="U7" s="9"/>
      <c r="V7" s="9"/>
      <c r="W7" s="9"/>
      <c r="X7" s="9"/>
      <c r="Y7" s="9"/>
      <c r="Z7" s="9"/>
    </row>
    <row r="8">
      <c r="A8" s="50" t="s">
        <v>51</v>
      </c>
      <c r="B8" s="51"/>
      <c r="C8" s="68" t="s">
        <v>47</v>
      </c>
      <c r="D8" s="53" t="s">
        <v>27</v>
      </c>
      <c r="E8" s="69"/>
      <c r="F8" s="261" t="s">
        <v>3531</v>
      </c>
      <c r="G8" s="55" t="s">
        <v>2273</v>
      </c>
      <c r="H8" s="50" t="s">
        <v>87</v>
      </c>
      <c r="I8" s="70"/>
      <c r="J8" s="58"/>
      <c r="K8" s="71"/>
      <c r="L8" s="72"/>
      <c r="M8" s="61" t="s">
        <v>50</v>
      </c>
      <c r="N8" s="73"/>
      <c r="O8" s="74"/>
      <c r="P8" s="75"/>
      <c r="Q8" s="76"/>
      <c r="R8" s="53" t="s">
        <v>47</v>
      </c>
      <c r="S8" s="40" t="s">
        <v>13</v>
      </c>
      <c r="T8" s="67">
        <f>SUM(J7:J87)</f>
        <v>2078</v>
      </c>
      <c r="U8" s="9"/>
      <c r="V8" s="9"/>
      <c r="W8" s="9"/>
      <c r="X8" s="9"/>
      <c r="Y8" s="9"/>
      <c r="Z8" s="9"/>
    </row>
    <row r="9">
      <c r="A9" s="50" t="s">
        <v>51</v>
      </c>
      <c r="B9" s="77"/>
      <c r="C9" s="68" t="s">
        <v>2118</v>
      </c>
      <c r="D9" s="53" t="s">
        <v>258</v>
      </c>
      <c r="E9" s="69"/>
      <c r="F9" s="261" t="s">
        <v>3532</v>
      </c>
      <c r="G9" s="55" t="s">
        <v>3533</v>
      </c>
      <c r="H9" s="50" t="s">
        <v>87</v>
      </c>
      <c r="I9" s="70"/>
      <c r="J9" s="78"/>
      <c r="K9" s="71"/>
      <c r="L9" s="79"/>
      <c r="M9" s="61">
        <v>294.0</v>
      </c>
      <c r="N9" s="73"/>
      <c r="O9" s="74"/>
      <c r="P9" s="75"/>
      <c r="Q9" s="65"/>
      <c r="R9" s="263">
        <v>294.0</v>
      </c>
      <c r="S9" s="80" t="s">
        <v>14</v>
      </c>
      <c r="T9" s="81">
        <f>SUM(K7:K87)</f>
        <v>1270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 t="s">
        <v>47</v>
      </c>
      <c r="D10" s="53" t="s">
        <v>27</v>
      </c>
      <c r="E10" s="69" t="s">
        <v>3534</v>
      </c>
      <c r="F10" s="261" t="s">
        <v>3535</v>
      </c>
      <c r="G10" s="55" t="s">
        <v>3536</v>
      </c>
      <c r="H10" s="50" t="s">
        <v>37</v>
      </c>
      <c r="I10" s="70" t="s">
        <v>186</v>
      </c>
      <c r="J10" s="58"/>
      <c r="K10" s="71"/>
      <c r="L10" s="79"/>
      <c r="M10" s="61"/>
      <c r="N10" s="83"/>
      <c r="O10" s="84"/>
      <c r="P10" s="75"/>
      <c r="Q10" s="65"/>
      <c r="R10" s="53" t="s">
        <v>47</v>
      </c>
      <c r="S10" s="85" t="s">
        <v>24</v>
      </c>
      <c r="T10" s="81">
        <f>SUM(L7:L87)</f>
        <v>2044</v>
      </c>
      <c r="U10" s="9"/>
      <c r="V10" s="9"/>
      <c r="W10" s="9"/>
      <c r="X10" s="9"/>
      <c r="Y10" s="9"/>
      <c r="Z10" s="9"/>
    </row>
    <row r="11">
      <c r="A11" s="50" t="s">
        <v>51</v>
      </c>
      <c r="B11" s="51"/>
      <c r="C11" s="82" t="s">
        <v>2129</v>
      </c>
      <c r="D11" s="53" t="s">
        <v>822</v>
      </c>
      <c r="E11" s="69"/>
      <c r="F11" s="261" t="s">
        <v>3537</v>
      </c>
      <c r="G11" s="55" t="s">
        <v>3538</v>
      </c>
      <c r="H11" s="50" t="s">
        <v>37</v>
      </c>
      <c r="I11" s="57"/>
      <c r="J11" s="88"/>
      <c r="K11" s="71"/>
      <c r="L11" s="89"/>
      <c r="M11" s="61">
        <v>147.0</v>
      </c>
      <c r="N11" s="62"/>
      <c r="O11" s="84"/>
      <c r="P11" s="91"/>
      <c r="Q11" s="92"/>
      <c r="R11" s="53">
        <v>50.0</v>
      </c>
      <c r="S11" s="43" t="s">
        <v>16</v>
      </c>
      <c r="T11" s="81">
        <f>SUM(M7:M87)</f>
        <v>2814</v>
      </c>
      <c r="U11" s="9"/>
      <c r="V11" s="9"/>
      <c r="W11" s="9"/>
      <c r="X11" s="9"/>
      <c r="Y11" s="9"/>
      <c r="Z11" s="9"/>
    </row>
    <row r="12">
      <c r="A12" s="50" t="s">
        <v>40</v>
      </c>
      <c r="B12" s="93"/>
      <c r="C12" s="86"/>
      <c r="D12" s="53" t="s">
        <v>822</v>
      </c>
      <c r="E12" s="69" t="s">
        <v>3539</v>
      </c>
      <c r="F12" s="280" t="s">
        <v>3540</v>
      </c>
      <c r="G12" s="55" t="s">
        <v>3541</v>
      </c>
      <c r="H12" s="50" t="s">
        <v>37</v>
      </c>
      <c r="I12" s="57"/>
      <c r="J12" s="94"/>
      <c r="K12" s="71"/>
      <c r="L12" s="95"/>
      <c r="M12" s="61"/>
      <c r="N12" s="62">
        <v>147.0</v>
      </c>
      <c r="O12" s="96"/>
      <c r="P12" s="97"/>
      <c r="Q12" s="98"/>
      <c r="R12" s="53">
        <v>50.0</v>
      </c>
      <c r="S12" s="99" t="s">
        <v>17</v>
      </c>
      <c r="T12" s="67">
        <f>SUM(N7:N87)</f>
        <v>3412</v>
      </c>
      <c r="U12" s="9"/>
      <c r="V12" s="9"/>
      <c r="W12" s="9"/>
      <c r="X12" s="9"/>
      <c r="Y12" s="9"/>
      <c r="Z12" s="9"/>
    </row>
    <row r="13" ht="16.5" customHeight="1">
      <c r="A13" s="50" t="s">
        <v>40</v>
      </c>
      <c r="B13" s="77"/>
      <c r="C13" s="68" t="s">
        <v>3217</v>
      </c>
      <c r="D13" s="53" t="s">
        <v>822</v>
      </c>
      <c r="E13" s="69" t="s">
        <v>3542</v>
      </c>
      <c r="F13" s="262" t="s">
        <v>3543</v>
      </c>
      <c r="G13" s="55" t="s">
        <v>3544</v>
      </c>
      <c r="H13" s="50" t="s">
        <v>37</v>
      </c>
      <c r="I13" s="70">
        <v>147.0</v>
      </c>
      <c r="J13" s="58"/>
      <c r="K13" s="59"/>
      <c r="L13" s="89"/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51</v>
      </c>
      <c r="B14" s="51"/>
      <c r="C14" s="86"/>
      <c r="D14" s="53" t="s">
        <v>822</v>
      </c>
      <c r="E14" s="69"/>
      <c r="F14" s="265" t="s">
        <v>3545</v>
      </c>
      <c r="G14" s="55" t="s">
        <v>3546</v>
      </c>
      <c r="H14" s="50" t="s">
        <v>37</v>
      </c>
      <c r="I14" s="70"/>
      <c r="J14" s="58"/>
      <c r="K14" s="71"/>
      <c r="L14" s="89">
        <v>244.0</v>
      </c>
      <c r="M14" s="61"/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/>
      <c r="D15" s="53" t="s">
        <v>97</v>
      </c>
      <c r="E15" s="69"/>
      <c r="F15" s="261" t="s">
        <v>3547</v>
      </c>
      <c r="G15" s="55" t="s">
        <v>3548</v>
      </c>
      <c r="H15" s="50" t="s">
        <v>37</v>
      </c>
      <c r="I15" s="70"/>
      <c r="J15" s="58"/>
      <c r="K15" s="71"/>
      <c r="L15" s="89">
        <v>294.0</v>
      </c>
      <c r="M15" s="61"/>
      <c r="N15" s="62"/>
      <c r="O15" s="84"/>
      <c r="P15" s="91"/>
      <c r="Q15" s="105"/>
      <c r="R15" s="53">
        <v>100.0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3549</v>
      </c>
      <c r="D16" s="53" t="s">
        <v>339</v>
      </c>
      <c r="E16" s="107" t="s">
        <v>3167</v>
      </c>
      <c r="F16" s="261" t="s">
        <v>3550</v>
      </c>
      <c r="G16" s="55" t="s">
        <v>3551</v>
      </c>
      <c r="H16" s="50" t="s">
        <v>87</v>
      </c>
      <c r="I16" s="70"/>
      <c r="J16" s="58"/>
      <c r="K16" s="71"/>
      <c r="L16" s="89"/>
      <c r="M16" s="108"/>
      <c r="N16" s="62">
        <v>147.0</v>
      </c>
      <c r="O16" s="84"/>
      <c r="P16" s="91"/>
      <c r="Q16" s="98"/>
      <c r="R16" s="53">
        <v>50.0</v>
      </c>
      <c r="S16" s="109" t="s">
        <v>18</v>
      </c>
      <c r="T16" s="81">
        <f>SUM(O7:O79)</f>
        <v>70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6"/>
      <c r="D17" s="53" t="s">
        <v>190</v>
      </c>
      <c r="E17" s="110" t="s">
        <v>3552</v>
      </c>
      <c r="F17" s="265" t="s">
        <v>3553</v>
      </c>
      <c r="G17" s="55" t="s">
        <v>3554</v>
      </c>
      <c r="H17" s="50" t="s">
        <v>37</v>
      </c>
      <c r="I17" s="70"/>
      <c r="J17" s="88"/>
      <c r="K17" s="71">
        <v>244.0</v>
      </c>
      <c r="L17" s="79"/>
      <c r="M17" s="61"/>
      <c r="N17" s="83"/>
      <c r="O17" s="84"/>
      <c r="P17" s="91"/>
      <c r="Q17" s="92"/>
      <c r="R17" s="53">
        <v>50.0</v>
      </c>
      <c r="S17" s="111" t="s">
        <v>19</v>
      </c>
      <c r="T17" s="81">
        <f>SUM(P7:P87)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688</v>
      </c>
      <c r="D18" s="53" t="s">
        <v>339</v>
      </c>
      <c r="E18" s="69" t="s">
        <v>3555</v>
      </c>
      <c r="F18" s="261" t="s">
        <v>3556</v>
      </c>
      <c r="G18" s="55" t="s">
        <v>3557</v>
      </c>
      <c r="H18" s="50" t="s">
        <v>87</v>
      </c>
      <c r="I18" s="70">
        <v>294.0</v>
      </c>
      <c r="J18" s="78"/>
      <c r="K18" s="71"/>
      <c r="L18" s="89"/>
      <c r="M18" s="61"/>
      <c r="N18" s="62"/>
      <c r="O18" s="84"/>
      <c r="P18" s="91"/>
      <c r="Q18" s="98"/>
      <c r="R18" s="53">
        <v>50.0</v>
      </c>
      <c r="S18" s="112" t="s">
        <v>20</v>
      </c>
      <c r="T18" s="113">
        <f>SUM(Q7:Q87)</f>
        <v>300</v>
      </c>
      <c r="U18" s="9"/>
      <c r="V18" s="9"/>
      <c r="W18" s="9"/>
      <c r="X18" s="9"/>
      <c r="Y18" s="9"/>
      <c r="Z18" s="9"/>
    </row>
    <row r="19">
      <c r="A19" s="50" t="s">
        <v>51</v>
      </c>
      <c r="B19" s="51"/>
      <c r="C19" s="82" t="s">
        <v>2138</v>
      </c>
      <c r="D19" s="53" t="s">
        <v>339</v>
      </c>
      <c r="E19" s="69" t="s">
        <v>3558</v>
      </c>
      <c r="F19" s="261" t="s">
        <v>3559</v>
      </c>
      <c r="G19" s="55" t="s">
        <v>3560</v>
      </c>
      <c r="H19" s="50" t="s">
        <v>87</v>
      </c>
      <c r="I19" s="70"/>
      <c r="J19" s="114"/>
      <c r="K19" s="71">
        <v>244.0</v>
      </c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6"/>
      <c r="D20" s="53" t="s">
        <v>339</v>
      </c>
      <c r="E20" s="69" t="s">
        <v>3561</v>
      </c>
      <c r="F20" s="261" t="s">
        <v>3562</v>
      </c>
      <c r="G20" s="55" t="s">
        <v>3563</v>
      </c>
      <c r="H20" s="50" t="s">
        <v>87</v>
      </c>
      <c r="I20" s="70">
        <v>120.0</v>
      </c>
      <c r="J20" s="58"/>
      <c r="K20" s="116"/>
      <c r="L20" s="89"/>
      <c r="M20" s="61"/>
      <c r="N20" s="73"/>
      <c r="O20" s="74"/>
      <c r="P20" s="91"/>
      <c r="Q20" s="98"/>
      <c r="R20" s="53">
        <v>50.0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40</v>
      </c>
      <c r="B21" s="51"/>
      <c r="C21" s="82" t="s">
        <v>3564</v>
      </c>
      <c r="D21" s="53" t="s">
        <v>190</v>
      </c>
      <c r="E21" s="110" t="s">
        <v>3565</v>
      </c>
      <c r="F21" s="261" t="s">
        <v>3566</v>
      </c>
      <c r="G21" s="55" t="s">
        <v>3567</v>
      </c>
      <c r="H21" s="50" t="s">
        <v>37</v>
      </c>
      <c r="I21" s="70"/>
      <c r="J21" s="58">
        <v>147.0</v>
      </c>
      <c r="K21" s="116"/>
      <c r="L21" s="89"/>
      <c r="M21" s="61"/>
      <c r="N21" s="62"/>
      <c r="O21" s="84"/>
      <c r="P21" s="91"/>
      <c r="Q21" s="98"/>
      <c r="R21" s="53">
        <v>50.0</v>
      </c>
      <c r="S21" s="118">
        <f>SUM(F103)</f>
        <v>0</v>
      </c>
      <c r="T21" s="9"/>
      <c r="U21" s="9"/>
      <c r="V21" s="9"/>
      <c r="W21" s="9"/>
      <c r="X21" s="9"/>
      <c r="Y21" s="9"/>
      <c r="Z21" s="9"/>
    </row>
    <row r="22">
      <c r="A22" s="50" t="s">
        <v>51</v>
      </c>
      <c r="B22" s="51"/>
      <c r="C22" s="86"/>
      <c r="D22" s="53" t="s">
        <v>339</v>
      </c>
      <c r="E22" s="69"/>
      <c r="F22" s="261" t="s">
        <v>3568</v>
      </c>
      <c r="G22" s="55" t="s">
        <v>3569</v>
      </c>
      <c r="H22" s="50" t="s">
        <v>87</v>
      </c>
      <c r="I22" s="70"/>
      <c r="J22" s="58"/>
      <c r="K22" s="71"/>
      <c r="L22" s="119">
        <v>127.0</v>
      </c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 t="s">
        <v>2142</v>
      </c>
      <c r="D23" s="87"/>
      <c r="E23" s="69" t="s">
        <v>3570</v>
      </c>
      <c r="F23" s="261" t="s">
        <v>3571</v>
      </c>
      <c r="G23" s="55" t="s">
        <v>3572</v>
      </c>
      <c r="H23" s="50" t="s">
        <v>87</v>
      </c>
      <c r="I23" s="70"/>
      <c r="J23" s="58"/>
      <c r="K23" s="71"/>
      <c r="L23" s="119"/>
      <c r="M23" s="61"/>
      <c r="N23" s="62"/>
      <c r="O23" s="74">
        <v>70.0</v>
      </c>
      <c r="P23" s="91"/>
      <c r="Q23" s="98"/>
      <c r="R23" s="263">
        <v>70.0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2" t="s">
        <v>2146</v>
      </c>
      <c r="D24" s="53" t="s">
        <v>107</v>
      </c>
      <c r="E24" s="69"/>
      <c r="F24" s="261" t="s">
        <v>3573</v>
      </c>
      <c r="G24" s="55" t="s">
        <v>3574</v>
      </c>
      <c r="H24" s="50" t="s">
        <v>37</v>
      </c>
      <c r="I24" s="70"/>
      <c r="J24" s="58"/>
      <c r="K24" s="71"/>
      <c r="L24" s="79"/>
      <c r="M24" s="61">
        <v>147.0</v>
      </c>
      <c r="N24" s="62"/>
      <c r="O24" s="120"/>
      <c r="P24" s="91"/>
      <c r="Q24" s="92"/>
      <c r="R24" s="53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82" t="s">
        <v>2592</v>
      </c>
      <c r="D25" s="53" t="s">
        <v>190</v>
      </c>
      <c r="E25" s="69"/>
      <c r="F25" s="261" t="s">
        <v>3575</v>
      </c>
      <c r="G25" s="55" t="s">
        <v>2292</v>
      </c>
      <c r="H25" s="50" t="s">
        <v>37</v>
      </c>
      <c r="I25" s="70"/>
      <c r="J25" s="58"/>
      <c r="K25" s="71"/>
      <c r="L25" s="89"/>
      <c r="M25" s="121">
        <v>250.0</v>
      </c>
      <c r="N25" s="62"/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3576</v>
      </c>
      <c r="D26" s="53"/>
      <c r="E26" s="69" t="s">
        <v>3577</v>
      </c>
      <c r="F26" s="279" t="s">
        <v>3578</v>
      </c>
      <c r="G26" s="55" t="s">
        <v>3579</v>
      </c>
      <c r="H26" s="50" t="s">
        <v>87</v>
      </c>
      <c r="I26" s="123"/>
      <c r="J26" s="58"/>
      <c r="K26" s="71"/>
      <c r="L26" s="79"/>
      <c r="M26" s="61"/>
      <c r="N26" s="62">
        <v>1890.0</v>
      </c>
      <c r="O26" s="84"/>
      <c r="P26" s="104"/>
      <c r="Q26" s="98"/>
      <c r="R26" s="263">
        <v>1890.0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51"/>
      <c r="C27" s="131" t="s">
        <v>3580</v>
      </c>
      <c r="D27" s="53" t="s">
        <v>190</v>
      </c>
      <c r="E27" s="69"/>
      <c r="F27" s="261" t="s">
        <v>3581</v>
      </c>
      <c r="G27" s="55" t="s">
        <v>3582</v>
      </c>
      <c r="H27" s="50" t="s">
        <v>37</v>
      </c>
      <c r="I27" s="70"/>
      <c r="J27" s="78"/>
      <c r="K27" s="59"/>
      <c r="L27" s="79"/>
      <c r="M27" s="124"/>
      <c r="N27" s="62"/>
      <c r="O27" s="84"/>
      <c r="P27" s="104"/>
      <c r="Q27" s="92">
        <v>150.0</v>
      </c>
      <c r="R27" s="263">
        <v>150.0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131" t="s">
        <v>3580</v>
      </c>
      <c r="D28" s="53" t="s">
        <v>190</v>
      </c>
      <c r="E28" s="69"/>
      <c r="F28" s="261" t="s">
        <v>3583</v>
      </c>
      <c r="G28" s="55" t="s">
        <v>3582</v>
      </c>
      <c r="H28" s="50" t="s">
        <v>37</v>
      </c>
      <c r="I28" s="57"/>
      <c r="J28" s="58"/>
      <c r="K28" s="125"/>
      <c r="L28" s="79"/>
      <c r="M28" s="124"/>
      <c r="N28" s="73"/>
      <c r="O28" s="84"/>
      <c r="P28" s="104"/>
      <c r="Q28" s="92">
        <v>150.0</v>
      </c>
      <c r="R28" s="263">
        <v>150.0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40</v>
      </c>
      <c r="B29" s="77"/>
      <c r="C29" s="82" t="s">
        <v>3584</v>
      </c>
      <c r="D29" s="53" t="s">
        <v>107</v>
      </c>
      <c r="E29" s="69" t="s">
        <v>3585</v>
      </c>
      <c r="F29" s="261" t="s">
        <v>3586</v>
      </c>
      <c r="G29" s="55" t="s">
        <v>3587</v>
      </c>
      <c r="H29" s="50" t="s">
        <v>37</v>
      </c>
      <c r="I29" s="70">
        <v>147.0</v>
      </c>
      <c r="J29" s="58"/>
      <c r="K29" s="116"/>
      <c r="L29" s="89"/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2" t="s">
        <v>3588</v>
      </c>
      <c r="D30" s="53" t="s">
        <v>107</v>
      </c>
      <c r="E30" s="69" t="s">
        <v>3589</v>
      </c>
      <c r="F30" s="261" t="s">
        <v>3590</v>
      </c>
      <c r="G30" s="55" t="s">
        <v>3591</v>
      </c>
      <c r="H30" s="50" t="s">
        <v>37</v>
      </c>
      <c r="I30" s="70">
        <v>147.0</v>
      </c>
      <c r="J30" s="58"/>
      <c r="K30" s="71"/>
      <c r="L30" s="119"/>
      <c r="M30" s="61"/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77"/>
      <c r="C31" s="68" t="s">
        <v>3592</v>
      </c>
      <c r="D31" s="53" t="s">
        <v>190</v>
      </c>
      <c r="E31" s="69"/>
      <c r="F31" s="261" t="s">
        <v>3593</v>
      </c>
      <c r="G31" s="55" t="s">
        <v>3594</v>
      </c>
      <c r="H31" s="50" t="s">
        <v>37</v>
      </c>
      <c r="I31" s="70"/>
      <c r="J31" s="58">
        <v>294.0</v>
      </c>
      <c r="K31" s="71"/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51</v>
      </c>
      <c r="B32" s="51"/>
      <c r="C32" s="52"/>
      <c r="D32" s="53" t="s">
        <v>97</v>
      </c>
      <c r="E32" s="69" t="s">
        <v>3595</v>
      </c>
      <c r="F32" s="261" t="s">
        <v>3596</v>
      </c>
      <c r="G32" s="55" t="s">
        <v>3597</v>
      </c>
      <c r="H32" s="50" t="s">
        <v>37</v>
      </c>
      <c r="I32" s="70"/>
      <c r="J32" s="78"/>
      <c r="K32" s="71"/>
      <c r="L32" s="89">
        <v>400.0</v>
      </c>
      <c r="M32" s="61"/>
      <c r="N32" s="62"/>
      <c r="O32" s="129"/>
      <c r="P32" s="130"/>
      <c r="Q32" s="128"/>
      <c r="R32" s="53">
        <v>100.0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 t="s">
        <v>3598</v>
      </c>
      <c r="D33" s="53" t="s">
        <v>97</v>
      </c>
      <c r="E33" s="69" t="s">
        <v>3599</v>
      </c>
      <c r="F33" s="261" t="s">
        <v>3600</v>
      </c>
      <c r="G33" s="55" t="s">
        <v>3601</v>
      </c>
      <c r="H33" s="50" t="s">
        <v>37</v>
      </c>
      <c r="I33" s="70">
        <v>838.0</v>
      </c>
      <c r="J33" s="58"/>
      <c r="K33" s="71"/>
      <c r="L33" s="79"/>
      <c r="M33" s="61"/>
      <c r="N33" s="83"/>
      <c r="O33" s="129"/>
      <c r="P33" s="130"/>
      <c r="Q33" s="128"/>
      <c r="R33" s="53">
        <v>419.0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51</v>
      </c>
      <c r="B34" s="51"/>
      <c r="C34" s="68" t="s">
        <v>2154</v>
      </c>
      <c r="D34" s="53" t="s">
        <v>53</v>
      </c>
      <c r="E34" s="132" t="s">
        <v>3602</v>
      </c>
      <c r="F34" s="266" t="s">
        <v>3603</v>
      </c>
      <c r="G34" s="55" t="s">
        <v>3604</v>
      </c>
      <c r="H34" s="50" t="s">
        <v>46</v>
      </c>
      <c r="I34" s="70"/>
      <c r="J34" s="58"/>
      <c r="K34" s="116">
        <v>244.0</v>
      </c>
      <c r="L34" s="89"/>
      <c r="M34" s="61"/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 t="s">
        <v>2208</v>
      </c>
      <c r="D35" s="53" t="s">
        <v>190</v>
      </c>
      <c r="E35" s="69" t="s">
        <v>3605</v>
      </c>
      <c r="F35" s="261" t="s">
        <v>3606</v>
      </c>
      <c r="G35" s="55" t="s">
        <v>3607</v>
      </c>
      <c r="H35" s="50" t="s">
        <v>37</v>
      </c>
      <c r="I35" s="70"/>
      <c r="J35" s="58"/>
      <c r="K35" s="116">
        <v>147.0</v>
      </c>
      <c r="L35" s="89"/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40</v>
      </c>
      <c r="B36" s="51"/>
      <c r="C36" s="150" t="s">
        <v>3608</v>
      </c>
      <c r="D36" s="53"/>
      <c r="E36" s="107"/>
      <c r="F36" s="279" t="s">
        <v>3609</v>
      </c>
      <c r="G36" s="55" t="s">
        <v>3610</v>
      </c>
      <c r="H36" s="50" t="s">
        <v>87</v>
      </c>
      <c r="I36" s="70"/>
      <c r="J36" s="58"/>
      <c r="K36" s="116"/>
      <c r="L36" s="89"/>
      <c r="M36" s="61">
        <v>900.0</v>
      </c>
      <c r="N36" s="73"/>
      <c r="O36" s="129"/>
      <c r="P36" s="137"/>
      <c r="Q36" s="128"/>
      <c r="R36" s="263">
        <v>900.0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51"/>
      <c r="C37" s="150" t="s">
        <v>2601</v>
      </c>
      <c r="D37" s="53" t="s">
        <v>822</v>
      </c>
      <c r="E37" s="69"/>
      <c r="F37" s="261" t="s">
        <v>3611</v>
      </c>
      <c r="G37" s="54" t="s">
        <v>3612</v>
      </c>
      <c r="H37" s="50" t="s">
        <v>37</v>
      </c>
      <c r="I37" s="70"/>
      <c r="J37" s="58"/>
      <c r="K37" s="59"/>
      <c r="L37" s="89"/>
      <c r="M37" s="61">
        <v>294.0</v>
      </c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50" t="s">
        <v>3613</v>
      </c>
      <c r="D38" s="53" t="s">
        <v>89</v>
      </c>
      <c r="E38" s="69" t="s">
        <v>3614</v>
      </c>
      <c r="F38" s="261" t="s">
        <v>3615</v>
      </c>
      <c r="G38" s="54" t="s">
        <v>3616</v>
      </c>
      <c r="H38" s="50" t="s">
        <v>37</v>
      </c>
      <c r="I38" s="57"/>
      <c r="J38" s="58"/>
      <c r="K38" s="71"/>
      <c r="L38" s="89"/>
      <c r="M38" s="61"/>
      <c r="N38" s="62">
        <v>294.0</v>
      </c>
      <c r="O38" s="129"/>
      <c r="P38" s="130"/>
      <c r="Q38" s="127"/>
      <c r="R38" s="53">
        <v>150.0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68" t="s">
        <v>2211</v>
      </c>
      <c r="D39" s="53" t="s">
        <v>190</v>
      </c>
      <c r="E39" s="69" t="s">
        <v>3617</v>
      </c>
      <c r="F39" s="262" t="s">
        <v>3618</v>
      </c>
      <c r="G39" s="54" t="s">
        <v>3619</v>
      </c>
      <c r="H39" s="50" t="s">
        <v>37</v>
      </c>
      <c r="I39" s="57"/>
      <c r="J39" s="58"/>
      <c r="K39" s="71">
        <v>244.0</v>
      </c>
      <c r="L39" s="89"/>
      <c r="M39" s="61"/>
      <c r="N39" s="62"/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77"/>
      <c r="C40" s="68" t="s">
        <v>3620</v>
      </c>
      <c r="D40" s="53" t="s">
        <v>42</v>
      </c>
      <c r="E40" s="69" t="s">
        <v>3621</v>
      </c>
      <c r="F40" s="282" t="s">
        <v>3622</v>
      </c>
      <c r="G40" s="55" t="s">
        <v>3623</v>
      </c>
      <c r="H40" s="50" t="s">
        <v>46</v>
      </c>
      <c r="I40" s="70"/>
      <c r="J40" s="58">
        <v>147.0</v>
      </c>
      <c r="K40" s="71"/>
      <c r="L40" s="79"/>
      <c r="M40" s="61"/>
      <c r="N40" s="73"/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68" t="s">
        <v>3624</v>
      </c>
      <c r="D41" s="53" t="s">
        <v>201</v>
      </c>
      <c r="E41" s="69" t="s">
        <v>734</v>
      </c>
      <c r="F41" s="261" t="s">
        <v>3625</v>
      </c>
      <c r="G41" s="55" t="s">
        <v>3626</v>
      </c>
      <c r="H41" s="50" t="s">
        <v>46</v>
      </c>
      <c r="I41" s="70"/>
      <c r="J41" s="58"/>
      <c r="K41" s="71"/>
      <c r="L41" s="89"/>
      <c r="M41" s="61"/>
      <c r="N41" s="83">
        <v>147.0</v>
      </c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3627</v>
      </c>
      <c r="D42" s="53" t="s">
        <v>822</v>
      </c>
      <c r="E42" s="69"/>
      <c r="F42" s="261" t="s">
        <v>3628</v>
      </c>
      <c r="G42" s="53" t="s">
        <v>3629</v>
      </c>
      <c r="H42" s="50" t="s">
        <v>37</v>
      </c>
      <c r="I42" s="70">
        <v>147.0</v>
      </c>
      <c r="J42" s="58"/>
      <c r="K42" s="71"/>
      <c r="L42" s="89"/>
      <c r="M42" s="61"/>
      <c r="N42" s="62"/>
      <c r="O42" s="129"/>
      <c r="P42" s="130"/>
      <c r="Q42" s="127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/>
      <c r="B43" s="51"/>
      <c r="C43" s="82" t="s">
        <v>47</v>
      </c>
      <c r="D43" s="87"/>
      <c r="E43" s="69" t="s">
        <v>3630</v>
      </c>
      <c r="F43" s="261" t="s">
        <v>3631</v>
      </c>
      <c r="G43" s="55" t="s">
        <v>2362</v>
      </c>
      <c r="H43" s="56"/>
      <c r="I43" s="70"/>
      <c r="J43" s="58"/>
      <c r="K43" s="59"/>
      <c r="L43" s="143"/>
      <c r="M43" s="121"/>
      <c r="N43" s="62"/>
      <c r="O43" s="129"/>
      <c r="P43" s="137" t="s">
        <v>186</v>
      </c>
      <c r="Q43" s="128"/>
      <c r="R43" s="53" t="s">
        <v>47</v>
      </c>
      <c r="S43" s="9"/>
      <c r="T43" s="9"/>
      <c r="U43" s="9"/>
      <c r="V43" s="9"/>
      <c r="W43" s="9"/>
      <c r="X43" s="9"/>
      <c r="Y43" s="9"/>
      <c r="Z43" s="9"/>
    </row>
    <row r="44">
      <c r="A44" s="50"/>
      <c r="B44" s="51"/>
      <c r="C44" s="68" t="s">
        <v>47</v>
      </c>
      <c r="D44" s="53"/>
      <c r="E44" s="69" t="s">
        <v>3630</v>
      </c>
      <c r="F44" s="261" t="s">
        <v>3632</v>
      </c>
      <c r="G44" s="55" t="s">
        <v>2362</v>
      </c>
      <c r="H44" s="56"/>
      <c r="I44" s="70"/>
      <c r="J44" s="88"/>
      <c r="K44" s="71"/>
      <c r="L44" s="144"/>
      <c r="M44" s="61"/>
      <c r="N44" s="62"/>
      <c r="O44" s="129"/>
      <c r="P44" s="137" t="s">
        <v>186</v>
      </c>
      <c r="Q44" s="128"/>
      <c r="R44" s="53" t="s">
        <v>47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145"/>
      <c r="D45" s="53" t="s">
        <v>89</v>
      </c>
      <c r="E45" s="69" t="s">
        <v>3633</v>
      </c>
      <c r="F45" s="387" t="s">
        <v>3634</v>
      </c>
      <c r="G45" s="141" t="s">
        <v>3635</v>
      </c>
      <c r="H45" s="50" t="s">
        <v>37</v>
      </c>
      <c r="I45" s="147"/>
      <c r="J45" s="58">
        <v>294.0</v>
      </c>
      <c r="K45" s="71"/>
      <c r="L45" s="143"/>
      <c r="M45" s="61"/>
      <c r="N45" s="62"/>
      <c r="O45" s="129"/>
      <c r="P45" s="137"/>
      <c r="Q45" s="128"/>
      <c r="R45" s="53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40</v>
      </c>
      <c r="B46" s="77"/>
      <c r="C46" s="82" t="s">
        <v>3636</v>
      </c>
      <c r="D46" s="53" t="s">
        <v>53</v>
      </c>
      <c r="E46" s="110"/>
      <c r="F46" s="261" t="s">
        <v>3637</v>
      </c>
      <c r="G46" s="55" t="s">
        <v>3638</v>
      </c>
      <c r="H46" s="50" t="s">
        <v>46</v>
      </c>
      <c r="I46" s="70"/>
      <c r="J46" s="58"/>
      <c r="K46" s="71"/>
      <c r="L46" s="148"/>
      <c r="M46" s="61"/>
      <c r="N46" s="62">
        <v>147.0</v>
      </c>
      <c r="O46" s="129"/>
      <c r="P46" s="137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51</v>
      </c>
      <c r="B47" s="51"/>
      <c r="C47" s="82" t="s">
        <v>2040</v>
      </c>
      <c r="D47" s="53" t="s">
        <v>97</v>
      </c>
      <c r="E47" s="110"/>
      <c r="F47" s="261" t="s">
        <v>3639</v>
      </c>
      <c r="G47" s="55" t="s">
        <v>3640</v>
      </c>
      <c r="H47" s="50" t="s">
        <v>37</v>
      </c>
      <c r="I47" s="57"/>
      <c r="J47" s="58"/>
      <c r="K47" s="71"/>
      <c r="L47" s="149"/>
      <c r="M47" s="61">
        <v>244.0</v>
      </c>
      <c r="N47" s="62"/>
      <c r="O47" s="140"/>
      <c r="P47" s="130"/>
      <c r="Q47" s="98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51"/>
      <c r="C48" s="150" t="s">
        <v>3641</v>
      </c>
      <c r="D48" s="53" t="s">
        <v>138</v>
      </c>
      <c r="E48" s="69" t="s">
        <v>3642</v>
      </c>
      <c r="F48" s="281" t="s">
        <v>3643</v>
      </c>
      <c r="G48" s="55" t="s">
        <v>3644</v>
      </c>
      <c r="H48" s="50" t="s">
        <v>37</v>
      </c>
      <c r="I48" s="70"/>
      <c r="J48" s="58">
        <v>147.0</v>
      </c>
      <c r="K48" s="71"/>
      <c r="L48" s="149"/>
      <c r="M48" s="61"/>
      <c r="N48" s="62"/>
      <c r="O48" s="129"/>
      <c r="P48" s="130"/>
      <c r="Q48" s="92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51"/>
      <c r="C49" s="68" t="s">
        <v>3645</v>
      </c>
      <c r="D49" s="53" t="s">
        <v>53</v>
      </c>
      <c r="E49" s="69"/>
      <c r="F49" s="294" t="s">
        <v>3646</v>
      </c>
      <c r="G49" s="55" t="s">
        <v>3647</v>
      </c>
      <c r="H49" s="50" t="s">
        <v>46</v>
      </c>
      <c r="I49" s="70"/>
      <c r="J49" s="58"/>
      <c r="K49" s="134"/>
      <c r="L49" s="149"/>
      <c r="M49" s="61">
        <v>244.0</v>
      </c>
      <c r="N49" s="73"/>
      <c r="O49" s="152"/>
      <c r="P49" s="153"/>
      <c r="Q49" s="98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77"/>
      <c r="C50" s="52"/>
      <c r="D50" s="53" t="s">
        <v>201</v>
      </c>
      <c r="E50" s="107"/>
      <c r="F50" s="265" t="s">
        <v>3648</v>
      </c>
      <c r="G50" s="54" t="s">
        <v>3649</v>
      </c>
      <c r="H50" s="50" t="s">
        <v>46</v>
      </c>
      <c r="I50" s="70"/>
      <c r="J50" s="58"/>
      <c r="K50" s="154"/>
      <c r="L50" s="149"/>
      <c r="M50" s="61">
        <v>294.0</v>
      </c>
      <c r="N50" s="62"/>
      <c r="O50" s="152"/>
      <c r="P50" s="155"/>
      <c r="Q50" s="127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51</v>
      </c>
      <c r="B51" s="51"/>
      <c r="C51" s="68" t="s">
        <v>1823</v>
      </c>
      <c r="D51" s="53" t="s">
        <v>27</v>
      </c>
      <c r="E51" s="69" t="s">
        <v>54</v>
      </c>
      <c r="F51" s="261" t="s">
        <v>3650</v>
      </c>
      <c r="G51" s="54" t="s">
        <v>3651</v>
      </c>
      <c r="H51" s="50" t="s">
        <v>87</v>
      </c>
      <c r="I51" s="70"/>
      <c r="J51" s="58"/>
      <c r="K51" s="154"/>
      <c r="L51" s="149">
        <v>147.0</v>
      </c>
      <c r="M51" s="61"/>
      <c r="N51" s="8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150" t="s">
        <v>3652</v>
      </c>
      <c r="D52" s="53" t="s">
        <v>27</v>
      </c>
      <c r="E52" s="54" t="s">
        <v>3653</v>
      </c>
      <c r="F52" s="261" t="s">
        <v>3654</v>
      </c>
      <c r="G52" s="100" t="s">
        <v>3655</v>
      </c>
      <c r="H52" s="50" t="s">
        <v>87</v>
      </c>
      <c r="I52" s="57"/>
      <c r="J52" s="58"/>
      <c r="K52" s="154"/>
      <c r="L52" s="149"/>
      <c r="M52" s="61"/>
      <c r="N52" s="62">
        <v>240.0</v>
      </c>
      <c r="O52" s="156"/>
      <c r="P52" s="155"/>
      <c r="Q52" s="128"/>
      <c r="R52" s="53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288" t="s">
        <v>47</v>
      </c>
      <c r="D53" s="53" t="s">
        <v>339</v>
      </c>
      <c r="E53" s="69"/>
      <c r="F53" s="261" t="s">
        <v>3656</v>
      </c>
      <c r="G53" s="55" t="s">
        <v>3610</v>
      </c>
      <c r="H53" s="50" t="s">
        <v>87</v>
      </c>
      <c r="I53" s="57"/>
      <c r="J53" s="58"/>
      <c r="K53" s="158"/>
      <c r="L53" s="149"/>
      <c r="M53" s="159" t="s">
        <v>565</v>
      </c>
      <c r="N53" s="73"/>
      <c r="O53" s="152"/>
      <c r="P53" s="155"/>
      <c r="Q53" s="128"/>
      <c r="R53" s="53" t="s">
        <v>47</v>
      </c>
      <c r="S53" s="9"/>
      <c r="T53" s="9"/>
      <c r="U53" s="9"/>
      <c r="V53" s="9"/>
      <c r="W53" s="9"/>
      <c r="X53" s="9"/>
      <c r="Y53" s="9"/>
      <c r="Z53" s="9"/>
    </row>
    <row r="54">
      <c r="A54" s="50" t="s">
        <v>40</v>
      </c>
      <c r="B54" s="51"/>
      <c r="C54" s="77"/>
      <c r="D54" s="53" t="s">
        <v>97</v>
      </c>
      <c r="E54" s="54" t="s">
        <v>3657</v>
      </c>
      <c r="F54" s="261" t="s">
        <v>3658</v>
      </c>
      <c r="G54" s="55" t="s">
        <v>3659</v>
      </c>
      <c r="H54" s="50" t="s">
        <v>37</v>
      </c>
      <c r="I54" s="70">
        <v>588.0</v>
      </c>
      <c r="J54" s="88"/>
      <c r="K54" s="154"/>
      <c r="L54" s="160"/>
      <c r="M54" s="159"/>
      <c r="N54" s="62"/>
      <c r="O54" s="152"/>
      <c r="P54" s="155"/>
      <c r="Q54" s="128"/>
      <c r="R54" s="263">
        <v>588.0</v>
      </c>
      <c r="S54" s="9"/>
      <c r="T54" s="9"/>
      <c r="U54" s="9"/>
      <c r="V54" s="9"/>
      <c r="W54" s="9"/>
      <c r="X54" s="9"/>
      <c r="Y54" s="9"/>
      <c r="Z54" s="9"/>
    </row>
    <row r="55">
      <c r="A55" s="50" t="s">
        <v>51</v>
      </c>
      <c r="B55" s="51"/>
      <c r="C55" s="131" t="s">
        <v>2049</v>
      </c>
      <c r="D55" s="53" t="s">
        <v>201</v>
      </c>
      <c r="E55" s="54" t="s">
        <v>3660</v>
      </c>
      <c r="F55" s="262" t="s">
        <v>3661</v>
      </c>
      <c r="G55" s="55" t="s">
        <v>3662</v>
      </c>
      <c r="H55" s="50" t="s">
        <v>46</v>
      </c>
      <c r="I55" s="147"/>
      <c r="J55" s="58"/>
      <c r="K55" s="154">
        <v>147.0</v>
      </c>
      <c r="L55" s="149"/>
      <c r="M55" s="159"/>
      <c r="N55" s="73"/>
      <c r="O55" s="152"/>
      <c r="P55" s="153"/>
      <c r="Q55" s="128"/>
      <c r="R55" s="53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0" t="s">
        <v>40</v>
      </c>
      <c r="B56" s="51"/>
      <c r="C56" s="131" t="s">
        <v>1966</v>
      </c>
      <c r="D56" s="161" t="s">
        <v>27</v>
      </c>
      <c r="E56" s="162" t="s">
        <v>3663</v>
      </c>
      <c r="F56" s="261" t="s">
        <v>3664</v>
      </c>
      <c r="G56" s="55" t="s">
        <v>3665</v>
      </c>
      <c r="H56" s="50" t="s">
        <v>87</v>
      </c>
      <c r="I56" s="70">
        <v>244.0</v>
      </c>
      <c r="J56" s="163"/>
      <c r="K56" s="154"/>
      <c r="L56" s="160"/>
      <c r="M56" s="159"/>
      <c r="N56" s="62"/>
      <c r="O56" s="156"/>
      <c r="P56" s="155"/>
      <c r="Q56" s="128"/>
      <c r="R56" s="164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0" t="s">
        <v>51</v>
      </c>
      <c r="B57" s="51"/>
      <c r="C57" s="131" t="s">
        <v>2053</v>
      </c>
      <c r="D57" s="161" t="s">
        <v>201</v>
      </c>
      <c r="E57" s="54" t="s">
        <v>138</v>
      </c>
      <c r="F57" s="289" t="s">
        <v>3666</v>
      </c>
      <c r="G57" s="55" t="s">
        <v>3667</v>
      </c>
      <c r="H57" s="50" t="s">
        <v>46</v>
      </c>
      <c r="I57" s="70"/>
      <c r="J57" s="58"/>
      <c r="K57" s="154"/>
      <c r="L57" s="166">
        <v>244.0</v>
      </c>
      <c r="M57" s="159"/>
      <c r="N57" s="62"/>
      <c r="O57" s="156"/>
      <c r="P57" s="155"/>
      <c r="Q57" s="128"/>
      <c r="R57" s="53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0" t="s">
        <v>51</v>
      </c>
      <c r="B58" s="51"/>
      <c r="C58" s="131" t="s">
        <v>47</v>
      </c>
      <c r="D58" s="161" t="s">
        <v>138</v>
      </c>
      <c r="E58" s="54"/>
      <c r="F58" s="261" t="s">
        <v>3668</v>
      </c>
      <c r="G58" s="55" t="s">
        <v>3669</v>
      </c>
      <c r="H58" s="50" t="s">
        <v>37</v>
      </c>
      <c r="I58" s="167"/>
      <c r="J58" s="58"/>
      <c r="K58" s="154"/>
      <c r="L58" s="149" t="s">
        <v>50</v>
      </c>
      <c r="M58" s="159"/>
      <c r="N58" s="142"/>
      <c r="O58" s="156"/>
      <c r="P58" s="155"/>
      <c r="Q58" s="128"/>
      <c r="R58" s="53" t="s">
        <v>50</v>
      </c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131" t="s">
        <v>47</v>
      </c>
      <c r="D59" s="161" t="s">
        <v>97</v>
      </c>
      <c r="E59" s="54"/>
      <c r="F59" s="261" t="s">
        <v>3670</v>
      </c>
      <c r="G59" s="55" t="s">
        <v>651</v>
      </c>
      <c r="H59" s="50" t="s">
        <v>87</v>
      </c>
      <c r="I59" s="168"/>
      <c r="J59" s="58" t="s">
        <v>565</v>
      </c>
      <c r="K59" s="154"/>
      <c r="L59" s="160"/>
      <c r="M59" s="169"/>
      <c r="N59" s="142"/>
      <c r="O59" s="156"/>
      <c r="P59" s="155"/>
      <c r="Q59" s="128"/>
      <c r="R59" s="53" t="s">
        <v>47</v>
      </c>
      <c r="S59" s="9"/>
      <c r="T59" s="9"/>
      <c r="U59" s="9"/>
      <c r="V59" s="9"/>
      <c r="W59" s="9"/>
      <c r="X59" s="9"/>
      <c r="Y59" s="9"/>
      <c r="Z59" s="9"/>
    </row>
    <row r="60">
      <c r="A60" s="50" t="s">
        <v>40</v>
      </c>
      <c r="B60" s="51"/>
      <c r="C60" s="51"/>
      <c r="D60" s="161" t="s">
        <v>83</v>
      </c>
      <c r="E60" s="54" t="s">
        <v>3671</v>
      </c>
      <c r="F60" s="280" t="s">
        <v>3672</v>
      </c>
      <c r="G60" s="55" t="s">
        <v>3673</v>
      </c>
      <c r="H60" s="50" t="s">
        <v>87</v>
      </c>
      <c r="I60" s="167"/>
      <c r="J60" s="58">
        <v>294.0</v>
      </c>
      <c r="K60" s="170"/>
      <c r="L60" s="160"/>
      <c r="M60" s="159"/>
      <c r="N60" s="62"/>
      <c r="O60" s="152"/>
      <c r="P60" s="155"/>
      <c r="Q60" s="128"/>
      <c r="R60" s="53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0" t="s">
        <v>40</v>
      </c>
      <c r="B61" s="51"/>
      <c r="C61" s="131"/>
      <c r="D61" s="161" t="s">
        <v>138</v>
      </c>
      <c r="E61" s="54" t="s">
        <v>3674</v>
      </c>
      <c r="F61" s="280" t="s">
        <v>3675</v>
      </c>
      <c r="G61" s="55" t="s">
        <v>3676</v>
      </c>
      <c r="H61" s="50" t="s">
        <v>37</v>
      </c>
      <c r="I61" s="167"/>
      <c r="J61" s="58">
        <v>244.0</v>
      </c>
      <c r="K61" s="154"/>
      <c r="L61" s="166"/>
      <c r="M61" s="159"/>
      <c r="N61" s="73"/>
      <c r="O61" s="152"/>
      <c r="P61" s="155"/>
      <c r="Q61" s="128"/>
      <c r="R61" s="53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0" t="s">
        <v>40</v>
      </c>
      <c r="B62" s="77"/>
      <c r="C62" s="131" t="s">
        <v>3677</v>
      </c>
      <c r="D62" s="161" t="s">
        <v>42</v>
      </c>
      <c r="E62" s="54" t="s">
        <v>760</v>
      </c>
      <c r="F62" s="261" t="s">
        <v>3678</v>
      </c>
      <c r="G62" s="55" t="s">
        <v>3679</v>
      </c>
      <c r="H62" s="50" t="s">
        <v>46</v>
      </c>
      <c r="I62" s="167"/>
      <c r="J62" s="58">
        <v>147.0</v>
      </c>
      <c r="K62" s="154"/>
      <c r="L62" s="160"/>
      <c r="M62" s="159"/>
      <c r="N62" s="73"/>
      <c r="O62" s="152"/>
      <c r="P62" s="155"/>
      <c r="Q62" s="128"/>
      <c r="R62" s="53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0" t="s">
        <v>40</v>
      </c>
      <c r="B63" s="51"/>
      <c r="C63" s="131" t="s">
        <v>3680</v>
      </c>
      <c r="D63" s="161" t="s">
        <v>201</v>
      </c>
      <c r="E63" s="54" t="s">
        <v>3681</v>
      </c>
      <c r="F63" s="261" t="s">
        <v>3682</v>
      </c>
      <c r="G63" s="55" t="s">
        <v>3683</v>
      </c>
      <c r="H63" s="50" t="s">
        <v>46</v>
      </c>
      <c r="I63" s="167">
        <v>180.0</v>
      </c>
      <c r="J63" s="88"/>
      <c r="K63" s="154"/>
      <c r="L63" s="171"/>
      <c r="M63" s="169"/>
      <c r="N63" s="73"/>
      <c r="O63" s="152"/>
      <c r="P63" s="155"/>
      <c r="Q63" s="127"/>
      <c r="R63" s="53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0" t="s">
        <v>40</v>
      </c>
      <c r="B64" s="51"/>
      <c r="C64" s="131" t="s">
        <v>3208</v>
      </c>
      <c r="D64" s="161" t="s">
        <v>138</v>
      </c>
      <c r="E64" s="287" t="s">
        <v>3684</v>
      </c>
      <c r="F64" s="261" t="s">
        <v>3685</v>
      </c>
      <c r="G64" s="55" t="s">
        <v>3686</v>
      </c>
      <c r="H64" s="50" t="s">
        <v>37</v>
      </c>
      <c r="I64" s="167"/>
      <c r="J64" s="58">
        <v>244.0</v>
      </c>
      <c r="K64" s="154"/>
      <c r="L64" s="171"/>
      <c r="M64" s="159"/>
      <c r="N64" s="73"/>
      <c r="O64" s="152"/>
      <c r="P64" s="155"/>
      <c r="Q64" s="128"/>
      <c r="R64" s="53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0" t="s">
        <v>40</v>
      </c>
      <c r="B65" s="51"/>
      <c r="C65" s="51"/>
      <c r="D65" s="161" t="s">
        <v>27</v>
      </c>
      <c r="E65" s="54" t="s">
        <v>2982</v>
      </c>
      <c r="F65" s="261" t="s">
        <v>3687</v>
      </c>
      <c r="G65" s="55" t="s">
        <v>2273</v>
      </c>
      <c r="H65" s="50" t="s">
        <v>87</v>
      </c>
      <c r="I65" s="167">
        <v>294.0</v>
      </c>
      <c r="J65" s="58"/>
      <c r="K65" s="158"/>
      <c r="L65" s="171"/>
      <c r="M65" s="169"/>
      <c r="N65" s="62"/>
      <c r="O65" s="152"/>
      <c r="P65" s="155"/>
      <c r="Q65" s="128"/>
      <c r="R65" s="53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131" t="s">
        <v>47</v>
      </c>
      <c r="D66" s="161" t="s">
        <v>138</v>
      </c>
      <c r="E66" s="54"/>
      <c r="F66" s="261" t="s">
        <v>3688</v>
      </c>
      <c r="G66" s="55" t="s">
        <v>2348</v>
      </c>
      <c r="H66" s="50" t="s">
        <v>37</v>
      </c>
      <c r="I66" s="167"/>
      <c r="J66" s="88"/>
      <c r="K66" s="158"/>
      <c r="L66" s="171"/>
      <c r="M66" s="169"/>
      <c r="N66" s="73"/>
      <c r="O66" s="152"/>
      <c r="P66" s="155"/>
      <c r="Q66" s="127" t="s">
        <v>565</v>
      </c>
      <c r="R66" s="53" t="s">
        <v>47</v>
      </c>
      <c r="S66" s="9"/>
      <c r="T66" s="9"/>
      <c r="U66" s="9"/>
      <c r="V66" s="9"/>
      <c r="W66" s="9"/>
      <c r="X66" s="9"/>
      <c r="Y66" s="9"/>
      <c r="Z66" s="9"/>
    </row>
    <row r="67">
      <c r="A67" s="50" t="s">
        <v>51</v>
      </c>
      <c r="B67" s="51"/>
      <c r="C67" s="131" t="s">
        <v>1997</v>
      </c>
      <c r="D67" s="161" t="s">
        <v>201</v>
      </c>
      <c r="E67" s="54" t="s">
        <v>3689</v>
      </c>
      <c r="F67" s="261" t="s">
        <v>3689</v>
      </c>
      <c r="G67" s="55" t="s">
        <v>3690</v>
      </c>
      <c r="H67" s="50" t="s">
        <v>46</v>
      </c>
      <c r="I67" s="168"/>
      <c r="J67" s="88"/>
      <c r="K67" s="154"/>
      <c r="L67" s="149">
        <v>294.0</v>
      </c>
      <c r="M67" s="169"/>
      <c r="N67" s="62"/>
      <c r="O67" s="152"/>
      <c r="P67" s="155"/>
      <c r="Q67" s="128"/>
      <c r="R67" s="53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0" t="s">
        <v>40</v>
      </c>
      <c r="B68" s="51"/>
      <c r="C68" s="131" t="s">
        <v>3691</v>
      </c>
      <c r="D68" s="161" t="s">
        <v>27</v>
      </c>
      <c r="E68" s="54" t="s">
        <v>3692</v>
      </c>
      <c r="F68" s="261" t="s">
        <v>3693</v>
      </c>
      <c r="G68" s="55" t="s">
        <v>3694</v>
      </c>
      <c r="H68" s="50" t="s">
        <v>87</v>
      </c>
      <c r="I68" s="168"/>
      <c r="J68" s="88"/>
      <c r="K68" s="158"/>
      <c r="L68" s="166"/>
      <c r="M68" s="159"/>
      <c r="N68" s="62">
        <v>400.0</v>
      </c>
      <c r="O68" s="152"/>
      <c r="P68" s="155"/>
      <c r="Q68" s="128"/>
      <c r="R68" s="53">
        <v>200.0</v>
      </c>
      <c r="S68" s="9"/>
      <c r="T68" s="9"/>
      <c r="U68" s="9"/>
      <c r="V68" s="9"/>
      <c r="W68" s="9"/>
      <c r="X68" s="9"/>
      <c r="Y68" s="9"/>
      <c r="Z68" s="9"/>
    </row>
    <row r="69">
      <c r="A69" s="50" t="s">
        <v>40</v>
      </c>
      <c r="B69" s="51"/>
      <c r="C69" s="51"/>
      <c r="D69" s="24"/>
      <c r="E69" s="54"/>
      <c r="F69" s="54" t="s">
        <v>3695</v>
      </c>
      <c r="G69" s="55" t="s">
        <v>3696</v>
      </c>
      <c r="H69" s="56"/>
      <c r="I69" s="167">
        <v>294.0</v>
      </c>
      <c r="J69" s="88"/>
      <c r="K69" s="158"/>
      <c r="L69" s="149"/>
      <c r="M69" s="173"/>
      <c r="N69" s="73"/>
      <c r="O69" s="152"/>
      <c r="P69" s="155"/>
      <c r="Q69" s="128"/>
      <c r="R69" s="53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0" t="s">
        <v>40</v>
      </c>
      <c r="B70" s="51"/>
      <c r="C70" s="131" t="s">
        <v>3697</v>
      </c>
      <c r="D70" s="296" t="s">
        <v>258</v>
      </c>
      <c r="E70" s="54" t="s">
        <v>869</v>
      </c>
      <c r="F70" s="261" t="s">
        <v>3698</v>
      </c>
      <c r="G70" s="55" t="s">
        <v>3699</v>
      </c>
      <c r="H70" s="50" t="s">
        <v>87</v>
      </c>
      <c r="I70" s="175"/>
      <c r="J70" s="58">
        <v>120.0</v>
      </c>
      <c r="K70" s="154"/>
      <c r="L70" s="160"/>
      <c r="M70" s="169"/>
      <c r="N70" s="62"/>
      <c r="O70" s="152"/>
      <c r="P70" s="155"/>
      <c r="Q70" s="128"/>
      <c r="R70" s="53">
        <v>60.0</v>
      </c>
      <c r="S70" s="9"/>
      <c r="T70" s="9"/>
      <c r="U70" s="9"/>
      <c r="V70" s="9"/>
      <c r="W70" s="9"/>
      <c r="X70" s="9"/>
      <c r="Y70" s="9"/>
      <c r="Z70" s="9"/>
    </row>
    <row r="71">
      <c r="A71" s="50" t="s">
        <v>51</v>
      </c>
      <c r="B71" s="51"/>
      <c r="C71" s="131" t="s">
        <v>3700</v>
      </c>
      <c r="D71" s="296" t="s">
        <v>27</v>
      </c>
      <c r="E71" s="176"/>
      <c r="F71" s="261" t="s">
        <v>3701</v>
      </c>
      <c r="G71" s="55" t="s">
        <v>3702</v>
      </c>
      <c r="H71" s="50" t="s">
        <v>37</v>
      </c>
      <c r="I71" s="177"/>
      <c r="J71" s="88"/>
      <c r="K71" s="158"/>
      <c r="L71" s="149">
        <v>294.0</v>
      </c>
      <c r="M71" s="169"/>
      <c r="N71" s="73"/>
      <c r="O71" s="152"/>
      <c r="P71" s="155"/>
      <c r="Q71" s="128"/>
      <c r="R71" s="53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8"/>
      <c r="K72" s="178"/>
      <c r="L72" s="160"/>
      <c r="M72" s="169"/>
      <c r="N72" s="73"/>
      <c r="O72" s="152"/>
      <c r="P72" s="155"/>
      <c r="Q72" s="128"/>
      <c r="R72" s="164"/>
      <c r="S72" s="9"/>
      <c r="T72" s="9"/>
      <c r="U72" s="9"/>
      <c r="V72" s="9"/>
      <c r="W72" s="9"/>
      <c r="X72" s="9"/>
      <c r="Y72" s="9"/>
      <c r="Z72" s="9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8"/>
      <c r="L73" s="160"/>
      <c r="M73" s="169"/>
      <c r="N73" s="73"/>
      <c r="O73" s="152"/>
      <c r="P73" s="155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3"/>
      <c r="O74" s="185"/>
      <c r="P74" s="186"/>
      <c r="Q74" s="128"/>
      <c r="R74" s="53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8"/>
      <c r="K75" s="182"/>
      <c r="L75" s="183"/>
      <c r="M75" s="188"/>
      <c r="N75" s="142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86"/>
      <c r="D76" s="174"/>
      <c r="E76" s="176"/>
      <c r="F76" s="54"/>
      <c r="G76" s="54"/>
      <c r="H76" s="56"/>
      <c r="I76" s="181"/>
      <c r="J76" s="88"/>
      <c r="K76" s="189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172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69"/>
      <c r="S79" s="9"/>
      <c r="T79" s="9"/>
      <c r="U79" s="9"/>
      <c r="V79" s="9"/>
      <c r="W79" s="9"/>
      <c r="X79" s="9"/>
      <c r="Y79" s="9"/>
      <c r="Z79" s="9"/>
    </row>
    <row r="80">
      <c r="A80" s="50"/>
      <c r="B80" s="179"/>
      <c r="C80" s="51"/>
      <c r="D80" s="24"/>
      <c r="E80" s="190"/>
      <c r="F80" s="54"/>
      <c r="G80" s="54"/>
      <c r="H80" s="56"/>
      <c r="I80" s="187"/>
      <c r="J80" s="88"/>
      <c r="K80" s="182"/>
      <c r="L80" s="183"/>
      <c r="M80" s="188"/>
      <c r="N80" s="73"/>
      <c r="O80" s="185"/>
      <c r="P80" s="186"/>
      <c r="Q80" s="128"/>
      <c r="R80" s="17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2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81"/>
      <c r="J83" s="88"/>
      <c r="K83" s="182"/>
      <c r="L83" s="183"/>
      <c r="M83" s="188"/>
      <c r="N83" s="73"/>
      <c r="O83" s="185"/>
      <c r="P83" s="186"/>
      <c r="Q83" s="128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24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1"/>
      <c r="D96" s="212"/>
      <c r="E96" s="4"/>
      <c r="F96" s="213"/>
      <c r="G96" s="214"/>
      <c r="H96" s="5"/>
      <c r="I96" s="215"/>
      <c r="O96" s="216"/>
      <c r="P96" s="216"/>
      <c r="Q96" s="217"/>
      <c r="R96" s="218">
        <f>SUM(R7:R95)</f>
        <v>7271</v>
      </c>
      <c r="S96" s="9"/>
      <c r="T96" s="9"/>
      <c r="U96" s="9"/>
      <c r="V96" s="9"/>
      <c r="W96" s="9"/>
      <c r="X96" s="9"/>
      <c r="Y96" s="9"/>
      <c r="Z96" s="9"/>
    </row>
    <row r="97">
      <c r="A97" s="5"/>
      <c r="B97" s="2"/>
      <c r="C97" s="219"/>
      <c r="D97" s="220"/>
      <c r="E97" s="4"/>
      <c r="F97" s="221"/>
      <c r="G97" s="222"/>
      <c r="H97" s="3"/>
      <c r="I97" s="223" t="s">
        <v>26</v>
      </c>
      <c r="J97" s="224"/>
      <c r="O97" s="216"/>
      <c r="P97" s="216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5"/>
      <c r="B98" s="225"/>
      <c r="C98" s="19"/>
      <c r="D98" s="226"/>
      <c r="E98" s="227"/>
      <c r="F98" s="213"/>
      <c r="G98" s="4"/>
      <c r="H98" s="3"/>
      <c r="I98" s="180">
        <f>SUM(I7:I95)</f>
        <v>3587</v>
      </c>
      <c r="J98" s="228" t="s">
        <v>27</v>
      </c>
      <c r="K98" s="229"/>
      <c r="O98" s="230"/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213"/>
      <c r="G99" s="4"/>
      <c r="H99" s="3"/>
      <c r="I99" s="180">
        <f>SUM(I98*2%)</f>
        <v>71.74</v>
      </c>
      <c r="J99" s="231">
        <f>SUM(J7:J95)</f>
        <v>2078</v>
      </c>
      <c r="K99" s="232" t="s">
        <v>22</v>
      </c>
      <c r="O99" s="233" t="s">
        <v>11</v>
      </c>
      <c r="P99" s="230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234"/>
      <c r="J100" s="86">
        <f>SUM(J99*2%)</f>
        <v>41.56</v>
      </c>
      <c r="K100" s="235" t="s">
        <v>28</v>
      </c>
      <c r="L100" s="236"/>
      <c r="O100" s="216"/>
      <c r="P100" s="216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4"/>
      <c r="F101" s="4"/>
      <c r="G101" s="4"/>
      <c r="H101" s="3"/>
      <c r="I101" s="9"/>
      <c r="J101" s="234"/>
      <c r="K101" s="231">
        <f>SUM(K7:K95)</f>
        <v>1270</v>
      </c>
      <c r="L101" s="236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38" t="s">
        <v>29</v>
      </c>
      <c r="F102" s="276">
        <f>SUM(N12,L14,L15,K17,L32,J45,M50,J60,J61)</f>
        <v>2455</v>
      </c>
      <c r="G102" s="4"/>
      <c r="H102" s="3"/>
      <c r="I102" s="9"/>
      <c r="J102" s="9"/>
      <c r="K102" s="86">
        <f>SUM(K101*1%)</f>
        <v>12.7</v>
      </c>
      <c r="L102" s="240" t="s">
        <v>30</v>
      </c>
      <c r="M102" s="215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241" t="s">
        <v>31</v>
      </c>
      <c r="F103" s="242"/>
      <c r="G103" s="4"/>
      <c r="H103" s="3"/>
      <c r="I103" s="9"/>
      <c r="J103" s="9"/>
      <c r="K103" s="20"/>
      <c r="L103" s="180">
        <f>SUM(L7:L95)</f>
        <v>2044</v>
      </c>
      <c r="M103" s="243" t="s">
        <v>32</v>
      </c>
      <c r="N103" s="244"/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180">
        <f>SUM(L103*2%)</f>
        <v>40.88</v>
      </c>
      <c r="M104" s="180">
        <f>SUM(M7:M95)</f>
        <v>2814</v>
      </c>
      <c r="N104" s="245" t="s">
        <v>33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9"/>
      <c r="J105" s="9"/>
      <c r="K105" s="3"/>
      <c r="L105" s="3"/>
      <c r="M105" s="180">
        <f>SUM(M104*2%)</f>
        <v>56.28</v>
      </c>
      <c r="N105" s="180">
        <f>SUM(N7:N95)</f>
        <v>3412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6" t="s">
        <v>34</v>
      </c>
      <c r="F106" s="247">
        <f>SUM(I7,M9,N16,I18,K19,I20,L22,O23,N26,M36,L51,N52,I56,J60,I65,N68,J70)</f>
        <v>5972</v>
      </c>
      <c r="G106" s="291">
        <f>SUM(J60)</f>
        <v>294</v>
      </c>
      <c r="H106" s="3"/>
      <c r="I106" s="9"/>
      <c r="J106" s="9"/>
      <c r="K106" s="3"/>
      <c r="L106" s="3"/>
      <c r="M106" s="9"/>
      <c r="N106" s="180">
        <f>SUM(N105*2%)</f>
        <v>68.24</v>
      </c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49" t="s">
        <v>35</v>
      </c>
      <c r="F107" s="313">
        <f>SUM(K34,J40,N41,N46,M49,M50,K55,L57,J62,I63,L67)</f>
        <v>2235</v>
      </c>
      <c r="G107" s="291">
        <f>SUM(M50)</f>
        <v>294</v>
      </c>
      <c r="H107" s="3"/>
      <c r="I107" s="9"/>
      <c r="J107" s="9"/>
      <c r="K107" s="3"/>
      <c r="L107" s="3"/>
      <c r="M107" s="9"/>
      <c r="N107" s="20"/>
      <c r="O107" s="251" t="s">
        <v>36</v>
      </c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52" t="s">
        <v>37</v>
      </c>
      <c r="F108" s="313">
        <f>SUM(M11,N12,I13,L14,L15,K17,J21,M24,M25,Q27,Q28,I29,I30,J31,J32,I33,K35,M37,N38,K39,I42,J45,M47,J48,I54,J61,J64,L71)</f>
        <v>6674</v>
      </c>
      <c r="G108" s="291">
        <f>SUM(L14,L15,K17,J45,J61)</f>
        <v>1320</v>
      </c>
      <c r="H108" s="3"/>
      <c r="I108" s="9"/>
      <c r="J108" s="9"/>
      <c r="K108" s="3"/>
      <c r="L108" s="3"/>
      <c r="M108" s="9"/>
      <c r="N108" s="20"/>
      <c r="O108" s="180">
        <f>SUM(O7:O95)</f>
        <v>70</v>
      </c>
      <c r="P108" s="253" t="s">
        <v>38</v>
      </c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180">
        <f>SUM(O108*2%)</f>
        <v>1.4</v>
      </c>
      <c r="P109" s="180">
        <f>SUM(P7:P95)</f>
        <v>0</v>
      </c>
      <c r="Q109" s="252" t="s">
        <v>37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180">
        <f>SUM(P109*2%)</f>
        <v>0</v>
      </c>
      <c r="Q110" s="254">
        <f>SUM(Q7:Q95)</f>
        <v>300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180">
        <f>SUM(Q110*2%)</f>
        <v>6</v>
      </c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256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388" t="s">
        <v>3703</v>
      </c>
      <c r="B1" s="11"/>
      <c r="C1" s="11"/>
      <c r="D1" s="11"/>
      <c r="E1" s="11"/>
      <c r="F1" s="11"/>
      <c r="G1" s="12"/>
      <c r="H1" s="13"/>
      <c r="I1" s="13"/>
      <c r="J1" s="13"/>
      <c r="K1" s="13"/>
      <c r="L1" s="13"/>
      <c r="M1" s="13"/>
      <c r="N1" s="13"/>
      <c r="O1" s="13"/>
      <c r="P1" s="7"/>
      <c r="Q1" s="8"/>
      <c r="R1" s="14"/>
      <c r="S1" s="4"/>
      <c r="T1" s="9"/>
      <c r="U1" s="9"/>
      <c r="V1" s="9"/>
      <c r="W1" s="9"/>
      <c r="X1" s="9"/>
      <c r="Y1" s="9"/>
      <c r="Z1" s="9"/>
    </row>
    <row r="2">
      <c r="A2" s="15" t="s">
        <v>2</v>
      </c>
      <c r="F2" s="16"/>
      <c r="G2" s="4"/>
      <c r="H2" s="5"/>
      <c r="I2" s="17"/>
      <c r="P2" s="7"/>
      <c r="Q2" s="8"/>
      <c r="R2" s="18"/>
      <c r="S2" s="4"/>
      <c r="T2" s="9"/>
      <c r="U2" s="9"/>
      <c r="V2" s="9"/>
      <c r="W2" s="9"/>
      <c r="X2" s="9"/>
      <c r="Y2" s="9"/>
      <c r="Z2" s="9"/>
    </row>
    <row r="3">
      <c r="A3" s="3"/>
      <c r="B3" s="2"/>
      <c r="C3" s="19"/>
      <c r="D3" s="20"/>
      <c r="E3" s="16"/>
      <c r="F3" s="16"/>
      <c r="G3" s="4"/>
      <c r="H3" s="5"/>
      <c r="I3" s="4"/>
      <c r="J3" s="4"/>
      <c r="K3" s="5"/>
      <c r="L3" s="5"/>
      <c r="M3" s="4"/>
      <c r="N3" s="5"/>
      <c r="O3" s="4"/>
      <c r="P3" s="7"/>
      <c r="Q3" s="8"/>
      <c r="R3" s="21"/>
      <c r="S3" s="22" t="s">
        <v>3</v>
      </c>
      <c r="T3" s="23">
        <f>SUM(F102)</f>
        <v>0</v>
      </c>
      <c r="U3" s="9"/>
      <c r="V3" s="9"/>
      <c r="W3" s="9"/>
      <c r="X3" s="9"/>
      <c r="Y3" s="9"/>
      <c r="Z3" s="9"/>
    </row>
    <row r="4">
      <c r="A4" s="3"/>
      <c r="B4" s="2"/>
      <c r="C4" s="19"/>
      <c r="D4" s="24"/>
      <c r="E4" s="25"/>
      <c r="F4" s="25"/>
      <c r="G4" s="26"/>
      <c r="H4" s="27"/>
      <c r="I4" s="28"/>
      <c r="J4" s="29"/>
      <c r="K4" s="27"/>
      <c r="L4" s="27"/>
      <c r="M4" s="30"/>
      <c r="N4" s="31"/>
      <c r="O4" s="29"/>
      <c r="P4" s="32"/>
      <c r="Q4" s="33"/>
      <c r="R4" s="29"/>
      <c r="S4" s="9"/>
      <c r="T4" s="9"/>
      <c r="U4" s="9"/>
      <c r="V4" s="9"/>
      <c r="W4" s="9"/>
      <c r="X4" s="9"/>
      <c r="Y4" s="9"/>
      <c r="Z4" s="9"/>
    </row>
    <row r="5">
      <c r="A5" s="34" t="s">
        <v>4</v>
      </c>
      <c r="B5" s="35" t="s">
        <v>5</v>
      </c>
      <c r="C5" s="36" t="s">
        <v>6</v>
      </c>
      <c r="D5" s="37" t="s">
        <v>7</v>
      </c>
      <c r="E5" s="37" t="s">
        <v>8</v>
      </c>
      <c r="F5" s="37" t="s">
        <v>9</v>
      </c>
      <c r="G5" s="38" t="s">
        <v>10</v>
      </c>
      <c r="H5" s="38" t="s">
        <v>11</v>
      </c>
      <c r="I5" s="39" t="s">
        <v>12</v>
      </c>
      <c r="J5" s="40" t="s">
        <v>13</v>
      </c>
      <c r="K5" s="41" t="s">
        <v>14</v>
      </c>
      <c r="L5" s="42" t="s">
        <v>15</v>
      </c>
      <c r="M5" s="43" t="s">
        <v>16</v>
      </c>
      <c r="N5" s="44" t="s">
        <v>17</v>
      </c>
      <c r="O5" s="45" t="s">
        <v>18</v>
      </c>
      <c r="P5" s="46" t="s">
        <v>19</v>
      </c>
      <c r="Q5" s="47" t="s">
        <v>20</v>
      </c>
      <c r="R5" s="48" t="s">
        <v>21</v>
      </c>
      <c r="S5" s="49" t="s">
        <v>22</v>
      </c>
      <c r="U5" s="9"/>
      <c r="V5" s="9"/>
      <c r="W5" s="9"/>
      <c r="X5" s="9"/>
      <c r="Y5" s="9"/>
      <c r="Z5" s="9"/>
    </row>
    <row r="6">
      <c r="A6" s="50" t="s">
        <v>40</v>
      </c>
      <c r="B6" s="51"/>
      <c r="C6" s="68" t="s">
        <v>3704</v>
      </c>
      <c r="D6" s="53" t="s">
        <v>42</v>
      </c>
      <c r="E6" s="54" t="s">
        <v>3705</v>
      </c>
      <c r="F6" s="261" t="s">
        <v>3706</v>
      </c>
      <c r="G6" s="55" t="s">
        <v>3707</v>
      </c>
      <c r="H6" s="50" t="s">
        <v>46</v>
      </c>
      <c r="I6" s="57">
        <v>127.0</v>
      </c>
      <c r="J6" s="58"/>
      <c r="K6" s="59"/>
      <c r="L6" s="60"/>
      <c r="M6" s="61"/>
      <c r="N6" s="62"/>
      <c r="O6" s="63"/>
      <c r="P6" s="64"/>
      <c r="Q6" s="65"/>
      <c r="R6" s="53">
        <v>50.0</v>
      </c>
      <c r="S6" s="66" t="s">
        <v>23</v>
      </c>
      <c r="T6" s="67">
        <f>SUM(I6:I86)</f>
        <v>1627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/>
      <c r="D7" s="53" t="s">
        <v>258</v>
      </c>
      <c r="E7" s="69" t="s">
        <v>3708</v>
      </c>
      <c r="F7" s="261" t="s">
        <v>3709</v>
      </c>
      <c r="G7" s="55" t="s">
        <v>3710</v>
      </c>
      <c r="H7" s="50" t="s">
        <v>87</v>
      </c>
      <c r="I7" s="70">
        <v>200.0</v>
      </c>
      <c r="J7" s="58"/>
      <c r="K7" s="71"/>
      <c r="L7" s="72"/>
      <c r="M7" s="61"/>
      <c r="N7" s="73"/>
      <c r="O7" s="74"/>
      <c r="P7" s="75"/>
      <c r="Q7" s="76"/>
      <c r="R7" s="53">
        <v>50.0</v>
      </c>
      <c r="S7" s="40" t="s">
        <v>13</v>
      </c>
      <c r="T7" s="67">
        <f>SUM(J6:J86)</f>
        <v>915</v>
      </c>
      <c r="U7" s="9"/>
      <c r="V7" s="9"/>
      <c r="W7" s="9"/>
      <c r="X7" s="9"/>
      <c r="Y7" s="9"/>
      <c r="Z7" s="9"/>
    </row>
    <row r="8">
      <c r="A8" s="50" t="s">
        <v>51</v>
      </c>
      <c r="B8" s="77"/>
      <c r="C8" s="68" t="s">
        <v>3711</v>
      </c>
      <c r="D8" s="53" t="s">
        <v>42</v>
      </c>
      <c r="E8" s="69" t="s">
        <v>3712</v>
      </c>
      <c r="F8" s="261" t="s">
        <v>3712</v>
      </c>
      <c r="G8" s="55" t="s">
        <v>3713</v>
      </c>
      <c r="H8" s="50" t="s">
        <v>46</v>
      </c>
      <c r="I8" s="70"/>
      <c r="J8" s="78"/>
      <c r="K8" s="71"/>
      <c r="L8" s="89">
        <v>320.0</v>
      </c>
      <c r="M8" s="61"/>
      <c r="N8" s="73"/>
      <c r="O8" s="74"/>
      <c r="P8" s="75"/>
      <c r="Q8" s="65"/>
      <c r="R8" s="53">
        <v>100.0</v>
      </c>
      <c r="S8" s="80" t="s">
        <v>14</v>
      </c>
      <c r="T8" s="81">
        <f>SUM(K6:K86)</f>
        <v>2356</v>
      </c>
      <c r="U8" s="9"/>
      <c r="V8" s="9"/>
      <c r="W8" s="9"/>
      <c r="X8" s="9"/>
      <c r="Y8" s="9"/>
      <c r="Z8" s="9"/>
    </row>
    <row r="9">
      <c r="A9" s="50" t="s">
        <v>51</v>
      </c>
      <c r="B9" s="51"/>
      <c r="C9" s="82" t="s">
        <v>3714</v>
      </c>
      <c r="D9" s="53" t="s">
        <v>107</v>
      </c>
      <c r="E9" s="69" t="s">
        <v>3715</v>
      </c>
      <c r="F9" s="261" t="s">
        <v>3716</v>
      </c>
      <c r="G9" s="55" t="s">
        <v>3717</v>
      </c>
      <c r="H9" s="50" t="s">
        <v>37</v>
      </c>
      <c r="I9" s="70"/>
      <c r="J9" s="58"/>
      <c r="K9" s="71">
        <v>127.0</v>
      </c>
      <c r="L9" s="79"/>
      <c r="M9" s="61"/>
      <c r="N9" s="83"/>
      <c r="O9" s="84"/>
      <c r="P9" s="75"/>
      <c r="Q9" s="65"/>
      <c r="R9" s="53">
        <v>50.0</v>
      </c>
      <c r="S9" s="85" t="s">
        <v>24</v>
      </c>
      <c r="T9" s="81">
        <f>SUM(L6:L86)</f>
        <v>3180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 t="s">
        <v>47</v>
      </c>
      <c r="D10" s="53" t="s">
        <v>107</v>
      </c>
      <c r="E10" s="69"/>
      <c r="F10" s="261" t="s">
        <v>3718</v>
      </c>
      <c r="G10" s="55" t="s">
        <v>3719</v>
      </c>
      <c r="H10" s="50" t="s">
        <v>37</v>
      </c>
      <c r="I10" s="57" t="s">
        <v>186</v>
      </c>
      <c r="J10" s="88"/>
      <c r="K10" s="71"/>
      <c r="L10" s="89"/>
      <c r="M10" s="90"/>
      <c r="N10" s="62"/>
      <c r="O10" s="84"/>
      <c r="P10" s="91"/>
      <c r="Q10" s="92"/>
      <c r="R10" s="53" t="s">
        <v>47</v>
      </c>
      <c r="S10" s="43" t="s">
        <v>16</v>
      </c>
      <c r="T10" s="81">
        <f>SUM(M6:M86)</f>
        <v>638</v>
      </c>
      <c r="U10" s="9"/>
      <c r="V10" s="9"/>
      <c r="W10" s="9"/>
      <c r="X10" s="9"/>
      <c r="Y10" s="9"/>
      <c r="Z10" s="9"/>
    </row>
    <row r="11">
      <c r="A11" s="50" t="s">
        <v>40</v>
      </c>
      <c r="B11" s="93"/>
      <c r="C11" s="82" t="s">
        <v>3720</v>
      </c>
      <c r="D11" s="87"/>
      <c r="E11" s="69"/>
      <c r="F11" s="279" t="s">
        <v>3721</v>
      </c>
      <c r="G11" s="55" t="s">
        <v>2348</v>
      </c>
      <c r="H11" s="50" t="s">
        <v>37</v>
      </c>
      <c r="I11" s="57"/>
      <c r="J11" s="94"/>
      <c r="K11" s="71"/>
      <c r="L11" s="95"/>
      <c r="M11" s="61"/>
      <c r="N11" s="62"/>
      <c r="O11" s="96"/>
      <c r="P11" s="97"/>
      <c r="Q11" s="92">
        <v>770.0</v>
      </c>
      <c r="R11" s="263">
        <v>770.0</v>
      </c>
      <c r="S11" s="99" t="s">
        <v>17</v>
      </c>
      <c r="T11" s="67">
        <f>SUM(N6:N86)</f>
        <v>2381</v>
      </c>
      <c r="U11" s="9"/>
      <c r="V11" s="9"/>
      <c r="W11" s="9"/>
      <c r="X11" s="9"/>
      <c r="Y11" s="9"/>
      <c r="Z11" s="9"/>
    </row>
    <row r="12" ht="16.5" customHeight="1">
      <c r="A12" s="50" t="s">
        <v>51</v>
      </c>
      <c r="B12" s="77"/>
      <c r="C12" s="52"/>
      <c r="D12" s="53" t="s">
        <v>107</v>
      </c>
      <c r="E12" s="69" t="s">
        <v>3722</v>
      </c>
      <c r="F12" s="262" t="s">
        <v>3723</v>
      </c>
      <c r="G12" s="55" t="s">
        <v>3724</v>
      </c>
      <c r="H12" s="50" t="s">
        <v>37</v>
      </c>
      <c r="I12" s="70"/>
      <c r="J12" s="58"/>
      <c r="K12" s="71">
        <v>147.0</v>
      </c>
      <c r="L12" s="89"/>
      <c r="M12" s="61"/>
      <c r="N12" s="83"/>
      <c r="O12" s="74"/>
      <c r="P12" s="91"/>
      <c r="Q12" s="98"/>
      <c r="R12" s="101">
        <v>50.0</v>
      </c>
      <c r="S12" s="102"/>
      <c r="T12" s="103"/>
      <c r="U12" s="9"/>
      <c r="V12" s="9"/>
      <c r="W12" s="9"/>
      <c r="X12" s="9"/>
      <c r="Y12" s="9"/>
      <c r="Z12" s="9"/>
    </row>
    <row r="13">
      <c r="A13" s="50" t="s">
        <v>51</v>
      </c>
      <c r="B13" s="51"/>
      <c r="C13" s="82" t="s">
        <v>1583</v>
      </c>
      <c r="D13" s="53" t="s">
        <v>107</v>
      </c>
      <c r="E13" s="69"/>
      <c r="F13" s="261" t="s">
        <v>3725</v>
      </c>
      <c r="G13" s="55" t="s">
        <v>3726</v>
      </c>
      <c r="H13" s="50" t="s">
        <v>37</v>
      </c>
      <c r="I13" s="70"/>
      <c r="J13" s="58"/>
      <c r="K13" s="71"/>
      <c r="L13" s="89"/>
      <c r="M13" s="61">
        <v>294.0</v>
      </c>
      <c r="N13" s="83"/>
      <c r="O13" s="84"/>
      <c r="P13" s="104"/>
      <c r="Q13" s="98"/>
      <c r="R13" s="53">
        <v>50.0</v>
      </c>
      <c r="S13" s="9"/>
      <c r="T13" s="9"/>
      <c r="U13" s="9"/>
      <c r="V13" s="9"/>
      <c r="W13" s="9"/>
      <c r="X13" s="9"/>
      <c r="Y13" s="9"/>
      <c r="Z13" s="9"/>
    </row>
    <row r="14">
      <c r="A14" s="50" t="s">
        <v>51</v>
      </c>
      <c r="B14" s="51"/>
      <c r="C14" s="82" t="s">
        <v>1687</v>
      </c>
      <c r="D14" s="53" t="s">
        <v>138</v>
      </c>
      <c r="E14" s="69" t="s">
        <v>98</v>
      </c>
      <c r="F14" s="261" t="s">
        <v>3727</v>
      </c>
      <c r="G14" s="55" t="s">
        <v>3728</v>
      </c>
      <c r="H14" s="50" t="s">
        <v>37</v>
      </c>
      <c r="I14" s="70"/>
      <c r="J14" s="58"/>
      <c r="K14" s="71">
        <v>147.0</v>
      </c>
      <c r="L14" s="89"/>
      <c r="M14" s="61"/>
      <c r="N14" s="62"/>
      <c r="O14" s="84"/>
      <c r="P14" s="91"/>
      <c r="Q14" s="105"/>
      <c r="R14" s="53">
        <v>50.0</v>
      </c>
      <c r="S14" s="106" t="s">
        <v>25</v>
      </c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3729</v>
      </c>
      <c r="D15" s="53" t="s">
        <v>138</v>
      </c>
      <c r="E15" s="107" t="s">
        <v>3730</v>
      </c>
      <c r="F15" s="261" t="s">
        <v>3731</v>
      </c>
      <c r="G15" s="55" t="s">
        <v>3732</v>
      </c>
      <c r="H15" s="50" t="s">
        <v>37</v>
      </c>
      <c r="I15" s="70"/>
      <c r="J15" s="58"/>
      <c r="K15" s="71">
        <v>1200.0</v>
      </c>
      <c r="L15" s="89"/>
      <c r="M15" s="108"/>
      <c r="N15" s="62"/>
      <c r="O15" s="84"/>
      <c r="P15" s="91"/>
      <c r="Q15" s="98"/>
      <c r="R15" s="53">
        <v>600.0</v>
      </c>
      <c r="S15" s="109" t="s">
        <v>18</v>
      </c>
      <c r="T15" s="81">
        <f>SUM(O6:O78)</f>
        <v>0</v>
      </c>
      <c r="U15" s="9"/>
      <c r="V15" s="9"/>
      <c r="W15" s="9"/>
      <c r="X15" s="9"/>
      <c r="Y15" s="9"/>
      <c r="Z15" s="9"/>
    </row>
    <row r="16">
      <c r="A16" s="50" t="s">
        <v>40</v>
      </c>
      <c r="B16" s="77"/>
      <c r="C16" s="82" t="s">
        <v>3733</v>
      </c>
      <c r="D16" s="53" t="s">
        <v>258</v>
      </c>
      <c r="E16" s="110" t="s">
        <v>3734</v>
      </c>
      <c r="F16" s="261" t="s">
        <v>3735</v>
      </c>
      <c r="G16" s="55" t="s">
        <v>3736</v>
      </c>
      <c r="H16" s="50" t="s">
        <v>87</v>
      </c>
      <c r="I16" s="70"/>
      <c r="J16" s="58">
        <v>244.0</v>
      </c>
      <c r="K16" s="71"/>
      <c r="L16" s="79"/>
      <c r="M16" s="61"/>
      <c r="N16" s="83"/>
      <c r="O16" s="84"/>
      <c r="P16" s="91"/>
      <c r="Q16" s="92"/>
      <c r="R16" s="53">
        <v>50.0</v>
      </c>
      <c r="S16" s="111" t="s">
        <v>19</v>
      </c>
      <c r="T16" s="81">
        <f>SUM(P6:P86)</f>
        <v>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2" t="s">
        <v>2125</v>
      </c>
      <c r="D17" s="53" t="s">
        <v>112</v>
      </c>
      <c r="E17" s="69" t="s">
        <v>3737</v>
      </c>
      <c r="F17" s="261" t="s">
        <v>3738</v>
      </c>
      <c r="G17" s="55" t="s">
        <v>3739</v>
      </c>
      <c r="H17" s="50" t="s">
        <v>46</v>
      </c>
      <c r="I17" s="70"/>
      <c r="J17" s="78"/>
      <c r="K17" s="71">
        <v>294.0</v>
      </c>
      <c r="L17" s="89"/>
      <c r="M17" s="61"/>
      <c r="N17" s="62"/>
      <c r="O17" s="84"/>
      <c r="P17" s="91"/>
      <c r="Q17" s="98"/>
      <c r="R17" s="53">
        <v>50.0</v>
      </c>
      <c r="S17" s="112" t="s">
        <v>20</v>
      </c>
      <c r="T17" s="113">
        <f>SUM(Q6:Q86)</f>
        <v>1020</v>
      </c>
      <c r="U17" s="9"/>
      <c r="V17" s="9"/>
      <c r="W17" s="9"/>
      <c r="X17" s="9"/>
      <c r="Y17" s="9"/>
      <c r="Z17" s="9"/>
    </row>
    <row r="18">
      <c r="A18" s="50" t="s">
        <v>51</v>
      </c>
      <c r="B18" s="51"/>
      <c r="C18" s="86"/>
      <c r="D18" s="53" t="s">
        <v>97</v>
      </c>
      <c r="E18" s="69"/>
      <c r="F18" s="265" t="s">
        <v>3740</v>
      </c>
      <c r="G18" s="55" t="s">
        <v>2527</v>
      </c>
      <c r="H18" s="50" t="s">
        <v>37</v>
      </c>
      <c r="I18" s="70"/>
      <c r="J18" s="114"/>
      <c r="K18" s="71"/>
      <c r="L18" s="89">
        <v>588.0</v>
      </c>
      <c r="M18" s="61"/>
      <c r="N18" s="62"/>
      <c r="O18" s="84"/>
      <c r="P18" s="91"/>
      <c r="Q18" s="92"/>
      <c r="R18" s="53">
        <v>100.0</v>
      </c>
      <c r="S18" s="115"/>
      <c r="T18" s="7"/>
      <c r="U18" s="9"/>
      <c r="V18" s="9"/>
      <c r="W18" s="9"/>
      <c r="X18" s="9"/>
      <c r="Y18" s="9"/>
      <c r="Z18" s="9"/>
    </row>
    <row r="19" ht="15.75" customHeight="1">
      <c r="A19" s="50" t="s">
        <v>40</v>
      </c>
      <c r="B19" s="51"/>
      <c r="C19" s="82" t="s">
        <v>3741</v>
      </c>
      <c r="D19" s="53" t="s">
        <v>42</v>
      </c>
      <c r="E19" s="69" t="s">
        <v>3742</v>
      </c>
      <c r="F19" s="261" t="s">
        <v>3743</v>
      </c>
      <c r="G19" s="55" t="s">
        <v>3744</v>
      </c>
      <c r="H19" s="50" t="s">
        <v>46</v>
      </c>
      <c r="I19" s="70">
        <v>244.0</v>
      </c>
      <c r="J19" s="58"/>
      <c r="K19" s="116"/>
      <c r="L19" s="89"/>
      <c r="M19" s="61"/>
      <c r="N19" s="73"/>
      <c r="O19" s="74"/>
      <c r="P19" s="91"/>
      <c r="Q19" s="98"/>
      <c r="R19" s="53">
        <v>50.0</v>
      </c>
      <c r="S19" s="117" t="s">
        <v>3</v>
      </c>
      <c r="T19" s="9"/>
      <c r="U19" s="9"/>
      <c r="V19" s="9"/>
      <c r="W19" s="9"/>
      <c r="X19" s="9"/>
      <c r="Y19" s="9"/>
      <c r="Z19" s="9"/>
    </row>
    <row r="20">
      <c r="A20" s="50" t="s">
        <v>40</v>
      </c>
      <c r="B20" s="51"/>
      <c r="C20" s="82" t="s">
        <v>3745</v>
      </c>
      <c r="D20" s="53" t="s">
        <v>42</v>
      </c>
      <c r="E20" s="110" t="s">
        <v>3746</v>
      </c>
      <c r="F20" s="261" t="s">
        <v>3747</v>
      </c>
      <c r="G20" s="55" t="s">
        <v>3748</v>
      </c>
      <c r="H20" s="50" t="s">
        <v>46</v>
      </c>
      <c r="I20" s="70">
        <v>244.0</v>
      </c>
      <c r="J20" s="58"/>
      <c r="K20" s="116"/>
      <c r="L20" s="89"/>
      <c r="M20" s="61"/>
      <c r="N20" s="62"/>
      <c r="O20" s="84"/>
      <c r="P20" s="91"/>
      <c r="Q20" s="98"/>
      <c r="R20" s="53">
        <v>50.0</v>
      </c>
      <c r="S20" s="118">
        <f>SUM(F102)</f>
        <v>0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2132</v>
      </c>
      <c r="D21" s="53" t="s">
        <v>83</v>
      </c>
      <c r="E21" s="69" t="s">
        <v>3749</v>
      </c>
      <c r="F21" s="261" t="s">
        <v>3750</v>
      </c>
      <c r="G21" s="55" t="s">
        <v>3751</v>
      </c>
      <c r="H21" s="50" t="s">
        <v>87</v>
      </c>
      <c r="I21" s="70"/>
      <c r="J21" s="58"/>
      <c r="K21" s="71"/>
      <c r="L21" s="119">
        <v>441.0</v>
      </c>
      <c r="M21" s="61"/>
      <c r="N21" s="62"/>
      <c r="O21" s="84"/>
      <c r="P21" s="91"/>
      <c r="Q21" s="98"/>
      <c r="R21" s="53">
        <v>100.0</v>
      </c>
      <c r="S21" s="9"/>
      <c r="T21" s="9"/>
      <c r="U21" s="9"/>
      <c r="V21" s="9"/>
      <c r="W21" s="9"/>
      <c r="X21" s="9"/>
      <c r="Y21" s="9"/>
      <c r="Z21" s="9"/>
    </row>
    <row r="22">
      <c r="A22" s="50" t="s">
        <v>51</v>
      </c>
      <c r="B22" s="51"/>
      <c r="C22" s="82"/>
      <c r="D22" s="53" t="s">
        <v>138</v>
      </c>
      <c r="E22" s="69" t="s">
        <v>3752</v>
      </c>
      <c r="F22" s="261" t="s">
        <v>3752</v>
      </c>
      <c r="G22" s="55" t="s">
        <v>3753</v>
      </c>
      <c r="H22" s="50" t="s">
        <v>37</v>
      </c>
      <c r="I22" s="70"/>
      <c r="J22" s="58"/>
      <c r="K22" s="71"/>
      <c r="L22" s="119">
        <v>200.0</v>
      </c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6"/>
      <c r="D23" s="53" t="s">
        <v>42</v>
      </c>
      <c r="E23" s="69"/>
      <c r="F23" s="261" t="s">
        <v>3754</v>
      </c>
      <c r="G23" s="55" t="s">
        <v>3755</v>
      </c>
      <c r="H23" s="50" t="s">
        <v>46</v>
      </c>
      <c r="I23" s="70"/>
      <c r="J23" s="58"/>
      <c r="K23" s="71"/>
      <c r="L23" s="89">
        <v>147.0</v>
      </c>
      <c r="M23" s="61"/>
      <c r="N23" s="62"/>
      <c r="O23" s="120"/>
      <c r="P23" s="91"/>
      <c r="Q23" s="92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3756</v>
      </c>
      <c r="D24" s="53" t="s">
        <v>42</v>
      </c>
      <c r="E24" s="69" t="s">
        <v>3757</v>
      </c>
      <c r="F24" s="261" t="s">
        <v>3758</v>
      </c>
      <c r="G24" s="55" t="s">
        <v>3759</v>
      </c>
      <c r="H24" s="50" t="s">
        <v>46</v>
      </c>
      <c r="I24" s="70"/>
      <c r="J24" s="58"/>
      <c r="K24" s="71"/>
      <c r="L24" s="89"/>
      <c r="M24" s="121"/>
      <c r="N24" s="62">
        <v>220.5</v>
      </c>
      <c r="O24" s="74"/>
      <c r="P24" s="91"/>
      <c r="Q24" s="122"/>
      <c r="R24" s="53">
        <v>50.0</v>
      </c>
      <c r="S24" s="4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131" t="s">
        <v>3760</v>
      </c>
      <c r="D25" s="53" t="s">
        <v>138</v>
      </c>
      <c r="E25" s="69" t="s">
        <v>3761</v>
      </c>
      <c r="F25" s="261" t="s">
        <v>3762</v>
      </c>
      <c r="G25" s="55" t="s">
        <v>3763</v>
      </c>
      <c r="H25" s="50" t="s">
        <v>37</v>
      </c>
      <c r="I25" s="57">
        <v>244.0</v>
      </c>
      <c r="J25" s="58"/>
      <c r="K25" s="71"/>
      <c r="L25" s="79"/>
      <c r="M25" s="61"/>
      <c r="N25" s="62"/>
      <c r="O25" s="84"/>
      <c r="P25" s="104"/>
      <c r="Q25" s="98"/>
      <c r="R25" s="53">
        <v>50.0</v>
      </c>
      <c r="S25" s="9"/>
      <c r="T25" s="9"/>
      <c r="U25" s="9"/>
      <c r="V25" s="9"/>
      <c r="W25" s="9"/>
      <c r="X25" s="9"/>
      <c r="Y25" s="9"/>
      <c r="Z25" s="9"/>
    </row>
    <row r="26">
      <c r="A26" s="50" t="s">
        <v>51</v>
      </c>
      <c r="B26" s="51"/>
      <c r="C26" s="131" t="s">
        <v>2150</v>
      </c>
      <c r="D26" s="53" t="s">
        <v>107</v>
      </c>
      <c r="E26" s="69"/>
      <c r="F26" s="261" t="s">
        <v>3764</v>
      </c>
      <c r="G26" s="55" t="s">
        <v>3765</v>
      </c>
      <c r="H26" s="50" t="s">
        <v>37</v>
      </c>
      <c r="I26" s="70"/>
      <c r="J26" s="78"/>
      <c r="K26" s="59"/>
      <c r="L26" s="79"/>
      <c r="M26" s="61">
        <v>147.0</v>
      </c>
      <c r="N26" s="62"/>
      <c r="O26" s="84"/>
      <c r="P26" s="104"/>
      <c r="Q26" s="92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77"/>
      <c r="C27" s="82" t="s">
        <v>3766</v>
      </c>
      <c r="D27" s="53" t="s">
        <v>822</v>
      </c>
      <c r="E27" s="69" t="s">
        <v>2119</v>
      </c>
      <c r="F27" s="261" t="s">
        <v>3767</v>
      </c>
      <c r="G27" s="55" t="s">
        <v>3768</v>
      </c>
      <c r="H27" s="50" t="s">
        <v>37</v>
      </c>
      <c r="I27" s="57"/>
      <c r="J27" s="58">
        <v>197.0</v>
      </c>
      <c r="K27" s="125"/>
      <c r="L27" s="79"/>
      <c r="M27" s="124"/>
      <c r="N27" s="73"/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51</v>
      </c>
      <c r="B28" s="77"/>
      <c r="C28" s="82" t="s">
        <v>47</v>
      </c>
      <c r="D28" s="53" t="s">
        <v>138</v>
      </c>
      <c r="E28" s="69" t="s">
        <v>3769</v>
      </c>
      <c r="F28" s="261" t="s">
        <v>3770</v>
      </c>
      <c r="G28" s="55" t="s">
        <v>3771</v>
      </c>
      <c r="H28" s="50" t="s">
        <v>37</v>
      </c>
      <c r="I28" s="126"/>
      <c r="J28" s="58"/>
      <c r="K28" s="116" t="s">
        <v>50</v>
      </c>
      <c r="L28" s="89"/>
      <c r="M28" s="61"/>
      <c r="N28" s="62"/>
      <c r="O28" s="84"/>
      <c r="P28" s="104"/>
      <c r="Q28" s="127"/>
      <c r="R28" s="53" t="s">
        <v>47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51</v>
      </c>
      <c r="B29" s="77"/>
      <c r="C29" s="82" t="s">
        <v>2166</v>
      </c>
      <c r="D29" s="53" t="s">
        <v>258</v>
      </c>
      <c r="E29" s="69" t="s">
        <v>3772</v>
      </c>
      <c r="F29" s="261" t="s">
        <v>3773</v>
      </c>
      <c r="G29" s="55" t="s">
        <v>3774</v>
      </c>
      <c r="H29" s="50" t="s">
        <v>87</v>
      </c>
      <c r="I29" s="126"/>
      <c r="J29" s="58"/>
      <c r="K29" s="71">
        <v>147.0</v>
      </c>
      <c r="L29" s="119"/>
      <c r="M29" s="61"/>
      <c r="N29" s="62"/>
      <c r="O29" s="74"/>
      <c r="P29" s="91"/>
      <c r="Q29" s="128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68" t="s">
        <v>3775</v>
      </c>
      <c r="D30" s="53" t="s">
        <v>258</v>
      </c>
      <c r="E30" s="69" t="s">
        <v>3776</v>
      </c>
      <c r="F30" s="261" t="s">
        <v>3777</v>
      </c>
      <c r="G30" s="55" t="s">
        <v>3778</v>
      </c>
      <c r="H30" s="50" t="s">
        <v>87</v>
      </c>
      <c r="I30" s="70">
        <v>147.0</v>
      </c>
      <c r="J30" s="58"/>
      <c r="K30" s="71"/>
      <c r="L30" s="89"/>
      <c r="M30" s="121"/>
      <c r="N30" s="62"/>
      <c r="O30" s="8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51</v>
      </c>
      <c r="B31" s="51"/>
      <c r="C31" s="68" t="s">
        <v>2314</v>
      </c>
      <c r="D31" s="53" t="s">
        <v>107</v>
      </c>
      <c r="E31" s="69" t="s">
        <v>3779</v>
      </c>
      <c r="F31" s="261" t="s">
        <v>3780</v>
      </c>
      <c r="G31" s="55" t="s">
        <v>3781</v>
      </c>
      <c r="H31" s="50" t="s">
        <v>37</v>
      </c>
      <c r="I31" s="70"/>
      <c r="J31" s="78"/>
      <c r="K31" s="71"/>
      <c r="L31" s="89">
        <v>294.0</v>
      </c>
      <c r="M31" s="61"/>
      <c r="N31" s="62"/>
      <c r="O31" s="129"/>
      <c r="P31" s="130"/>
      <c r="Q31" s="128"/>
      <c r="R31" s="263">
        <v>294.0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51</v>
      </c>
      <c r="B32" s="131"/>
      <c r="C32" s="68"/>
      <c r="D32" s="53" t="s">
        <v>138</v>
      </c>
      <c r="E32" s="69" t="s">
        <v>3782</v>
      </c>
      <c r="F32" s="261" t="s">
        <v>3783</v>
      </c>
      <c r="G32" s="55" t="s">
        <v>3784</v>
      </c>
      <c r="H32" s="50" t="s">
        <v>37</v>
      </c>
      <c r="I32" s="70"/>
      <c r="J32" s="58"/>
      <c r="K32" s="71">
        <v>294.0</v>
      </c>
      <c r="L32" s="79"/>
      <c r="M32" s="61"/>
      <c r="N32" s="83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51"/>
      <c r="C33" s="68" t="s">
        <v>47</v>
      </c>
      <c r="D33" s="53" t="s">
        <v>83</v>
      </c>
      <c r="E33" s="132" t="s">
        <v>3785</v>
      </c>
      <c r="F33" s="266" t="s">
        <v>3786</v>
      </c>
      <c r="G33" s="55" t="s">
        <v>3787</v>
      </c>
      <c r="H33" s="50" t="s">
        <v>87</v>
      </c>
      <c r="I33" s="70" t="s">
        <v>186</v>
      </c>
      <c r="J33" s="58"/>
      <c r="K33" s="134"/>
      <c r="L33" s="89"/>
      <c r="M33" s="61"/>
      <c r="N33" s="62"/>
      <c r="O33" s="129"/>
      <c r="P33" s="130"/>
      <c r="Q33" s="127"/>
      <c r="R33" s="53" t="s">
        <v>47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51</v>
      </c>
      <c r="B34" s="135"/>
      <c r="C34" s="82"/>
      <c r="D34" s="53" t="s">
        <v>138</v>
      </c>
      <c r="E34" s="69" t="s">
        <v>3788</v>
      </c>
      <c r="F34" s="261" t="s">
        <v>3789</v>
      </c>
      <c r="G34" s="55" t="s">
        <v>3790</v>
      </c>
      <c r="H34" s="50" t="s">
        <v>37</v>
      </c>
      <c r="I34" s="70"/>
      <c r="J34" s="58"/>
      <c r="K34" s="134"/>
      <c r="L34" s="89">
        <v>200.0</v>
      </c>
      <c r="M34" s="61"/>
      <c r="N34" s="62"/>
      <c r="O34" s="129"/>
      <c r="P34" s="130"/>
      <c r="Q34" s="128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40</v>
      </c>
      <c r="B35" s="51"/>
      <c r="C35" s="150" t="s">
        <v>47</v>
      </c>
      <c r="D35" s="53" t="s">
        <v>83</v>
      </c>
      <c r="E35" s="107" t="s">
        <v>3785</v>
      </c>
      <c r="F35" s="261" t="s">
        <v>3791</v>
      </c>
      <c r="G35" s="55" t="s">
        <v>3787</v>
      </c>
      <c r="H35" s="50" t="s">
        <v>87</v>
      </c>
      <c r="I35" s="70" t="s">
        <v>186</v>
      </c>
      <c r="J35" s="58"/>
      <c r="K35" s="116"/>
      <c r="L35" s="89"/>
      <c r="M35" s="61"/>
      <c r="N35" s="73"/>
      <c r="O35" s="129"/>
      <c r="P35" s="137"/>
      <c r="Q35" s="128"/>
      <c r="R35" s="53" t="s">
        <v>47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38"/>
      <c r="D36" s="53" t="s">
        <v>53</v>
      </c>
      <c r="E36" s="69"/>
      <c r="F36" s="261" t="s">
        <v>3792</v>
      </c>
      <c r="G36" s="54" t="s">
        <v>3793</v>
      </c>
      <c r="H36" s="50" t="s">
        <v>46</v>
      </c>
      <c r="I36" s="70"/>
      <c r="J36" s="58"/>
      <c r="K36" s="59"/>
      <c r="L36" s="89"/>
      <c r="M36" s="61">
        <v>197.0</v>
      </c>
      <c r="N36" s="83"/>
      <c r="O36" s="129"/>
      <c r="P36" s="130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40</v>
      </c>
      <c r="B37" s="77"/>
      <c r="C37" s="150" t="s">
        <v>3794</v>
      </c>
      <c r="D37" s="53" t="s">
        <v>67</v>
      </c>
      <c r="E37" s="69" t="s">
        <v>742</v>
      </c>
      <c r="F37" s="261" t="s">
        <v>3795</v>
      </c>
      <c r="G37" s="54" t="s">
        <v>3796</v>
      </c>
      <c r="H37" s="50" t="s">
        <v>46</v>
      </c>
      <c r="I37" s="57">
        <v>127.0</v>
      </c>
      <c r="J37" s="58"/>
      <c r="K37" s="71"/>
      <c r="L37" s="89"/>
      <c r="M37" s="61"/>
      <c r="N37" s="62"/>
      <c r="O37" s="129"/>
      <c r="P37" s="130"/>
      <c r="Q37" s="127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51</v>
      </c>
      <c r="B38" s="77"/>
      <c r="C38" s="68" t="s">
        <v>47</v>
      </c>
      <c r="D38" s="53" t="s">
        <v>53</v>
      </c>
      <c r="E38" s="69"/>
      <c r="F38" s="262" t="s">
        <v>3797</v>
      </c>
      <c r="G38" s="54" t="s">
        <v>430</v>
      </c>
      <c r="H38" s="50" t="s">
        <v>46</v>
      </c>
      <c r="I38" s="57"/>
      <c r="J38" s="58"/>
      <c r="K38" s="71" t="s">
        <v>50</v>
      </c>
      <c r="L38" s="89"/>
      <c r="M38" s="61"/>
      <c r="N38" s="62"/>
      <c r="O38" s="140"/>
      <c r="P38" s="130"/>
      <c r="Q38" s="127"/>
      <c r="R38" s="53" t="s">
        <v>47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51</v>
      </c>
      <c r="B39" s="77"/>
      <c r="C39" s="68" t="s">
        <v>47</v>
      </c>
      <c r="D39" s="53"/>
      <c r="E39" s="69"/>
      <c r="F39" s="282" t="s">
        <v>3798</v>
      </c>
      <c r="G39" s="55" t="s">
        <v>430</v>
      </c>
      <c r="H39" s="50"/>
      <c r="I39" s="70"/>
      <c r="J39" s="58"/>
      <c r="K39" s="71" t="s">
        <v>50</v>
      </c>
      <c r="L39" s="79"/>
      <c r="M39" s="61"/>
      <c r="N39" s="73"/>
      <c r="O39" s="129"/>
      <c r="P39" s="130"/>
      <c r="Q39" s="127"/>
      <c r="R39" s="53" t="s">
        <v>47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51"/>
      <c r="C40" s="68" t="s">
        <v>3799</v>
      </c>
      <c r="D40" s="53"/>
      <c r="E40" s="69" t="s">
        <v>3800</v>
      </c>
      <c r="F40" s="261" t="s">
        <v>3801</v>
      </c>
      <c r="G40" s="55" t="s">
        <v>3802</v>
      </c>
      <c r="H40" s="56"/>
      <c r="I40" s="70"/>
      <c r="J40" s="58"/>
      <c r="K40" s="71"/>
      <c r="L40" s="89"/>
      <c r="M40" s="61"/>
      <c r="N40" s="83">
        <v>50.0</v>
      </c>
      <c r="O40" s="129"/>
      <c r="P40" s="130"/>
      <c r="Q40" s="128"/>
      <c r="R40" s="26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68" t="s">
        <v>3803</v>
      </c>
      <c r="D41" s="53" t="s">
        <v>201</v>
      </c>
      <c r="E41" s="69" t="s">
        <v>3804</v>
      </c>
      <c r="F41" s="261" t="s">
        <v>3805</v>
      </c>
      <c r="G41" s="53" t="s">
        <v>3806</v>
      </c>
      <c r="H41" s="50" t="s">
        <v>46</v>
      </c>
      <c r="I41" s="126"/>
      <c r="J41" s="58"/>
      <c r="K41" s="71"/>
      <c r="L41" s="89"/>
      <c r="M41" s="61"/>
      <c r="N41" s="62">
        <v>220.5</v>
      </c>
      <c r="O41" s="129"/>
      <c r="P41" s="130"/>
      <c r="Q41" s="127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82" t="s">
        <v>3807</v>
      </c>
      <c r="D42" s="53" t="s">
        <v>201</v>
      </c>
      <c r="E42" s="69"/>
      <c r="F42" s="261" t="s">
        <v>3808</v>
      </c>
      <c r="G42" s="55" t="s">
        <v>3809</v>
      </c>
      <c r="H42" s="50" t="s">
        <v>46</v>
      </c>
      <c r="I42" s="70">
        <v>294.0</v>
      </c>
      <c r="J42" s="58"/>
      <c r="K42" s="59"/>
      <c r="L42" s="143"/>
      <c r="M42" s="121"/>
      <c r="N42" s="62"/>
      <c r="O42" s="129"/>
      <c r="P42" s="130"/>
      <c r="Q42" s="128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40</v>
      </c>
      <c r="B43" s="51"/>
      <c r="C43" s="68" t="s">
        <v>3810</v>
      </c>
      <c r="D43" s="53" t="s">
        <v>27</v>
      </c>
      <c r="E43" s="69" t="s">
        <v>3811</v>
      </c>
      <c r="F43" s="261" t="s">
        <v>3812</v>
      </c>
      <c r="G43" s="55" t="s">
        <v>3813</v>
      </c>
      <c r="H43" s="50" t="s">
        <v>87</v>
      </c>
      <c r="I43" s="70"/>
      <c r="J43" s="58">
        <v>127.0</v>
      </c>
      <c r="K43" s="71"/>
      <c r="L43" s="144"/>
      <c r="M43" s="6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77"/>
      <c r="C44" s="283" t="s">
        <v>47</v>
      </c>
      <c r="D44" s="87"/>
      <c r="E44" s="69" t="s">
        <v>3785</v>
      </c>
      <c r="F44" s="284" t="s">
        <v>3814</v>
      </c>
      <c r="G44" s="141" t="s">
        <v>3787</v>
      </c>
      <c r="H44" s="50" t="s">
        <v>87</v>
      </c>
      <c r="I44" s="57" t="s">
        <v>186</v>
      </c>
      <c r="J44" s="58"/>
      <c r="K44" s="71"/>
      <c r="L44" s="143"/>
      <c r="M44" s="61"/>
      <c r="N44" s="62"/>
      <c r="O44" s="129"/>
      <c r="P44" s="137"/>
      <c r="Q44" s="128"/>
      <c r="R44" s="53" t="s">
        <v>47</v>
      </c>
      <c r="S44" s="9"/>
      <c r="T44" s="9"/>
      <c r="U44" s="9"/>
      <c r="V44" s="9"/>
      <c r="W44" s="9"/>
      <c r="X44" s="9"/>
      <c r="Y44" s="9"/>
      <c r="Z44" s="9"/>
    </row>
    <row r="45">
      <c r="A45" s="50" t="s">
        <v>40</v>
      </c>
      <c r="B45" s="77"/>
      <c r="C45" s="82" t="s">
        <v>2274</v>
      </c>
      <c r="D45" s="53" t="s">
        <v>149</v>
      </c>
      <c r="E45" s="110"/>
      <c r="F45" s="261" t="s">
        <v>3815</v>
      </c>
      <c r="G45" s="55" t="s">
        <v>3816</v>
      </c>
      <c r="H45" s="50" t="s">
        <v>37</v>
      </c>
      <c r="I45" s="70"/>
      <c r="J45" s="58"/>
      <c r="K45" s="71"/>
      <c r="L45" s="148"/>
      <c r="M45" s="61"/>
      <c r="N45" s="62"/>
      <c r="O45" s="129"/>
      <c r="P45" s="137"/>
      <c r="Q45" s="92">
        <v>250.0</v>
      </c>
      <c r="R45" s="263">
        <v>250.0</v>
      </c>
      <c r="S45" s="9"/>
      <c r="T45" s="9"/>
      <c r="U45" s="9"/>
      <c r="V45" s="9"/>
      <c r="W45" s="9"/>
      <c r="X45" s="9"/>
      <c r="Y45" s="9"/>
      <c r="Z45" s="9"/>
    </row>
    <row r="46">
      <c r="A46" s="50"/>
      <c r="B46" s="51"/>
      <c r="C46" s="82" t="s">
        <v>47</v>
      </c>
      <c r="D46" s="87"/>
      <c r="E46" s="110" t="s">
        <v>3785</v>
      </c>
      <c r="F46" s="261" t="s">
        <v>3817</v>
      </c>
      <c r="G46" s="55" t="s">
        <v>3787</v>
      </c>
      <c r="H46" s="50" t="s">
        <v>87</v>
      </c>
      <c r="I46" s="57" t="s">
        <v>186</v>
      </c>
      <c r="J46" s="58"/>
      <c r="K46" s="71"/>
      <c r="L46" s="149"/>
      <c r="M46" s="124"/>
      <c r="N46" s="62"/>
      <c r="O46" s="140"/>
      <c r="P46" s="130"/>
      <c r="Q46" s="98"/>
      <c r="R46" s="53" t="s">
        <v>47</v>
      </c>
      <c r="S46" s="9"/>
      <c r="T46" s="9"/>
      <c r="U46" s="9"/>
      <c r="V46" s="9"/>
      <c r="W46" s="9"/>
      <c r="X46" s="9"/>
      <c r="Y46" s="9"/>
      <c r="Z46" s="9"/>
    </row>
    <row r="47">
      <c r="A47" s="50"/>
      <c r="B47" s="51"/>
      <c r="C47" s="150" t="s">
        <v>47</v>
      </c>
      <c r="D47" s="53" t="s">
        <v>83</v>
      </c>
      <c r="E47" s="69" t="s">
        <v>352</v>
      </c>
      <c r="F47" s="261" t="s">
        <v>3818</v>
      </c>
      <c r="G47" s="55" t="s">
        <v>3819</v>
      </c>
      <c r="H47" s="50" t="s">
        <v>87</v>
      </c>
      <c r="I47" s="70"/>
      <c r="J47" s="58" t="s">
        <v>565</v>
      </c>
      <c r="K47" s="71"/>
      <c r="L47" s="149"/>
      <c r="M47" s="61"/>
      <c r="N47" s="62"/>
      <c r="O47" s="129"/>
      <c r="P47" s="130"/>
      <c r="Q47" s="92"/>
      <c r="R47" s="53" t="s">
        <v>47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51</v>
      </c>
      <c r="B48" s="51"/>
      <c r="C48" s="68" t="s">
        <v>47</v>
      </c>
      <c r="D48" s="53" t="s">
        <v>149</v>
      </c>
      <c r="E48" s="69"/>
      <c r="F48" s="294" t="s">
        <v>3820</v>
      </c>
      <c r="G48" s="55" t="s">
        <v>958</v>
      </c>
      <c r="H48" s="50" t="s">
        <v>87</v>
      </c>
      <c r="I48" s="70"/>
      <c r="J48" s="58"/>
      <c r="K48" s="134"/>
      <c r="L48" s="149"/>
      <c r="M48" s="61" t="s">
        <v>186</v>
      </c>
      <c r="N48" s="73"/>
      <c r="O48" s="152"/>
      <c r="P48" s="153"/>
      <c r="Q48" s="98"/>
      <c r="R48" s="53" t="s">
        <v>47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77"/>
      <c r="C49" s="68" t="s">
        <v>3821</v>
      </c>
      <c r="D49" s="87"/>
      <c r="E49" s="107"/>
      <c r="F49" s="261" t="s">
        <v>3822</v>
      </c>
      <c r="G49" s="54" t="s">
        <v>3823</v>
      </c>
      <c r="H49" s="56"/>
      <c r="I49" s="70"/>
      <c r="J49" s="58">
        <v>150.0</v>
      </c>
      <c r="K49" s="154"/>
      <c r="L49" s="149"/>
      <c r="M49" s="61"/>
      <c r="N49" s="62"/>
      <c r="O49" s="152"/>
      <c r="P49" s="155"/>
      <c r="Q49" s="127"/>
      <c r="R49" s="263">
        <v>150.0</v>
      </c>
      <c r="S49" s="9"/>
      <c r="T49" s="9"/>
      <c r="U49" s="9"/>
      <c r="V49" s="9"/>
      <c r="W49" s="9"/>
      <c r="X49" s="9"/>
      <c r="Y49" s="9"/>
      <c r="Z49" s="9"/>
    </row>
    <row r="50" ht="15.75" customHeight="1">
      <c r="A50" s="50"/>
      <c r="B50" s="51"/>
      <c r="C50" s="68" t="s">
        <v>47</v>
      </c>
      <c r="D50" s="53" t="s">
        <v>83</v>
      </c>
      <c r="E50" s="69"/>
      <c r="F50" s="261" t="s">
        <v>3824</v>
      </c>
      <c r="G50" s="54" t="s">
        <v>1651</v>
      </c>
      <c r="H50" s="50" t="s">
        <v>87</v>
      </c>
      <c r="I50" s="70"/>
      <c r="J50" s="58" t="s">
        <v>565</v>
      </c>
      <c r="K50" s="154"/>
      <c r="L50" s="149"/>
      <c r="M50" s="61"/>
      <c r="N50" s="83"/>
      <c r="O50" s="152"/>
      <c r="P50" s="155"/>
      <c r="Q50" s="128"/>
      <c r="R50" s="53" t="s">
        <v>47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40</v>
      </c>
      <c r="B51" s="51"/>
      <c r="C51" s="150" t="s">
        <v>3825</v>
      </c>
      <c r="D51" s="53" t="s">
        <v>190</v>
      </c>
      <c r="E51" s="54" t="s">
        <v>3826</v>
      </c>
      <c r="F51" s="261" t="s">
        <v>3827</v>
      </c>
      <c r="G51" s="100" t="s">
        <v>3828</v>
      </c>
      <c r="H51" s="50" t="s">
        <v>37</v>
      </c>
      <c r="I51" s="57"/>
      <c r="J51" s="58">
        <v>197.0</v>
      </c>
      <c r="K51" s="154"/>
      <c r="L51" s="149"/>
      <c r="M51" s="61"/>
      <c r="N51" s="73"/>
      <c r="O51" s="156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288" t="s">
        <v>1284</v>
      </c>
      <c r="D52" s="87"/>
      <c r="E52" s="69" t="s">
        <v>3829</v>
      </c>
      <c r="F52" s="279" t="s">
        <v>3830</v>
      </c>
      <c r="G52" s="55" t="s">
        <v>3831</v>
      </c>
      <c r="H52" s="56"/>
      <c r="I52" s="57"/>
      <c r="J52" s="58"/>
      <c r="K52" s="158"/>
      <c r="L52" s="149"/>
      <c r="M52" s="159"/>
      <c r="N52" s="62">
        <v>1890.0</v>
      </c>
      <c r="O52" s="152"/>
      <c r="P52" s="155"/>
      <c r="Q52" s="128"/>
      <c r="R52" s="263">
        <v>1890.0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51</v>
      </c>
      <c r="B53" s="51"/>
      <c r="C53" s="131" t="s">
        <v>2307</v>
      </c>
      <c r="D53" s="53" t="s">
        <v>201</v>
      </c>
      <c r="E53" s="54"/>
      <c r="F53" s="262" t="s">
        <v>3832</v>
      </c>
      <c r="G53" s="287" t="s">
        <v>3833</v>
      </c>
      <c r="H53" s="50" t="s">
        <v>46</v>
      </c>
      <c r="I53" s="70"/>
      <c r="J53" s="88"/>
      <c r="K53" s="154"/>
      <c r="L53" s="149">
        <v>990.0</v>
      </c>
      <c r="M53" s="159"/>
      <c r="N53" s="62"/>
      <c r="O53" s="152"/>
      <c r="P53" s="155"/>
      <c r="Q53" s="128"/>
      <c r="R53" s="263">
        <v>990.0</v>
      </c>
      <c r="S53" s="9"/>
      <c r="T53" s="9"/>
      <c r="U53" s="9"/>
      <c r="V53" s="9"/>
      <c r="W53" s="9"/>
      <c r="X53" s="9"/>
      <c r="Y53" s="9"/>
      <c r="Z53" s="9"/>
    </row>
    <row r="54">
      <c r="A54" s="50"/>
      <c r="B54" s="51"/>
      <c r="C54" s="51"/>
      <c r="D54" s="87"/>
      <c r="E54" s="54"/>
      <c r="F54" s="100"/>
      <c r="G54" s="55"/>
      <c r="H54" s="56"/>
      <c r="I54" s="147"/>
      <c r="J54" s="58"/>
      <c r="K54" s="154"/>
      <c r="L54" s="149"/>
      <c r="M54" s="159"/>
      <c r="N54" s="73"/>
      <c r="O54" s="152"/>
      <c r="P54" s="153"/>
      <c r="Q54" s="128"/>
      <c r="R54" s="53"/>
      <c r="S54" s="9"/>
      <c r="T54" s="9"/>
      <c r="U54" s="9"/>
      <c r="V54" s="9"/>
      <c r="W54" s="9"/>
      <c r="X54" s="9"/>
      <c r="Y54" s="9"/>
      <c r="Z54" s="9"/>
    </row>
    <row r="55">
      <c r="A55" s="50"/>
      <c r="B55" s="51"/>
      <c r="C55" s="51"/>
      <c r="D55" s="161"/>
      <c r="E55" s="162"/>
      <c r="F55" s="54"/>
      <c r="G55" s="55"/>
      <c r="H55" s="56"/>
      <c r="I55" s="70"/>
      <c r="J55" s="163"/>
      <c r="K55" s="154"/>
      <c r="L55" s="160"/>
      <c r="M55" s="159"/>
      <c r="N55" s="62"/>
      <c r="O55" s="156"/>
      <c r="P55" s="155"/>
      <c r="Q55" s="128"/>
      <c r="R55" s="164"/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24"/>
      <c r="E56" s="54"/>
      <c r="F56" s="165"/>
      <c r="G56" s="55"/>
      <c r="H56" s="56"/>
      <c r="I56" s="70"/>
      <c r="J56" s="58"/>
      <c r="K56" s="154"/>
      <c r="L56" s="166"/>
      <c r="M56" s="159"/>
      <c r="N56" s="62"/>
      <c r="O56" s="156"/>
      <c r="P56" s="155"/>
      <c r="Q56" s="128"/>
      <c r="R56" s="53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54"/>
      <c r="G57" s="55"/>
      <c r="H57" s="56"/>
      <c r="I57" s="167"/>
      <c r="J57" s="58"/>
      <c r="K57" s="154"/>
      <c r="L57" s="149"/>
      <c r="M57" s="159"/>
      <c r="N57" s="14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8"/>
      <c r="J58" s="58"/>
      <c r="K58" s="154"/>
      <c r="L58" s="160"/>
      <c r="M58" s="169"/>
      <c r="N58" s="142"/>
      <c r="O58" s="156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51"/>
      <c r="D59" s="24"/>
      <c r="E59" s="54"/>
      <c r="F59" s="54"/>
      <c r="G59" s="55"/>
      <c r="H59" s="56"/>
      <c r="I59" s="167"/>
      <c r="J59" s="58"/>
      <c r="K59" s="170"/>
      <c r="L59" s="160"/>
      <c r="M59" s="159"/>
      <c r="N59" s="62"/>
      <c r="O59" s="152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51"/>
      <c r="C60" s="131"/>
      <c r="D60" s="24"/>
      <c r="E60" s="54"/>
      <c r="F60" s="54"/>
      <c r="G60" s="55"/>
      <c r="H60" s="56"/>
      <c r="I60" s="167"/>
      <c r="J60" s="58"/>
      <c r="K60" s="154"/>
      <c r="L60" s="166"/>
      <c r="M60" s="159"/>
      <c r="N60" s="73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77"/>
      <c r="C61" s="51"/>
      <c r="D61" s="24"/>
      <c r="E61" s="54"/>
      <c r="F61" s="54"/>
      <c r="G61" s="55"/>
      <c r="H61" s="56"/>
      <c r="I61" s="167"/>
      <c r="J61" s="58"/>
      <c r="K61" s="154"/>
      <c r="L61" s="160"/>
      <c r="M61" s="159"/>
      <c r="N61" s="73"/>
      <c r="O61" s="152"/>
      <c r="P61" s="155"/>
      <c r="Q61" s="128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51"/>
      <c r="C62" s="51"/>
      <c r="D62" s="24"/>
      <c r="E62" s="54"/>
      <c r="F62" s="54"/>
      <c r="G62" s="55"/>
      <c r="H62" s="56"/>
      <c r="I62" s="167"/>
      <c r="J62" s="88"/>
      <c r="K62" s="154"/>
      <c r="L62" s="171"/>
      <c r="M62" s="169"/>
      <c r="N62" s="73"/>
      <c r="O62" s="152"/>
      <c r="P62" s="155"/>
      <c r="Q62" s="127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58"/>
      <c r="K63" s="154"/>
      <c r="L63" s="171"/>
      <c r="M63" s="159"/>
      <c r="N63" s="73"/>
      <c r="O63" s="152"/>
      <c r="P63" s="155"/>
      <c r="Q63" s="128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58"/>
      <c r="K64" s="158"/>
      <c r="L64" s="171"/>
      <c r="M64" s="169"/>
      <c r="N64" s="62"/>
      <c r="O64" s="152"/>
      <c r="P64" s="155"/>
      <c r="Q64" s="128"/>
      <c r="R64" s="53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7"/>
      <c r="J65" s="88"/>
      <c r="K65" s="158"/>
      <c r="L65" s="171"/>
      <c r="M65" s="169"/>
      <c r="N65" s="73"/>
      <c r="O65" s="152"/>
      <c r="P65" s="155"/>
      <c r="Q65" s="128"/>
      <c r="R65" s="172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8"/>
      <c r="J66" s="88"/>
      <c r="K66" s="154"/>
      <c r="L66" s="160"/>
      <c r="M66" s="169"/>
      <c r="N66" s="62"/>
      <c r="O66" s="152"/>
      <c r="P66" s="155"/>
      <c r="Q66" s="128"/>
      <c r="R66" s="53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88"/>
      <c r="K67" s="158"/>
      <c r="L67" s="166"/>
      <c r="M67" s="159"/>
      <c r="N67" s="73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7"/>
      <c r="J68" s="88"/>
      <c r="K68" s="158"/>
      <c r="L68" s="149"/>
      <c r="M68" s="173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8"/>
      <c r="K69" s="154"/>
      <c r="L69" s="160"/>
      <c r="M69" s="169"/>
      <c r="N69" s="62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8"/>
      <c r="K70" s="158"/>
      <c r="L70" s="160"/>
      <c r="M70" s="169"/>
      <c r="N70" s="73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8"/>
      <c r="K71" s="178"/>
      <c r="L71" s="160"/>
      <c r="M71" s="169"/>
      <c r="N71" s="73"/>
      <c r="O71" s="152"/>
      <c r="P71" s="155"/>
      <c r="Q71" s="128"/>
      <c r="R71" s="164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8"/>
      <c r="L72" s="160"/>
      <c r="M72" s="169"/>
      <c r="N72" s="73"/>
      <c r="O72" s="152"/>
      <c r="P72" s="155"/>
      <c r="Q72" s="128"/>
      <c r="R72" s="53"/>
      <c r="S72" s="9"/>
      <c r="T72" s="9"/>
      <c r="U72" s="9"/>
      <c r="V72" s="9"/>
      <c r="W72" s="9"/>
      <c r="X72" s="9"/>
      <c r="Y72" s="9"/>
      <c r="Z72" s="9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3"/>
      <c r="O73" s="185"/>
      <c r="P73" s="186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8"/>
      <c r="K74" s="182"/>
      <c r="L74" s="183"/>
      <c r="M74" s="188"/>
      <c r="N74" s="142"/>
      <c r="O74" s="185"/>
      <c r="P74" s="186"/>
      <c r="Q74" s="128"/>
      <c r="R74" s="172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86"/>
      <c r="D75" s="174"/>
      <c r="E75" s="176"/>
      <c r="F75" s="54"/>
      <c r="G75" s="54"/>
      <c r="H75" s="56"/>
      <c r="I75" s="181"/>
      <c r="J75" s="88"/>
      <c r="K75" s="189"/>
      <c r="L75" s="183"/>
      <c r="M75" s="188"/>
      <c r="N75" s="73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24"/>
      <c r="E78" s="190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69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172"/>
      <c r="S79" s="9"/>
      <c r="T79" s="9"/>
      <c r="U79" s="9"/>
      <c r="V79" s="9"/>
      <c r="W79" s="9"/>
      <c r="X79" s="9"/>
      <c r="Y79" s="9"/>
      <c r="Z79" s="9"/>
    </row>
    <row r="80">
      <c r="A80" s="56"/>
      <c r="B80" s="179"/>
      <c r="C80" s="51"/>
      <c r="D80" s="24"/>
      <c r="E80" s="191"/>
      <c r="F80" s="176"/>
      <c r="G80" s="176"/>
      <c r="H80" s="56"/>
      <c r="I80" s="181"/>
      <c r="J80" s="88"/>
      <c r="K80" s="182"/>
      <c r="L80" s="183"/>
      <c r="M80" s="188"/>
      <c r="N80" s="73"/>
      <c r="O80" s="185"/>
      <c r="P80" s="186"/>
      <c r="Q80" s="128"/>
      <c r="R80" s="19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3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1"/>
      <c r="D95" s="212"/>
      <c r="E95" s="4"/>
      <c r="F95" s="213"/>
      <c r="G95" s="214"/>
      <c r="H95" s="5"/>
      <c r="I95" s="215"/>
      <c r="O95" s="216"/>
      <c r="P95" s="216"/>
      <c r="Q95" s="217"/>
      <c r="R95" s="218">
        <f>SUM(R6:R94)</f>
        <v>6594</v>
      </c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9"/>
      <c r="D96" s="220"/>
      <c r="E96" s="4"/>
      <c r="F96" s="221"/>
      <c r="G96" s="222"/>
      <c r="H96" s="3"/>
      <c r="I96" s="223" t="s">
        <v>26</v>
      </c>
      <c r="J96" s="224"/>
      <c r="O96" s="216"/>
      <c r="P96" s="216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5"/>
      <c r="B97" s="225"/>
      <c r="C97" s="19"/>
      <c r="D97" s="226"/>
      <c r="E97" s="227"/>
      <c r="F97" s="213"/>
      <c r="G97" s="4"/>
      <c r="H97" s="3"/>
      <c r="I97" s="180">
        <f>SUM(I6:I94)</f>
        <v>1627</v>
      </c>
      <c r="J97" s="228" t="s">
        <v>27</v>
      </c>
      <c r="K97" s="229"/>
      <c r="O97" s="230"/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213"/>
      <c r="G98" s="4"/>
      <c r="H98" s="3"/>
      <c r="I98" s="180">
        <f>SUM(I97*1%)</f>
        <v>16.27</v>
      </c>
      <c r="J98" s="231">
        <f>SUM(J6:J94)</f>
        <v>915</v>
      </c>
      <c r="K98" s="232" t="s">
        <v>22</v>
      </c>
      <c r="O98" s="233" t="s">
        <v>11</v>
      </c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4"/>
      <c r="G99" s="4"/>
      <c r="H99" s="3"/>
      <c r="I99" s="234"/>
      <c r="J99" s="86">
        <f>SUM(J98*1%)</f>
        <v>9.15</v>
      </c>
      <c r="K99" s="235" t="s">
        <v>28</v>
      </c>
      <c r="L99" s="236"/>
      <c r="O99" s="216"/>
      <c r="P99" s="216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9"/>
      <c r="J100" s="234"/>
      <c r="K100" s="231">
        <f>SUM(K6:K94)</f>
        <v>2356</v>
      </c>
      <c r="L100" s="236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38" t="s">
        <v>29</v>
      </c>
      <c r="F101" s="276">
        <f>SUM(L18)</f>
        <v>588</v>
      </c>
      <c r="G101" s="4"/>
      <c r="H101" s="3"/>
      <c r="I101" s="9"/>
      <c r="J101" s="9"/>
      <c r="K101" s="86">
        <f>SUM(K100*2%)</f>
        <v>47.12</v>
      </c>
      <c r="L101" s="240" t="s">
        <v>30</v>
      </c>
      <c r="M101" s="215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41" t="s">
        <v>31</v>
      </c>
      <c r="F102" s="242"/>
      <c r="G102" s="4"/>
      <c r="H102" s="3"/>
      <c r="I102" s="9"/>
      <c r="J102" s="9"/>
      <c r="K102" s="20"/>
      <c r="L102" s="180">
        <f>SUM(L6:L94)</f>
        <v>3180</v>
      </c>
      <c r="M102" s="243" t="s">
        <v>32</v>
      </c>
      <c r="N102" s="244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4"/>
      <c r="G103" s="4"/>
      <c r="H103" s="3"/>
      <c r="I103" s="9"/>
      <c r="J103" s="9"/>
      <c r="K103" s="3"/>
      <c r="L103" s="180">
        <f>SUM(L102*2%)</f>
        <v>63.6</v>
      </c>
      <c r="M103" s="180">
        <f>SUM(M6:M94)</f>
        <v>638</v>
      </c>
      <c r="N103" s="245" t="s">
        <v>33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3"/>
      <c r="M104" s="180">
        <f>SUM(M103*1%)</f>
        <v>6.38</v>
      </c>
      <c r="N104" s="180">
        <f>SUM(N6:N94)</f>
        <v>2381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6" t="s">
        <v>34</v>
      </c>
      <c r="F105" s="247">
        <f>SUM(I7,J16,L21,K29,I30,J43)</f>
        <v>1306</v>
      </c>
      <c r="G105" s="261">
        <v>0.0</v>
      </c>
      <c r="H105" s="3"/>
      <c r="I105" s="9"/>
      <c r="J105" s="9"/>
      <c r="K105" s="3"/>
      <c r="L105" s="3"/>
      <c r="M105" s="9"/>
      <c r="N105" s="180">
        <f>SUM(N104*2%)</f>
        <v>47.62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9" t="s">
        <v>35</v>
      </c>
      <c r="F106" s="277">
        <f>SUM(I6,L8,K17,I19,I20,L23,N24,M36,I37,N41,I42,L53)</f>
        <v>3425</v>
      </c>
      <c r="G106" s="314"/>
      <c r="H106" s="3"/>
      <c r="I106" s="9"/>
      <c r="J106" s="9"/>
      <c r="K106" s="3"/>
      <c r="L106" s="3"/>
      <c r="M106" s="9"/>
      <c r="N106" s="20"/>
      <c r="O106" s="251" t="s">
        <v>36</v>
      </c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52" t="s">
        <v>37</v>
      </c>
      <c r="F107" s="313">
        <f>SUM(K9,Q11,K12,M13,K14,K15,L18,L22,I25,M26,J27,L31,K32,L34,Q45,J51)</f>
        <v>5296</v>
      </c>
      <c r="G107" s="291">
        <f>SUM(L18)</f>
        <v>588</v>
      </c>
      <c r="H107" s="3"/>
      <c r="I107" s="9"/>
      <c r="J107" s="9"/>
      <c r="K107" s="3"/>
      <c r="L107" s="3"/>
      <c r="M107" s="9"/>
      <c r="N107" s="20"/>
      <c r="O107" s="180">
        <f>SUM(O6:O94)</f>
        <v>0</v>
      </c>
      <c r="P107" s="253" t="s">
        <v>38</v>
      </c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180">
        <f>SUM(O107*2%)</f>
        <v>0</v>
      </c>
      <c r="P108" s="180">
        <f>SUM(P6:P94)</f>
        <v>0</v>
      </c>
      <c r="Q108" s="252" t="s">
        <v>37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180">
        <f>SUM(P108*2%)</f>
        <v>0</v>
      </c>
      <c r="Q109" s="254">
        <f>SUM(Q6:Q94)</f>
        <v>1020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180">
        <f>SUM(Q109*2%)</f>
        <v>20.4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1:G1"/>
    <mergeCell ref="A2:E2"/>
    <mergeCell ref="I2:O2"/>
    <mergeCell ref="S5:T5"/>
    <mergeCell ref="S14:T14"/>
    <mergeCell ref="I95:N95"/>
    <mergeCell ref="J96:N96"/>
  </mergeCells>
  <dataValidations>
    <dataValidation type="list" allowBlank="1" showErrorMessage="1" sqref="D6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6:A94">
      <formula1>"Nobre,Publicidade"</formula1>
    </dataValidation>
    <dataValidation type="list" allowBlank="1" showErrorMessage="1" sqref="H6:H94">
      <formula1>"Mel,Drieli,Fernanda"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259">
        <v>294.0</v>
      </c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162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SUM(F101)</f>
        <v>0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68" t="s">
        <v>3457</v>
      </c>
      <c r="D7" s="53" t="s">
        <v>97</v>
      </c>
      <c r="E7" s="54" t="s">
        <v>3834</v>
      </c>
      <c r="F7" s="261" t="s">
        <v>3835</v>
      </c>
      <c r="G7" s="55" t="s">
        <v>3836</v>
      </c>
      <c r="H7" s="50" t="s">
        <v>37</v>
      </c>
      <c r="I7" s="57"/>
      <c r="J7" s="58"/>
      <c r="K7" s="59"/>
      <c r="L7" s="60"/>
      <c r="M7" s="61">
        <v>200.0</v>
      </c>
      <c r="N7" s="62"/>
      <c r="O7" s="63"/>
      <c r="P7" s="64"/>
      <c r="Q7" s="65"/>
      <c r="R7" s="53">
        <v>50.0</v>
      </c>
      <c r="S7" s="66" t="s">
        <v>23</v>
      </c>
      <c r="T7" s="67">
        <f>SUM(I7:I85)</f>
        <v>2764</v>
      </c>
      <c r="U7" s="9"/>
      <c r="V7" s="9"/>
      <c r="W7" s="9"/>
      <c r="X7" s="9"/>
      <c r="Y7" s="9"/>
      <c r="Z7" s="9"/>
    </row>
    <row r="8">
      <c r="A8" s="50" t="s">
        <v>51</v>
      </c>
      <c r="B8" s="51"/>
      <c r="C8" s="68" t="s">
        <v>2301</v>
      </c>
      <c r="D8" s="53" t="s">
        <v>112</v>
      </c>
      <c r="E8" s="69"/>
      <c r="F8" s="261" t="s">
        <v>3837</v>
      </c>
      <c r="G8" s="55" t="s">
        <v>2205</v>
      </c>
      <c r="H8" s="50" t="s">
        <v>46</v>
      </c>
      <c r="I8" s="70"/>
      <c r="J8" s="58"/>
      <c r="K8" s="71"/>
      <c r="L8" s="72">
        <v>147.0</v>
      </c>
      <c r="M8" s="61"/>
      <c r="N8" s="73"/>
      <c r="O8" s="74"/>
      <c r="P8" s="75"/>
      <c r="Q8" s="76"/>
      <c r="R8" s="53">
        <v>50.0</v>
      </c>
      <c r="S8" s="40" t="s">
        <v>13</v>
      </c>
      <c r="T8" s="67">
        <f>SUM(J7:J85)</f>
        <v>3174</v>
      </c>
      <c r="U8" s="9"/>
      <c r="V8" s="9"/>
      <c r="W8" s="9"/>
      <c r="X8" s="9"/>
      <c r="Y8" s="9"/>
      <c r="Z8" s="9"/>
    </row>
    <row r="9">
      <c r="A9" s="50" t="s">
        <v>40</v>
      </c>
      <c r="B9" s="51"/>
      <c r="C9" s="82" t="s">
        <v>3838</v>
      </c>
      <c r="D9" s="53" t="s">
        <v>822</v>
      </c>
      <c r="E9" s="69" t="s">
        <v>3839</v>
      </c>
      <c r="F9" s="261" t="s">
        <v>3840</v>
      </c>
      <c r="G9" s="55" t="s">
        <v>3841</v>
      </c>
      <c r="H9" s="50" t="s">
        <v>37</v>
      </c>
      <c r="I9" s="70">
        <v>294.0</v>
      </c>
      <c r="J9" s="58"/>
      <c r="K9" s="71"/>
      <c r="L9" s="79"/>
      <c r="M9" s="61"/>
      <c r="N9" s="83"/>
      <c r="O9" s="84"/>
      <c r="P9" s="75"/>
      <c r="Q9" s="65"/>
      <c r="R9" s="53">
        <v>50.0</v>
      </c>
      <c r="S9" s="85" t="s">
        <v>24</v>
      </c>
      <c r="T9" s="81">
        <f>SUM(L7:L85)</f>
        <v>421</v>
      </c>
      <c r="U9" s="9"/>
      <c r="V9" s="9"/>
      <c r="W9" s="9"/>
      <c r="X9" s="9"/>
      <c r="Y9" s="9"/>
      <c r="Z9" s="9"/>
    </row>
    <row r="10">
      <c r="A10" s="50" t="s">
        <v>40</v>
      </c>
      <c r="B10" s="51"/>
      <c r="C10" s="82" t="s">
        <v>3842</v>
      </c>
      <c r="D10" s="53" t="s">
        <v>149</v>
      </c>
      <c r="E10" s="69" t="s">
        <v>3843</v>
      </c>
      <c r="F10" s="261" t="s">
        <v>3844</v>
      </c>
      <c r="G10" s="55" t="s">
        <v>3802</v>
      </c>
      <c r="H10" s="50" t="s">
        <v>87</v>
      </c>
      <c r="I10" s="57"/>
      <c r="J10" s="88"/>
      <c r="K10" s="71"/>
      <c r="L10" s="89"/>
      <c r="M10" s="90"/>
      <c r="N10" s="62">
        <v>150.0</v>
      </c>
      <c r="O10" s="84"/>
      <c r="P10" s="91"/>
      <c r="Q10" s="92"/>
      <c r="R10" s="263">
        <v>150.0</v>
      </c>
      <c r="S10" s="43" t="s">
        <v>16</v>
      </c>
      <c r="T10" s="81">
        <f>SUM(M7:M85)</f>
        <v>447</v>
      </c>
      <c r="U10" s="9"/>
      <c r="V10" s="9"/>
      <c r="W10" s="9"/>
      <c r="X10" s="9"/>
      <c r="Y10" s="9"/>
      <c r="Z10" s="9"/>
    </row>
    <row r="11">
      <c r="A11" s="50" t="s">
        <v>40</v>
      </c>
      <c r="B11" s="93"/>
      <c r="C11" s="82" t="s">
        <v>3845</v>
      </c>
      <c r="D11" s="53" t="s">
        <v>258</v>
      </c>
      <c r="E11" s="69" t="s">
        <v>3846</v>
      </c>
      <c r="F11" s="261" t="s">
        <v>3847</v>
      </c>
      <c r="G11" s="55" t="s">
        <v>3848</v>
      </c>
      <c r="H11" s="50" t="s">
        <v>87</v>
      </c>
      <c r="I11" s="57">
        <v>147.0</v>
      </c>
      <c r="J11" s="94"/>
      <c r="K11" s="71"/>
      <c r="L11" s="95"/>
      <c r="M11" s="61"/>
      <c r="N11" s="62"/>
      <c r="O11" s="96"/>
      <c r="P11" s="97"/>
      <c r="Q11" s="98"/>
      <c r="R11" s="53">
        <v>50.0</v>
      </c>
      <c r="S11" s="99" t="s">
        <v>17</v>
      </c>
      <c r="T11" s="67">
        <f>SUM(N7:N85)</f>
        <v>1032</v>
      </c>
      <c r="U11" s="9"/>
      <c r="V11" s="9"/>
      <c r="W11" s="9"/>
      <c r="X11" s="9"/>
      <c r="Y11" s="9"/>
      <c r="Z11" s="9"/>
    </row>
    <row r="12" ht="16.5" customHeight="1">
      <c r="A12" s="50" t="s">
        <v>51</v>
      </c>
      <c r="B12" s="77"/>
      <c r="C12" s="68" t="s">
        <v>2607</v>
      </c>
      <c r="D12" s="53" t="s">
        <v>822</v>
      </c>
      <c r="E12" s="69" t="s">
        <v>3849</v>
      </c>
      <c r="F12" s="262" t="s">
        <v>3850</v>
      </c>
      <c r="G12" s="55" t="s">
        <v>3851</v>
      </c>
      <c r="H12" s="50" t="s">
        <v>37</v>
      </c>
      <c r="I12" s="70"/>
      <c r="J12" s="58"/>
      <c r="K12" s="71">
        <v>147.0</v>
      </c>
      <c r="L12" s="89"/>
      <c r="M12" s="61"/>
      <c r="N12" s="83"/>
      <c r="O12" s="74"/>
      <c r="P12" s="91"/>
      <c r="Q12" s="98"/>
      <c r="R12" s="101">
        <v>50.0</v>
      </c>
      <c r="S12" s="102"/>
      <c r="T12" s="103"/>
      <c r="U12" s="9"/>
      <c r="V12" s="9"/>
      <c r="W12" s="9"/>
      <c r="X12" s="9"/>
      <c r="Y12" s="9"/>
      <c r="Z12" s="9"/>
    </row>
    <row r="13">
      <c r="A13" s="50" t="s">
        <v>40</v>
      </c>
      <c r="B13" s="51"/>
      <c r="C13" s="82" t="s">
        <v>3852</v>
      </c>
      <c r="D13" s="53" t="s">
        <v>112</v>
      </c>
      <c r="E13" s="69" t="s">
        <v>3853</v>
      </c>
      <c r="F13" s="261" t="s">
        <v>3854</v>
      </c>
      <c r="G13" s="55" t="s">
        <v>3855</v>
      </c>
      <c r="H13" s="50" t="s">
        <v>46</v>
      </c>
      <c r="I13" s="70"/>
      <c r="J13" s="58">
        <v>294.0</v>
      </c>
      <c r="K13" s="71"/>
      <c r="L13" s="89"/>
      <c r="M13" s="61"/>
      <c r="N13" s="83"/>
      <c r="O13" s="84"/>
      <c r="P13" s="104"/>
      <c r="Q13" s="98"/>
      <c r="R13" s="263">
        <v>294.0</v>
      </c>
      <c r="S13" s="9"/>
      <c r="T13" s="9"/>
      <c r="U13" s="9"/>
      <c r="V13" s="9"/>
      <c r="W13" s="9"/>
      <c r="X13" s="9"/>
      <c r="Y13" s="9"/>
      <c r="Z13" s="9"/>
    </row>
    <row r="14">
      <c r="A14" s="50" t="s">
        <v>40</v>
      </c>
      <c r="B14" s="51"/>
      <c r="C14" s="82" t="s">
        <v>47</v>
      </c>
      <c r="D14" s="53" t="s">
        <v>822</v>
      </c>
      <c r="E14" s="69" t="s">
        <v>3856</v>
      </c>
      <c r="F14" s="261" t="s">
        <v>3857</v>
      </c>
      <c r="G14" s="55" t="s">
        <v>3858</v>
      </c>
      <c r="H14" s="50" t="s">
        <v>37</v>
      </c>
      <c r="I14" s="70" t="s">
        <v>186</v>
      </c>
      <c r="J14" s="58"/>
      <c r="K14" s="71"/>
      <c r="L14" s="89"/>
      <c r="M14" s="61"/>
      <c r="N14" s="62"/>
      <c r="O14" s="84"/>
      <c r="P14" s="91"/>
      <c r="Q14" s="105"/>
      <c r="R14" s="53" t="s">
        <v>47</v>
      </c>
      <c r="S14" s="106" t="s">
        <v>25</v>
      </c>
      <c r="U14" s="9"/>
      <c r="V14" s="9"/>
      <c r="W14" s="9"/>
      <c r="X14" s="9"/>
      <c r="Y14" s="9"/>
      <c r="Z14" s="9"/>
    </row>
    <row r="15">
      <c r="A15" s="50" t="s">
        <v>40</v>
      </c>
      <c r="B15" s="131" t="s">
        <v>3859</v>
      </c>
      <c r="C15" s="82"/>
      <c r="D15" s="53" t="s">
        <v>67</v>
      </c>
      <c r="E15" s="107" t="s">
        <v>3860</v>
      </c>
      <c r="F15" s="265" t="s">
        <v>3861</v>
      </c>
      <c r="G15" s="55" t="s">
        <v>3862</v>
      </c>
      <c r="H15" s="50" t="s">
        <v>46</v>
      </c>
      <c r="I15" s="70">
        <v>294.0</v>
      </c>
      <c r="J15" s="58"/>
      <c r="K15" s="71"/>
      <c r="L15" s="89"/>
      <c r="M15" s="108"/>
      <c r="N15" s="62"/>
      <c r="O15" s="84"/>
      <c r="P15" s="91"/>
      <c r="Q15" s="98"/>
      <c r="R15" s="53">
        <v>50.0</v>
      </c>
      <c r="S15" s="109" t="s">
        <v>18</v>
      </c>
      <c r="T15" s="81">
        <f>SUM(O7:O77)</f>
        <v>0</v>
      </c>
      <c r="U15" s="9"/>
      <c r="V15" s="9"/>
      <c r="W15" s="9"/>
      <c r="X15" s="9"/>
      <c r="Y15" s="9"/>
      <c r="Z15" s="9"/>
    </row>
    <row r="16">
      <c r="A16" s="50" t="s">
        <v>40</v>
      </c>
      <c r="B16" s="77"/>
      <c r="C16" s="86"/>
      <c r="D16" s="53" t="s">
        <v>822</v>
      </c>
      <c r="E16" s="110" t="s">
        <v>3863</v>
      </c>
      <c r="F16" s="261" t="s">
        <v>3864</v>
      </c>
      <c r="G16" s="55" t="s">
        <v>3865</v>
      </c>
      <c r="H16" s="50" t="s">
        <v>37</v>
      </c>
      <c r="I16" s="70"/>
      <c r="J16" s="58">
        <v>197.0</v>
      </c>
      <c r="K16" s="71"/>
      <c r="L16" s="79"/>
      <c r="M16" s="61"/>
      <c r="N16" s="83"/>
      <c r="O16" s="84"/>
      <c r="P16" s="91"/>
      <c r="Q16" s="92"/>
      <c r="R16" s="53">
        <v>50.0</v>
      </c>
      <c r="S16" s="111" t="s">
        <v>19</v>
      </c>
      <c r="T16" s="81">
        <f>SUM(P7:P85)</f>
        <v>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6"/>
      <c r="D17" s="53" t="s">
        <v>190</v>
      </c>
      <c r="E17" s="69" t="s">
        <v>3863</v>
      </c>
      <c r="F17" s="261" t="s">
        <v>3866</v>
      </c>
      <c r="G17" s="55" t="s">
        <v>3865</v>
      </c>
      <c r="H17" s="50" t="s">
        <v>37</v>
      </c>
      <c r="I17" s="70"/>
      <c r="J17" s="78">
        <v>197.0</v>
      </c>
      <c r="K17" s="71"/>
      <c r="L17" s="89"/>
      <c r="M17" s="61"/>
      <c r="N17" s="62"/>
      <c r="O17" s="84"/>
      <c r="P17" s="91"/>
      <c r="Q17" s="98"/>
      <c r="R17" s="53">
        <v>50.0</v>
      </c>
      <c r="S17" s="112" t="s">
        <v>20</v>
      </c>
      <c r="T17" s="113">
        <f>SUM(Q7:Q85)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51"/>
      <c r="C18" s="82" t="s">
        <v>3867</v>
      </c>
      <c r="D18" s="53" t="s">
        <v>42</v>
      </c>
      <c r="E18" s="69" t="s">
        <v>352</v>
      </c>
      <c r="F18" s="261" t="s">
        <v>3868</v>
      </c>
      <c r="G18" s="55" t="s">
        <v>3869</v>
      </c>
      <c r="H18" s="50" t="s">
        <v>46</v>
      </c>
      <c r="I18" s="70"/>
      <c r="J18" s="78">
        <v>147.0</v>
      </c>
      <c r="K18" s="71"/>
      <c r="L18" s="89"/>
      <c r="M18" s="61"/>
      <c r="N18" s="62"/>
      <c r="O18" s="84"/>
      <c r="P18" s="91"/>
      <c r="Q18" s="92"/>
      <c r="R18" s="53">
        <v>50.0</v>
      </c>
      <c r="S18" s="115"/>
      <c r="T18" s="7"/>
      <c r="U18" s="9"/>
      <c r="V18" s="9"/>
      <c r="W18" s="9"/>
      <c r="X18" s="9"/>
      <c r="Y18" s="9"/>
      <c r="Z18" s="9"/>
    </row>
    <row r="19" ht="15.75" customHeight="1">
      <c r="A19" s="50" t="s">
        <v>40</v>
      </c>
      <c r="B19" s="51"/>
      <c r="C19" s="82" t="s">
        <v>3870</v>
      </c>
      <c r="D19" s="53" t="s">
        <v>42</v>
      </c>
      <c r="E19" s="69" t="s">
        <v>352</v>
      </c>
      <c r="F19" s="261" t="s">
        <v>3871</v>
      </c>
      <c r="G19" s="55" t="s">
        <v>3869</v>
      </c>
      <c r="H19" s="50" t="s">
        <v>46</v>
      </c>
      <c r="I19" s="70"/>
      <c r="J19" s="58">
        <v>294.0</v>
      </c>
      <c r="K19" s="116"/>
      <c r="L19" s="89"/>
      <c r="M19" s="61"/>
      <c r="N19" s="73"/>
      <c r="O19" s="74"/>
      <c r="P19" s="91"/>
      <c r="Q19" s="98"/>
      <c r="R19" s="53">
        <v>50.0</v>
      </c>
      <c r="S19" s="117" t="s">
        <v>3</v>
      </c>
      <c r="T19" s="9"/>
      <c r="U19" s="9"/>
      <c r="V19" s="9"/>
      <c r="W19" s="9"/>
      <c r="X19" s="9"/>
      <c r="Y19" s="9"/>
      <c r="Z19" s="9"/>
    </row>
    <row r="20" ht="15.0" customHeight="1">
      <c r="A20" s="50" t="s">
        <v>40</v>
      </c>
      <c r="B20" s="51"/>
      <c r="C20" s="82" t="s">
        <v>3872</v>
      </c>
      <c r="D20" s="53" t="s">
        <v>138</v>
      </c>
      <c r="E20" s="110" t="s">
        <v>734</v>
      </c>
      <c r="F20" s="261" t="s">
        <v>3873</v>
      </c>
      <c r="G20" s="55" t="s">
        <v>3874</v>
      </c>
      <c r="H20" s="50" t="s">
        <v>37</v>
      </c>
      <c r="I20" s="70"/>
      <c r="J20" s="58"/>
      <c r="K20" s="116"/>
      <c r="L20" s="89"/>
      <c r="M20" s="61"/>
      <c r="N20" s="62">
        <v>147.0</v>
      </c>
      <c r="O20" s="84"/>
      <c r="P20" s="91"/>
      <c r="Q20" s="98"/>
      <c r="R20" s="53">
        <v>50.0</v>
      </c>
      <c r="S20" s="118">
        <f>SUM(F101)</f>
        <v>0</v>
      </c>
      <c r="T20" s="9"/>
      <c r="U20" s="9"/>
      <c r="V20" s="9"/>
      <c r="W20" s="9"/>
      <c r="X20" s="9"/>
      <c r="Y20" s="9"/>
      <c r="Z20" s="9"/>
    </row>
    <row r="21">
      <c r="A21" s="50" t="s">
        <v>40</v>
      </c>
      <c r="B21" s="51"/>
      <c r="C21" s="86"/>
      <c r="D21" s="53" t="s">
        <v>822</v>
      </c>
      <c r="E21" s="69"/>
      <c r="F21" s="261" t="s">
        <v>3875</v>
      </c>
      <c r="G21" s="55" t="s">
        <v>3876</v>
      </c>
      <c r="H21" s="50" t="s">
        <v>37</v>
      </c>
      <c r="I21" s="70"/>
      <c r="J21" s="58">
        <v>197.0</v>
      </c>
      <c r="K21" s="71"/>
      <c r="L21" s="119"/>
      <c r="M21" s="61"/>
      <c r="N21" s="62"/>
      <c r="O21" s="84"/>
      <c r="P21" s="91"/>
      <c r="Q21" s="98"/>
      <c r="R21" s="53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3877</v>
      </c>
      <c r="D22" s="53" t="s">
        <v>27</v>
      </c>
      <c r="E22" s="69"/>
      <c r="F22" s="261" t="s">
        <v>3878</v>
      </c>
      <c r="G22" s="55" t="s">
        <v>3879</v>
      </c>
      <c r="H22" s="50" t="s">
        <v>87</v>
      </c>
      <c r="I22" s="70">
        <v>127.0</v>
      </c>
      <c r="J22" s="58"/>
      <c r="K22" s="71"/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40</v>
      </c>
      <c r="B23" s="51"/>
      <c r="C23" s="82" t="s">
        <v>3880</v>
      </c>
      <c r="D23" s="53" t="s">
        <v>53</v>
      </c>
      <c r="E23" s="69" t="s">
        <v>3881</v>
      </c>
      <c r="F23" s="261" t="s">
        <v>3882</v>
      </c>
      <c r="G23" s="55" t="s">
        <v>3883</v>
      </c>
      <c r="H23" s="50" t="s">
        <v>46</v>
      </c>
      <c r="I23" s="70"/>
      <c r="J23" s="58">
        <v>147.0</v>
      </c>
      <c r="K23" s="71"/>
      <c r="L23" s="79"/>
      <c r="M23" s="61"/>
      <c r="N23" s="62"/>
      <c r="O23" s="120"/>
      <c r="P23" s="91"/>
      <c r="Q23" s="92"/>
      <c r="R23" s="53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40</v>
      </c>
      <c r="B24" s="51"/>
      <c r="C24" s="82" t="s">
        <v>3884</v>
      </c>
      <c r="D24" s="53" t="s">
        <v>258</v>
      </c>
      <c r="E24" s="69" t="s">
        <v>3885</v>
      </c>
      <c r="F24" s="261" t="s">
        <v>3886</v>
      </c>
      <c r="G24" s="55" t="s">
        <v>3887</v>
      </c>
      <c r="H24" s="50" t="s">
        <v>87</v>
      </c>
      <c r="I24" s="70"/>
      <c r="J24" s="58"/>
      <c r="K24" s="71"/>
      <c r="L24" s="89"/>
      <c r="M24" s="121"/>
      <c r="N24" s="62">
        <v>147.0</v>
      </c>
      <c r="O24" s="74"/>
      <c r="P24" s="91"/>
      <c r="Q24" s="122"/>
      <c r="R24" s="53">
        <v>50.0</v>
      </c>
      <c r="S24" s="4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131" t="s">
        <v>3888</v>
      </c>
      <c r="D25" s="53" t="s">
        <v>97</v>
      </c>
      <c r="E25" s="69" t="s">
        <v>3889</v>
      </c>
      <c r="F25" s="261" t="s">
        <v>3890</v>
      </c>
      <c r="G25" s="55" t="s">
        <v>3891</v>
      </c>
      <c r="H25" s="50" t="s">
        <v>37</v>
      </c>
      <c r="I25" s="57">
        <v>699.0</v>
      </c>
      <c r="J25" s="58"/>
      <c r="K25" s="71"/>
      <c r="L25" s="79"/>
      <c r="M25" s="61"/>
      <c r="N25" s="62"/>
      <c r="O25" s="84"/>
      <c r="P25" s="104"/>
      <c r="Q25" s="98"/>
      <c r="R25" s="263">
        <v>699.0</v>
      </c>
      <c r="S25" s="9"/>
      <c r="T25" s="9"/>
      <c r="U25" s="9"/>
      <c r="V25" s="9"/>
      <c r="W25" s="9"/>
      <c r="X25" s="9"/>
      <c r="Y25" s="9"/>
      <c r="Z25" s="9"/>
    </row>
    <row r="26">
      <c r="A26" s="50"/>
      <c r="B26" s="51"/>
      <c r="C26" s="131" t="s">
        <v>47</v>
      </c>
      <c r="D26" s="53" t="s">
        <v>97</v>
      </c>
      <c r="E26" s="69" t="s">
        <v>3889</v>
      </c>
      <c r="F26" s="261" t="s">
        <v>3892</v>
      </c>
      <c r="G26" s="55" t="s">
        <v>3893</v>
      </c>
      <c r="H26" s="50" t="s">
        <v>37</v>
      </c>
      <c r="I26" s="70" t="s">
        <v>186</v>
      </c>
      <c r="J26" s="78"/>
      <c r="K26" s="59"/>
      <c r="L26" s="79"/>
      <c r="M26" s="124"/>
      <c r="N26" s="62"/>
      <c r="O26" s="84"/>
      <c r="P26" s="104"/>
      <c r="Q26" s="92"/>
      <c r="R26" s="53" t="s">
        <v>47</v>
      </c>
      <c r="S26" s="9"/>
      <c r="T26" s="9"/>
      <c r="U26" s="9"/>
      <c r="V26" s="9"/>
      <c r="W26" s="9"/>
      <c r="X26" s="9"/>
      <c r="Y26" s="9"/>
      <c r="Z26" s="9"/>
    </row>
    <row r="27">
      <c r="A27" s="50"/>
      <c r="B27" s="77"/>
      <c r="C27" s="82" t="s">
        <v>47</v>
      </c>
      <c r="D27" s="53" t="s">
        <v>258</v>
      </c>
      <c r="E27" s="69" t="s">
        <v>3889</v>
      </c>
      <c r="F27" s="261" t="s">
        <v>3894</v>
      </c>
      <c r="G27" s="55" t="s">
        <v>3893</v>
      </c>
      <c r="H27" s="50" t="s">
        <v>37</v>
      </c>
      <c r="I27" s="57" t="s">
        <v>186</v>
      </c>
      <c r="J27" s="58"/>
      <c r="K27" s="125"/>
      <c r="L27" s="79"/>
      <c r="M27" s="124"/>
      <c r="N27" s="73"/>
      <c r="O27" s="84"/>
      <c r="P27" s="104"/>
      <c r="Q27" s="92"/>
      <c r="R27" s="53" t="s">
        <v>47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6"/>
      <c r="D28" s="53" t="s">
        <v>97</v>
      </c>
      <c r="E28" s="69" t="s">
        <v>3895</v>
      </c>
      <c r="F28" s="261" t="s">
        <v>3896</v>
      </c>
      <c r="G28" s="55" t="s">
        <v>3897</v>
      </c>
      <c r="H28" s="50" t="s">
        <v>37</v>
      </c>
      <c r="I28" s="126"/>
      <c r="J28" s="58"/>
      <c r="K28" s="116"/>
      <c r="L28" s="89"/>
      <c r="M28" s="61"/>
      <c r="N28" s="62">
        <v>197.0</v>
      </c>
      <c r="O28" s="84"/>
      <c r="P28" s="104"/>
      <c r="Q28" s="127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51</v>
      </c>
      <c r="B29" s="77"/>
      <c r="C29" s="82" t="s">
        <v>2266</v>
      </c>
      <c r="D29" s="53" t="s">
        <v>818</v>
      </c>
      <c r="E29" s="69"/>
      <c r="F29" s="261" t="s">
        <v>3898</v>
      </c>
      <c r="G29" s="55" t="s">
        <v>3899</v>
      </c>
      <c r="H29" s="50" t="s">
        <v>46</v>
      </c>
      <c r="I29" s="126"/>
      <c r="J29" s="58"/>
      <c r="K29" s="71"/>
      <c r="L29" s="119"/>
      <c r="M29" s="61">
        <v>147.0</v>
      </c>
      <c r="N29" s="62"/>
      <c r="O29" s="74"/>
      <c r="P29" s="91"/>
      <c r="Q29" s="128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51</v>
      </c>
      <c r="B30" s="77"/>
      <c r="C30" s="68" t="s">
        <v>2264</v>
      </c>
      <c r="D30" s="53" t="s">
        <v>97</v>
      </c>
      <c r="E30" s="69" t="s">
        <v>3900</v>
      </c>
      <c r="F30" s="261" t="s">
        <v>3901</v>
      </c>
      <c r="G30" s="55" t="s">
        <v>3902</v>
      </c>
      <c r="H30" s="50" t="s">
        <v>87</v>
      </c>
      <c r="I30" s="70"/>
      <c r="J30" s="58"/>
      <c r="K30" s="71">
        <v>294.0</v>
      </c>
      <c r="L30" s="89"/>
      <c r="M30" s="121"/>
      <c r="N30" s="62"/>
      <c r="O30" s="84"/>
      <c r="P30" s="91"/>
      <c r="Q30" s="128"/>
      <c r="R30" s="53">
        <v>100.0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51"/>
      <c r="C31" s="52"/>
      <c r="D31" s="53" t="s">
        <v>27</v>
      </c>
      <c r="E31" s="69" t="s">
        <v>771</v>
      </c>
      <c r="F31" s="280" t="s">
        <v>3903</v>
      </c>
      <c r="G31" s="55" t="s">
        <v>3904</v>
      </c>
      <c r="H31" s="50" t="s">
        <v>87</v>
      </c>
      <c r="I31" s="70"/>
      <c r="J31" s="78">
        <v>294.0</v>
      </c>
      <c r="K31" s="71"/>
      <c r="L31" s="89"/>
      <c r="M31" s="61"/>
      <c r="N31" s="62"/>
      <c r="O31" s="129"/>
      <c r="P31" s="130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131"/>
      <c r="C32" s="68" t="s">
        <v>3905</v>
      </c>
      <c r="D32" s="53" t="s">
        <v>818</v>
      </c>
      <c r="E32" s="69"/>
      <c r="F32" s="261" t="s">
        <v>3906</v>
      </c>
      <c r="G32" s="55" t="s">
        <v>3907</v>
      </c>
      <c r="H32" s="50" t="s">
        <v>46</v>
      </c>
      <c r="I32" s="70">
        <v>147.0</v>
      </c>
      <c r="J32" s="58"/>
      <c r="K32" s="71"/>
      <c r="L32" s="79"/>
      <c r="M32" s="61"/>
      <c r="N32" s="83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51"/>
      <c r="C33" s="68" t="s">
        <v>1500</v>
      </c>
      <c r="D33" s="53" t="s">
        <v>97</v>
      </c>
      <c r="E33" s="132" t="s">
        <v>3908</v>
      </c>
      <c r="F33" s="266" t="s">
        <v>3909</v>
      </c>
      <c r="G33" s="55" t="s">
        <v>3910</v>
      </c>
      <c r="H33" s="50" t="s">
        <v>37</v>
      </c>
      <c r="I33" s="70"/>
      <c r="J33" s="58"/>
      <c r="K33" s="134"/>
      <c r="L33" s="89"/>
      <c r="M33" s="61"/>
      <c r="N33" s="62">
        <v>147.0</v>
      </c>
      <c r="O33" s="129"/>
      <c r="P33" s="130"/>
      <c r="Q33" s="127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40</v>
      </c>
      <c r="B34" s="135"/>
      <c r="C34" s="82" t="s">
        <v>3911</v>
      </c>
      <c r="D34" s="53" t="s">
        <v>97</v>
      </c>
      <c r="E34" s="69" t="s">
        <v>3912</v>
      </c>
      <c r="F34" s="261" t="s">
        <v>3913</v>
      </c>
      <c r="G34" s="55" t="s">
        <v>3914</v>
      </c>
      <c r="H34" s="50" t="s">
        <v>37</v>
      </c>
      <c r="I34" s="70"/>
      <c r="J34" s="58"/>
      <c r="K34" s="134"/>
      <c r="L34" s="89"/>
      <c r="M34" s="61"/>
      <c r="N34" s="62">
        <v>244.0</v>
      </c>
      <c r="O34" s="129"/>
      <c r="P34" s="130"/>
      <c r="Q34" s="128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51"/>
      <c r="C35" s="136"/>
      <c r="D35" s="53"/>
      <c r="E35" s="107"/>
      <c r="F35" s="54" t="s">
        <v>3915</v>
      </c>
      <c r="G35" s="55" t="s">
        <v>3916</v>
      </c>
      <c r="H35" s="50"/>
      <c r="I35" s="70"/>
      <c r="J35" s="58"/>
      <c r="K35" s="116"/>
      <c r="L35" s="89"/>
      <c r="M35" s="61">
        <v>100.0</v>
      </c>
      <c r="N35" s="73"/>
      <c r="O35" s="129"/>
      <c r="P35" s="137"/>
      <c r="Q35" s="128"/>
      <c r="R35" s="53">
        <v>100.0</v>
      </c>
      <c r="S35" s="9"/>
      <c r="T35" s="9"/>
      <c r="U35" s="9"/>
      <c r="V35" s="9"/>
      <c r="W35" s="9"/>
      <c r="X35" s="9"/>
      <c r="Y35" s="9"/>
      <c r="Z35" s="9"/>
    </row>
    <row r="36">
      <c r="A36" s="50"/>
      <c r="B36" s="51"/>
      <c r="C36" s="150" t="s">
        <v>47</v>
      </c>
      <c r="D36" s="53" t="s">
        <v>97</v>
      </c>
      <c r="E36" s="69"/>
      <c r="F36" s="261" t="s">
        <v>3917</v>
      </c>
      <c r="G36" s="54" t="s">
        <v>3918</v>
      </c>
      <c r="H36" s="50" t="s">
        <v>37</v>
      </c>
      <c r="I36" s="70"/>
      <c r="J36" s="58"/>
      <c r="K36" s="59"/>
      <c r="L36" s="89" t="s">
        <v>50</v>
      </c>
      <c r="M36" s="61"/>
      <c r="N36" s="83"/>
      <c r="O36" s="129"/>
      <c r="P36" s="130"/>
      <c r="Q36" s="128"/>
      <c r="R36" s="53"/>
      <c r="S36" s="9"/>
      <c r="T36" s="9"/>
      <c r="U36" s="9"/>
      <c r="V36" s="9"/>
      <c r="W36" s="9"/>
      <c r="X36" s="9"/>
      <c r="Y36" s="9"/>
      <c r="Z36" s="9"/>
    </row>
    <row r="37">
      <c r="A37" s="50" t="s">
        <v>51</v>
      </c>
      <c r="B37" s="77"/>
      <c r="C37" s="150" t="s">
        <v>2232</v>
      </c>
      <c r="D37" s="53" t="s">
        <v>53</v>
      </c>
      <c r="E37" s="69" t="s">
        <v>3919</v>
      </c>
      <c r="F37" s="261" t="s">
        <v>3920</v>
      </c>
      <c r="G37" s="54" t="s">
        <v>3921</v>
      </c>
      <c r="H37" s="50" t="s">
        <v>46</v>
      </c>
      <c r="I37" s="57"/>
      <c r="J37" s="58"/>
      <c r="K37" s="71">
        <v>400.0</v>
      </c>
      <c r="L37" s="89"/>
      <c r="M37" s="61"/>
      <c r="N37" s="62"/>
      <c r="O37" s="129"/>
      <c r="P37" s="130"/>
      <c r="Q37" s="127"/>
      <c r="R37" s="53">
        <v>200.0</v>
      </c>
      <c r="S37" s="9"/>
      <c r="T37" s="9"/>
      <c r="U37" s="9"/>
      <c r="V37" s="9"/>
      <c r="W37" s="9"/>
      <c r="X37" s="9"/>
      <c r="Y37" s="9"/>
      <c r="Z37" s="9"/>
    </row>
    <row r="38">
      <c r="A38" s="50"/>
      <c r="B38" s="77"/>
      <c r="C38" s="68" t="s">
        <v>47</v>
      </c>
      <c r="D38" s="53" t="s">
        <v>83</v>
      </c>
      <c r="E38" s="69"/>
      <c r="F38" s="262" t="s">
        <v>3922</v>
      </c>
      <c r="G38" s="54" t="s">
        <v>3923</v>
      </c>
      <c r="H38" s="50" t="s">
        <v>87</v>
      </c>
      <c r="I38" s="57"/>
      <c r="J38" s="58" t="s">
        <v>565</v>
      </c>
      <c r="K38" s="71"/>
      <c r="L38" s="89"/>
      <c r="M38" s="61"/>
      <c r="N38" s="62"/>
      <c r="O38" s="140"/>
      <c r="P38" s="130"/>
      <c r="Q38" s="127"/>
      <c r="R38" s="53" t="s">
        <v>47</v>
      </c>
      <c r="S38" s="9"/>
      <c r="T38" s="9"/>
      <c r="U38" s="9"/>
      <c r="V38" s="9"/>
      <c r="W38" s="9"/>
      <c r="X38" s="9"/>
      <c r="Y38" s="9"/>
      <c r="Z38" s="9"/>
    </row>
    <row r="39">
      <c r="A39" s="50"/>
      <c r="B39" s="77"/>
      <c r="C39" s="68" t="s">
        <v>47</v>
      </c>
      <c r="D39" s="53" t="s">
        <v>83</v>
      </c>
      <c r="E39" s="69"/>
      <c r="F39" s="282" t="s">
        <v>3924</v>
      </c>
      <c r="G39" s="55" t="s">
        <v>3923</v>
      </c>
      <c r="H39" s="50" t="s">
        <v>87</v>
      </c>
      <c r="I39" s="70"/>
      <c r="J39" s="58" t="s">
        <v>565</v>
      </c>
      <c r="K39" s="71"/>
      <c r="L39" s="79"/>
      <c r="M39" s="61"/>
      <c r="N39" s="73"/>
      <c r="O39" s="129"/>
      <c r="P39" s="130"/>
      <c r="Q39" s="127"/>
      <c r="R39" s="53" t="s">
        <v>47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51</v>
      </c>
      <c r="B40" s="51"/>
      <c r="C40" s="68" t="s">
        <v>2358</v>
      </c>
      <c r="D40" s="53" t="s">
        <v>53</v>
      </c>
      <c r="E40" s="69"/>
      <c r="F40" s="261" t="s">
        <v>3925</v>
      </c>
      <c r="G40" s="55" t="s">
        <v>3926</v>
      </c>
      <c r="H40" s="50" t="s">
        <v>46</v>
      </c>
      <c r="I40" s="70"/>
      <c r="J40" s="58"/>
      <c r="K40" s="71"/>
      <c r="L40" s="89">
        <v>127.0</v>
      </c>
      <c r="M40" s="61"/>
      <c r="N40" s="142"/>
      <c r="O40" s="129"/>
      <c r="P40" s="130"/>
      <c r="Q40" s="128"/>
      <c r="R40" s="263">
        <v>127.0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52"/>
      <c r="D41" s="53" t="s">
        <v>67</v>
      </c>
      <c r="E41" s="69" t="s">
        <v>3927</v>
      </c>
      <c r="F41" s="261" t="s">
        <v>3928</v>
      </c>
      <c r="G41" s="53" t="s">
        <v>3929</v>
      </c>
      <c r="H41" s="50" t="s">
        <v>46</v>
      </c>
      <c r="I41" s="126"/>
      <c r="J41" s="58">
        <v>294.0</v>
      </c>
      <c r="K41" s="71"/>
      <c r="L41" s="89"/>
      <c r="M41" s="61"/>
      <c r="N41" s="62"/>
      <c r="O41" s="129"/>
      <c r="P41" s="130"/>
      <c r="Q41" s="127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82" t="s">
        <v>3930</v>
      </c>
      <c r="D42" s="53" t="s">
        <v>67</v>
      </c>
      <c r="E42" s="69"/>
      <c r="F42" s="261" t="s">
        <v>3931</v>
      </c>
      <c r="G42" s="55" t="s">
        <v>3932</v>
      </c>
      <c r="H42" s="50" t="s">
        <v>46</v>
      </c>
      <c r="I42" s="70">
        <v>127.0</v>
      </c>
      <c r="J42" s="58"/>
      <c r="K42" s="59"/>
      <c r="L42" s="143"/>
      <c r="M42" s="121"/>
      <c r="N42" s="62"/>
      <c r="O42" s="129"/>
      <c r="P42" s="130"/>
      <c r="Q42" s="128"/>
      <c r="R42" s="53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0" t="s">
        <v>40</v>
      </c>
      <c r="B43" s="51"/>
      <c r="C43" s="68" t="s">
        <v>3933</v>
      </c>
      <c r="D43" s="53" t="s">
        <v>107</v>
      </c>
      <c r="E43" s="69" t="s">
        <v>3934</v>
      </c>
      <c r="F43" s="261" t="s">
        <v>3935</v>
      </c>
      <c r="G43" s="55" t="s">
        <v>3936</v>
      </c>
      <c r="H43" s="50" t="s">
        <v>37</v>
      </c>
      <c r="I43" s="70">
        <v>294.0</v>
      </c>
      <c r="J43" s="88"/>
      <c r="K43" s="71"/>
      <c r="L43" s="144"/>
      <c r="M43" s="61"/>
      <c r="N43" s="62"/>
      <c r="O43" s="129"/>
      <c r="P43" s="130"/>
      <c r="Q43" s="128"/>
      <c r="R43" s="53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0" t="s">
        <v>40</v>
      </c>
      <c r="B44" s="77"/>
      <c r="C44" s="283" t="s">
        <v>3937</v>
      </c>
      <c r="D44" s="87"/>
      <c r="E44" s="69" t="s">
        <v>3938</v>
      </c>
      <c r="F44" s="389" t="s">
        <v>3939</v>
      </c>
      <c r="G44" s="141" t="s">
        <v>3940</v>
      </c>
      <c r="H44" s="50" t="s">
        <v>87</v>
      </c>
      <c r="I44" s="147"/>
      <c r="J44" s="58">
        <v>699.0</v>
      </c>
      <c r="K44" s="71"/>
      <c r="L44" s="143"/>
      <c r="M44" s="61"/>
      <c r="N44" s="62"/>
      <c r="O44" s="129"/>
      <c r="P44" s="137"/>
      <c r="Q44" s="128"/>
      <c r="R44" s="263">
        <v>699.0</v>
      </c>
      <c r="S44" s="9"/>
      <c r="T44" s="9"/>
      <c r="U44" s="9"/>
      <c r="V44" s="9"/>
      <c r="W44" s="9"/>
      <c r="X44" s="9"/>
      <c r="Y44" s="9"/>
      <c r="Z44" s="9"/>
    </row>
    <row r="45">
      <c r="A45" s="50"/>
      <c r="B45" s="77"/>
      <c r="C45" s="82" t="s">
        <v>47</v>
      </c>
      <c r="D45" s="53" t="s">
        <v>818</v>
      </c>
      <c r="E45" s="110"/>
      <c r="F45" s="261" t="s">
        <v>3941</v>
      </c>
      <c r="G45" s="55" t="s">
        <v>3942</v>
      </c>
      <c r="H45" s="50" t="s">
        <v>37</v>
      </c>
      <c r="I45" s="70"/>
      <c r="J45" s="58"/>
      <c r="K45" s="71"/>
      <c r="L45" s="148"/>
      <c r="M45" s="61"/>
      <c r="N45" s="62"/>
      <c r="O45" s="129"/>
      <c r="P45" s="137"/>
      <c r="Q45" s="92" t="s">
        <v>565</v>
      </c>
      <c r="R45" s="53" t="s">
        <v>47</v>
      </c>
      <c r="S45" s="9"/>
      <c r="T45" s="9"/>
      <c r="U45" s="9"/>
      <c r="V45" s="9"/>
      <c r="W45" s="9"/>
      <c r="X45" s="9"/>
      <c r="Y45" s="9"/>
      <c r="Z45" s="9"/>
    </row>
    <row r="46">
      <c r="A46" s="50" t="s">
        <v>51</v>
      </c>
      <c r="B46" s="51"/>
      <c r="C46" s="82" t="s">
        <v>2371</v>
      </c>
      <c r="D46" s="53" t="s">
        <v>53</v>
      </c>
      <c r="E46" s="110" t="s">
        <v>3943</v>
      </c>
      <c r="F46" s="261" t="s">
        <v>3944</v>
      </c>
      <c r="G46" s="55" t="s">
        <v>3945</v>
      </c>
      <c r="H46" s="50" t="s">
        <v>46</v>
      </c>
      <c r="I46" s="57"/>
      <c r="J46" s="58"/>
      <c r="K46" s="71">
        <v>294.0</v>
      </c>
      <c r="L46" s="149"/>
      <c r="M46" s="124"/>
      <c r="N46" s="62"/>
      <c r="O46" s="140"/>
      <c r="P46" s="130"/>
      <c r="Q46" s="98"/>
      <c r="R46" s="53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0" t="s">
        <v>40</v>
      </c>
      <c r="B47" s="51"/>
      <c r="C47" s="150" t="s">
        <v>1857</v>
      </c>
      <c r="D47" s="53" t="s">
        <v>190</v>
      </c>
      <c r="E47" s="69" t="s">
        <v>3946</v>
      </c>
      <c r="F47" s="261" t="s">
        <v>3947</v>
      </c>
      <c r="G47" s="55" t="s">
        <v>3948</v>
      </c>
      <c r="H47" s="50" t="s">
        <v>37</v>
      </c>
      <c r="I47" s="70">
        <v>122.0</v>
      </c>
      <c r="J47" s="88"/>
      <c r="K47" s="71"/>
      <c r="L47" s="149"/>
      <c r="M47" s="61"/>
      <c r="N47" s="62"/>
      <c r="O47" s="129"/>
      <c r="P47" s="130"/>
      <c r="Q47" s="92"/>
      <c r="R47" s="53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0" t="s">
        <v>40</v>
      </c>
      <c r="B48" s="51"/>
      <c r="C48" s="68" t="s">
        <v>1864</v>
      </c>
      <c r="D48" s="53" t="s">
        <v>190</v>
      </c>
      <c r="E48" s="69" t="s">
        <v>3946</v>
      </c>
      <c r="F48" s="294" t="s">
        <v>3949</v>
      </c>
      <c r="G48" s="55" t="s">
        <v>3948</v>
      </c>
      <c r="H48" s="50" t="s">
        <v>37</v>
      </c>
      <c r="I48" s="70">
        <v>122.0</v>
      </c>
      <c r="J48" s="58"/>
      <c r="K48" s="134"/>
      <c r="L48" s="149"/>
      <c r="M48" s="61"/>
      <c r="N48" s="73"/>
      <c r="O48" s="152"/>
      <c r="P48" s="153"/>
      <c r="Q48" s="98"/>
      <c r="R48" s="53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0" t="s">
        <v>40</v>
      </c>
      <c r="B49" s="77"/>
      <c r="C49" s="68" t="s">
        <v>3950</v>
      </c>
      <c r="D49" s="53" t="s">
        <v>258</v>
      </c>
      <c r="E49" s="107" t="s">
        <v>888</v>
      </c>
      <c r="F49" s="261" t="s">
        <v>3951</v>
      </c>
      <c r="G49" s="54" t="s">
        <v>3952</v>
      </c>
      <c r="H49" s="50" t="s">
        <v>87</v>
      </c>
      <c r="I49" s="70">
        <v>147.0</v>
      </c>
      <c r="J49" s="58"/>
      <c r="K49" s="154"/>
      <c r="L49" s="149"/>
      <c r="M49" s="61"/>
      <c r="N49" s="62"/>
      <c r="O49" s="152"/>
      <c r="P49" s="155"/>
      <c r="Q49" s="127"/>
      <c r="R49" s="53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0" t="s">
        <v>51</v>
      </c>
      <c r="B50" s="51"/>
      <c r="C50" s="68" t="s">
        <v>3576</v>
      </c>
      <c r="D50" s="53" t="s">
        <v>67</v>
      </c>
      <c r="E50" s="69"/>
      <c r="F50" s="261" t="s">
        <v>3953</v>
      </c>
      <c r="G50" s="54" t="s">
        <v>3954</v>
      </c>
      <c r="H50" s="50" t="s">
        <v>46</v>
      </c>
      <c r="I50" s="70"/>
      <c r="J50" s="58"/>
      <c r="K50" s="154"/>
      <c r="L50" s="149">
        <v>147.0</v>
      </c>
      <c r="M50" s="61"/>
      <c r="N50" s="83"/>
      <c r="O50" s="152"/>
      <c r="P50" s="155"/>
      <c r="Q50" s="128"/>
      <c r="R50" s="53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0" t="s">
        <v>40</v>
      </c>
      <c r="B51" s="51"/>
      <c r="C51" s="288" t="s">
        <v>3955</v>
      </c>
      <c r="D51" s="53" t="s">
        <v>190</v>
      </c>
      <c r="E51" s="69" t="s">
        <v>3956</v>
      </c>
      <c r="F51" s="261" t="s">
        <v>3957</v>
      </c>
      <c r="G51" s="55" t="s">
        <v>3958</v>
      </c>
      <c r="H51" s="50" t="s">
        <v>37</v>
      </c>
      <c r="I51" s="57">
        <v>244.0</v>
      </c>
      <c r="J51" s="58"/>
      <c r="K51" s="158"/>
      <c r="L51" s="149"/>
      <c r="M51" s="159"/>
      <c r="N51" s="73"/>
      <c r="O51" s="152"/>
      <c r="P51" s="155"/>
      <c r="Q51" s="128"/>
      <c r="R51" s="53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0" t="s">
        <v>40</v>
      </c>
      <c r="B52" s="51"/>
      <c r="C52" s="77"/>
      <c r="D52" s="53" t="s">
        <v>27</v>
      </c>
      <c r="E52" s="54" t="s">
        <v>3959</v>
      </c>
      <c r="F52" s="261" t="s">
        <v>3960</v>
      </c>
      <c r="G52" s="55" t="s">
        <v>3961</v>
      </c>
      <c r="H52" s="50" t="s">
        <v>37</v>
      </c>
      <c r="I52" s="70"/>
      <c r="J52" s="58">
        <v>120.0</v>
      </c>
      <c r="K52" s="154"/>
      <c r="L52" s="160"/>
      <c r="M52" s="159"/>
      <c r="N52" s="62"/>
      <c r="O52" s="152"/>
      <c r="P52" s="155"/>
      <c r="Q52" s="128"/>
      <c r="R52" s="53">
        <v>100.0</v>
      </c>
      <c r="S52" s="9"/>
      <c r="T52" s="9"/>
      <c r="U52" s="9"/>
      <c r="V52" s="9"/>
      <c r="W52" s="9"/>
      <c r="X52" s="9"/>
      <c r="Y52" s="9"/>
      <c r="Z52" s="9"/>
    </row>
    <row r="53">
      <c r="A53" s="50" t="s">
        <v>40</v>
      </c>
      <c r="B53" s="51"/>
      <c r="C53" s="51"/>
      <c r="D53" s="53" t="s">
        <v>53</v>
      </c>
      <c r="E53" s="54" t="s">
        <v>554</v>
      </c>
      <c r="F53" s="262" t="s">
        <v>3962</v>
      </c>
      <c r="G53" s="55" t="s">
        <v>2580</v>
      </c>
      <c r="H53" s="50" t="s">
        <v>46</v>
      </c>
      <c r="I53" s="147"/>
      <c r="J53" s="58">
        <v>294.0</v>
      </c>
      <c r="K53" s="154"/>
      <c r="L53" s="149"/>
      <c r="M53" s="159"/>
      <c r="N53" s="73"/>
      <c r="O53" s="152"/>
      <c r="P53" s="153"/>
      <c r="Q53" s="128"/>
      <c r="R53" s="53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0"/>
      <c r="B54" s="51"/>
      <c r="C54" s="51"/>
      <c r="D54" s="161"/>
      <c r="E54" s="162"/>
      <c r="F54" s="54"/>
      <c r="G54" s="55"/>
      <c r="H54" s="56"/>
      <c r="I54" s="70"/>
      <c r="J54" s="163"/>
      <c r="K54" s="154"/>
      <c r="L54" s="160"/>
      <c r="M54" s="159"/>
      <c r="N54" s="62"/>
      <c r="O54" s="156"/>
      <c r="P54" s="155"/>
      <c r="Q54" s="128"/>
      <c r="R54" s="164"/>
      <c r="S54" s="9"/>
      <c r="T54" s="9"/>
      <c r="U54" s="9"/>
      <c r="V54" s="9"/>
      <c r="W54" s="9"/>
      <c r="X54" s="9"/>
      <c r="Y54" s="9"/>
      <c r="Z54" s="9"/>
    </row>
    <row r="55">
      <c r="A55" s="50"/>
      <c r="B55" s="51"/>
      <c r="C55" s="51"/>
      <c r="D55" s="24"/>
      <c r="E55" s="54"/>
      <c r="F55" s="165"/>
      <c r="G55" s="55"/>
      <c r="H55" s="56"/>
      <c r="I55" s="70"/>
      <c r="J55" s="58"/>
      <c r="K55" s="154"/>
      <c r="L55" s="166"/>
      <c r="M55" s="159"/>
      <c r="N55" s="62"/>
      <c r="O55" s="156"/>
      <c r="P55" s="155"/>
      <c r="Q55" s="128"/>
      <c r="R55" s="53"/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24"/>
      <c r="E56" s="54"/>
      <c r="F56" s="54"/>
      <c r="G56" s="55"/>
      <c r="H56" s="56"/>
      <c r="I56" s="167"/>
      <c r="J56" s="58"/>
      <c r="K56" s="154"/>
      <c r="L56" s="149"/>
      <c r="M56" s="159"/>
      <c r="N56" s="142"/>
      <c r="O56" s="156"/>
      <c r="P56" s="155"/>
      <c r="Q56" s="128"/>
      <c r="R56" s="53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54"/>
      <c r="G57" s="55"/>
      <c r="H57" s="56"/>
      <c r="I57" s="168"/>
      <c r="J57" s="58"/>
      <c r="K57" s="154"/>
      <c r="L57" s="160"/>
      <c r="M57" s="169"/>
      <c r="N57" s="14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7"/>
      <c r="J58" s="58"/>
      <c r="K58" s="170"/>
      <c r="L58" s="160"/>
      <c r="M58" s="159"/>
      <c r="N58" s="62"/>
      <c r="O58" s="152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131"/>
      <c r="D59" s="24"/>
      <c r="E59" s="54"/>
      <c r="F59" s="54"/>
      <c r="G59" s="55"/>
      <c r="H59" s="56"/>
      <c r="I59" s="167"/>
      <c r="J59" s="58"/>
      <c r="K59" s="154"/>
      <c r="L59" s="166"/>
      <c r="M59" s="159"/>
      <c r="N59" s="73"/>
      <c r="O59" s="152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77"/>
      <c r="C60" s="51"/>
      <c r="D60" s="24"/>
      <c r="E60" s="54"/>
      <c r="F60" s="54"/>
      <c r="G60" s="55"/>
      <c r="H60" s="56"/>
      <c r="I60" s="167"/>
      <c r="J60" s="58"/>
      <c r="K60" s="154"/>
      <c r="L60" s="160"/>
      <c r="M60" s="159"/>
      <c r="N60" s="73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51"/>
      <c r="C61" s="51"/>
      <c r="D61" s="24"/>
      <c r="E61" s="54"/>
      <c r="F61" s="54"/>
      <c r="G61" s="55"/>
      <c r="H61" s="56"/>
      <c r="I61" s="167"/>
      <c r="J61" s="88"/>
      <c r="K61" s="154"/>
      <c r="L61" s="171"/>
      <c r="M61" s="169"/>
      <c r="N61" s="73"/>
      <c r="O61" s="152"/>
      <c r="P61" s="155"/>
      <c r="Q61" s="127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51"/>
      <c r="C62" s="51"/>
      <c r="D62" s="24"/>
      <c r="E62" s="54"/>
      <c r="F62" s="54"/>
      <c r="G62" s="55"/>
      <c r="H62" s="56"/>
      <c r="I62" s="167"/>
      <c r="J62" s="58"/>
      <c r="K62" s="154"/>
      <c r="L62" s="171"/>
      <c r="M62" s="159"/>
      <c r="N62" s="73"/>
      <c r="O62" s="152"/>
      <c r="P62" s="155"/>
      <c r="Q62" s="128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58"/>
      <c r="K63" s="158"/>
      <c r="L63" s="171"/>
      <c r="M63" s="169"/>
      <c r="N63" s="62"/>
      <c r="O63" s="152"/>
      <c r="P63" s="155"/>
      <c r="Q63" s="128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88"/>
      <c r="K64" s="158"/>
      <c r="L64" s="171"/>
      <c r="M64" s="169"/>
      <c r="N64" s="73"/>
      <c r="O64" s="152"/>
      <c r="P64" s="155"/>
      <c r="Q64" s="128"/>
      <c r="R64" s="172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8"/>
      <c r="J65" s="88"/>
      <c r="K65" s="154"/>
      <c r="L65" s="160"/>
      <c r="M65" s="169"/>
      <c r="N65" s="62"/>
      <c r="O65" s="152"/>
      <c r="P65" s="155"/>
      <c r="Q65" s="128"/>
      <c r="R65" s="53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8"/>
      <c r="J66" s="88"/>
      <c r="K66" s="158"/>
      <c r="L66" s="166"/>
      <c r="M66" s="159"/>
      <c r="N66" s="73"/>
      <c r="O66" s="152"/>
      <c r="P66" s="155"/>
      <c r="Q66" s="128"/>
      <c r="R66" s="53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7"/>
      <c r="J67" s="88"/>
      <c r="K67" s="158"/>
      <c r="L67" s="149"/>
      <c r="M67" s="173"/>
      <c r="N67" s="73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174"/>
      <c r="E68" s="54"/>
      <c r="F68" s="54"/>
      <c r="G68" s="55"/>
      <c r="H68" s="56"/>
      <c r="I68" s="175"/>
      <c r="J68" s="88"/>
      <c r="K68" s="154"/>
      <c r="L68" s="160"/>
      <c r="M68" s="169"/>
      <c r="N68" s="62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174"/>
      <c r="E69" s="176"/>
      <c r="F69" s="54"/>
      <c r="G69" s="55"/>
      <c r="H69" s="56"/>
      <c r="I69" s="177"/>
      <c r="J69" s="88"/>
      <c r="K69" s="158"/>
      <c r="L69" s="160"/>
      <c r="M69" s="169"/>
      <c r="N69" s="73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54"/>
      <c r="F70" s="54"/>
      <c r="G70" s="55"/>
      <c r="H70" s="56"/>
      <c r="I70" s="167"/>
      <c r="J70" s="88"/>
      <c r="K70" s="178"/>
      <c r="L70" s="160"/>
      <c r="M70" s="169"/>
      <c r="N70" s="73"/>
      <c r="O70" s="152"/>
      <c r="P70" s="155"/>
      <c r="Q70" s="128"/>
      <c r="R70" s="164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54"/>
      <c r="F71" s="54"/>
      <c r="G71" s="55"/>
      <c r="H71" s="56"/>
      <c r="I71" s="175"/>
      <c r="J71" s="58"/>
      <c r="K71" s="158"/>
      <c r="L71" s="160"/>
      <c r="M71" s="169"/>
      <c r="N71" s="73"/>
      <c r="O71" s="152"/>
      <c r="P71" s="155"/>
      <c r="Q71" s="128"/>
      <c r="R71" s="53"/>
      <c r="S71" s="9"/>
      <c r="T71" s="9"/>
      <c r="U71" s="9"/>
      <c r="V71" s="9"/>
      <c r="W71" s="9"/>
      <c r="X71" s="9"/>
      <c r="Y71" s="9"/>
      <c r="Z71" s="9"/>
    </row>
    <row r="72">
      <c r="A72" s="50"/>
      <c r="B72" s="179"/>
      <c r="C72" s="180"/>
      <c r="D72" s="174"/>
      <c r="E72" s="54"/>
      <c r="F72" s="54"/>
      <c r="G72" s="55"/>
      <c r="H72" s="56"/>
      <c r="I72" s="181"/>
      <c r="J72" s="58"/>
      <c r="K72" s="182"/>
      <c r="L72" s="183"/>
      <c r="M72" s="184"/>
      <c r="N72" s="73"/>
      <c r="O72" s="185"/>
      <c r="P72" s="186"/>
      <c r="Q72" s="128"/>
      <c r="R72" s="53"/>
      <c r="S72" s="9"/>
      <c r="T72" s="9"/>
      <c r="U72" s="9"/>
      <c r="V72" s="9"/>
      <c r="W72" s="9"/>
      <c r="X72" s="9"/>
      <c r="Y72" s="9"/>
      <c r="Z72" s="9"/>
    </row>
    <row r="73">
      <c r="A73" s="50"/>
      <c r="B73" s="179"/>
      <c r="C73" s="51"/>
      <c r="D73" s="174"/>
      <c r="E73" s="54"/>
      <c r="F73" s="54"/>
      <c r="G73" s="55"/>
      <c r="H73" s="56"/>
      <c r="I73" s="187"/>
      <c r="J73" s="88"/>
      <c r="K73" s="182"/>
      <c r="L73" s="183"/>
      <c r="M73" s="188"/>
      <c r="N73" s="142"/>
      <c r="O73" s="185"/>
      <c r="P73" s="186"/>
      <c r="Q73" s="128"/>
      <c r="R73" s="172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86"/>
      <c r="D74" s="174"/>
      <c r="E74" s="176"/>
      <c r="F74" s="54"/>
      <c r="G74" s="54"/>
      <c r="H74" s="56"/>
      <c r="I74" s="181"/>
      <c r="J74" s="88"/>
      <c r="K74" s="189"/>
      <c r="L74" s="183"/>
      <c r="M74" s="188"/>
      <c r="N74" s="73"/>
      <c r="O74" s="185"/>
      <c r="P74" s="186"/>
      <c r="Q74" s="128"/>
      <c r="R74" s="172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51"/>
      <c r="D75" s="174"/>
      <c r="E75" s="54"/>
      <c r="F75" s="54"/>
      <c r="G75" s="54"/>
      <c r="H75" s="56"/>
      <c r="I75" s="181"/>
      <c r="J75" s="58"/>
      <c r="K75" s="182"/>
      <c r="L75" s="183"/>
      <c r="M75" s="188"/>
      <c r="N75" s="73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51"/>
      <c r="D76" s="174"/>
      <c r="E76" s="176"/>
      <c r="F76" s="54"/>
      <c r="G76" s="54"/>
      <c r="H76" s="56"/>
      <c r="I76" s="187"/>
      <c r="J76" s="88"/>
      <c r="K76" s="182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24"/>
      <c r="E77" s="190"/>
      <c r="F77" s="54"/>
      <c r="G77" s="54"/>
      <c r="H77" s="56"/>
      <c r="I77" s="187"/>
      <c r="J77" s="88"/>
      <c r="K77" s="182"/>
      <c r="L77" s="183"/>
      <c r="M77" s="188"/>
      <c r="N77" s="73"/>
      <c r="O77" s="185"/>
      <c r="P77" s="186"/>
      <c r="Q77" s="128"/>
      <c r="R77" s="69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24"/>
      <c r="E78" s="190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172"/>
      <c r="S78" s="9"/>
      <c r="T78" s="9"/>
      <c r="U78" s="9"/>
      <c r="V78" s="9"/>
      <c r="W78" s="9"/>
      <c r="X78" s="9"/>
      <c r="Y78" s="9"/>
      <c r="Z78" s="9"/>
    </row>
    <row r="79">
      <c r="A79" s="56"/>
      <c r="B79" s="179"/>
      <c r="C79" s="51"/>
      <c r="D79" s="24"/>
      <c r="E79" s="191"/>
      <c r="F79" s="176"/>
      <c r="G79" s="176"/>
      <c r="H79" s="56"/>
      <c r="I79" s="181"/>
      <c r="J79" s="88"/>
      <c r="K79" s="182"/>
      <c r="L79" s="183"/>
      <c r="M79" s="188"/>
      <c r="N79" s="73"/>
      <c r="O79" s="185"/>
      <c r="P79" s="186"/>
      <c r="Q79" s="128"/>
      <c r="R79" s="192"/>
      <c r="S79" s="9"/>
      <c r="T79" s="9"/>
      <c r="U79" s="9"/>
      <c r="V79" s="9"/>
      <c r="W79" s="9"/>
      <c r="X79" s="9"/>
      <c r="Y79" s="9"/>
      <c r="Z79" s="9"/>
    </row>
    <row r="80">
      <c r="A80" s="56"/>
      <c r="B80" s="179"/>
      <c r="C80" s="51"/>
      <c r="D80" s="24"/>
      <c r="E80" s="191"/>
      <c r="F80" s="176"/>
      <c r="G80" s="176"/>
      <c r="H80" s="56"/>
      <c r="I80" s="181"/>
      <c r="J80" s="88"/>
      <c r="K80" s="182"/>
      <c r="L80" s="183"/>
      <c r="M80" s="188"/>
      <c r="N80" s="73"/>
      <c r="O80" s="185"/>
      <c r="P80" s="186"/>
      <c r="Q80" s="128"/>
      <c r="R80" s="193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3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94"/>
      <c r="J82" s="195"/>
      <c r="K82" s="196"/>
      <c r="L82" s="197"/>
      <c r="M82" s="198"/>
      <c r="N82" s="199"/>
      <c r="O82" s="200"/>
      <c r="P82" s="201"/>
      <c r="Q82" s="202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203"/>
      <c r="J85" s="195"/>
      <c r="K85" s="204"/>
      <c r="L85" s="205"/>
      <c r="M85" s="206"/>
      <c r="N85" s="207"/>
      <c r="O85" s="208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174"/>
      <c r="E86" s="176"/>
      <c r="F86" s="176"/>
      <c r="G86" s="176"/>
      <c r="H86" s="56"/>
      <c r="I86" s="194"/>
      <c r="J86" s="209"/>
      <c r="K86" s="196"/>
      <c r="L86" s="197"/>
      <c r="M86" s="198"/>
      <c r="N86" s="210"/>
      <c r="O86" s="200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"/>
      <c r="B94" s="2"/>
      <c r="C94" s="211"/>
      <c r="D94" s="212"/>
      <c r="E94" s="4"/>
      <c r="F94" s="213"/>
      <c r="G94" s="214"/>
      <c r="H94" s="5"/>
      <c r="I94" s="215"/>
      <c r="O94" s="216"/>
      <c r="P94" s="216"/>
      <c r="Q94" s="217"/>
      <c r="R94" s="218">
        <f>SUM(R7:R93)</f>
        <v>4019</v>
      </c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9"/>
      <c r="D95" s="220"/>
      <c r="E95" s="4"/>
      <c r="F95" s="221"/>
      <c r="G95" s="222"/>
      <c r="H95" s="3"/>
      <c r="I95" s="223" t="s">
        <v>26</v>
      </c>
      <c r="J95" s="224"/>
      <c r="O95" s="216"/>
      <c r="P95" s="216"/>
      <c r="Q95" s="217"/>
      <c r="R95" s="9"/>
      <c r="S95" s="9"/>
      <c r="T95" s="9"/>
      <c r="U95" s="9"/>
      <c r="V95" s="9"/>
      <c r="W95" s="9"/>
      <c r="X95" s="9"/>
      <c r="Y95" s="9"/>
      <c r="Z95" s="9"/>
    </row>
    <row r="96">
      <c r="A96" s="5"/>
      <c r="B96" s="225"/>
      <c r="C96" s="19"/>
      <c r="D96" s="226"/>
      <c r="E96" s="227"/>
      <c r="F96" s="213"/>
      <c r="G96" s="4"/>
      <c r="H96" s="3"/>
      <c r="I96" s="180">
        <f>SUM(I7:I93)</f>
        <v>2764</v>
      </c>
      <c r="J96" s="228" t="s">
        <v>27</v>
      </c>
      <c r="K96" s="229"/>
      <c r="O96" s="230"/>
      <c r="P96" s="230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9"/>
      <c r="D97" s="3"/>
      <c r="E97" s="4"/>
      <c r="F97" s="213"/>
      <c r="G97" s="4"/>
      <c r="H97" s="3"/>
      <c r="I97" s="180">
        <f>SUM(I96*2%)</f>
        <v>55.28</v>
      </c>
      <c r="J97" s="231">
        <f>SUM(J7:J93)</f>
        <v>3174</v>
      </c>
      <c r="K97" s="232" t="s">
        <v>22</v>
      </c>
      <c r="O97" s="233" t="s">
        <v>11</v>
      </c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4"/>
      <c r="G98" s="4"/>
      <c r="H98" s="3"/>
      <c r="I98" s="390"/>
      <c r="J98" s="86">
        <f>SUM(J97*2%)</f>
        <v>63.48</v>
      </c>
      <c r="K98" s="235" t="s">
        <v>28</v>
      </c>
      <c r="L98" s="236"/>
      <c r="O98" s="216"/>
      <c r="P98" s="216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4"/>
      <c r="G99" s="4"/>
      <c r="H99" s="3"/>
      <c r="I99" s="9"/>
      <c r="J99" s="234"/>
      <c r="K99" s="231">
        <f>SUM(K7:K93)</f>
        <v>1135</v>
      </c>
      <c r="L99" s="236"/>
      <c r="O99" s="237"/>
      <c r="P99" s="237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238" t="s">
        <v>29</v>
      </c>
      <c r="F100" s="276">
        <f>SUM(I15,N28,J31)</f>
        <v>785</v>
      </c>
      <c r="G100" s="4"/>
      <c r="H100" s="3"/>
      <c r="I100" s="9"/>
      <c r="J100" s="9"/>
      <c r="K100" s="86">
        <f>SUM(K99*1%)</f>
        <v>11.35</v>
      </c>
      <c r="L100" s="240" t="s">
        <v>30</v>
      </c>
      <c r="M100" s="215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41" t="s">
        <v>31</v>
      </c>
      <c r="F101" s="242"/>
      <c r="G101" s="4"/>
      <c r="H101" s="3"/>
      <c r="I101" s="9"/>
      <c r="J101" s="9"/>
      <c r="K101" s="20"/>
      <c r="L101" s="180">
        <f>SUM(L7:L93)</f>
        <v>421</v>
      </c>
      <c r="M101" s="243" t="s">
        <v>32</v>
      </c>
      <c r="N101" s="244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4"/>
      <c r="F102" s="4"/>
      <c r="G102" s="4"/>
      <c r="H102" s="3"/>
      <c r="I102" s="9"/>
      <c r="J102" s="9"/>
      <c r="K102" s="3"/>
      <c r="L102" s="180">
        <f>SUM(L101*1%)</f>
        <v>4.21</v>
      </c>
      <c r="M102" s="180">
        <f>SUM(M7:M93)</f>
        <v>447</v>
      </c>
      <c r="N102" s="245" t="s">
        <v>33</v>
      </c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4"/>
      <c r="G103" s="4"/>
      <c r="H103" s="3"/>
      <c r="I103" s="9"/>
      <c r="J103" s="9"/>
      <c r="K103" s="3"/>
      <c r="L103" s="3"/>
      <c r="M103" s="180">
        <f>SUM(M102*1%)</f>
        <v>4.47</v>
      </c>
      <c r="N103" s="180">
        <f>SUM(N7:N93)</f>
        <v>1032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246" t="s">
        <v>34</v>
      </c>
      <c r="F104" s="247">
        <f>SUM(N10,I11,I22,N24,K30,J31,J44,I49)</f>
        <v>2005</v>
      </c>
      <c r="G104" s="291">
        <f>SUM(J31)</f>
        <v>294</v>
      </c>
      <c r="H104" s="3"/>
      <c r="I104" s="9"/>
      <c r="J104" s="9"/>
      <c r="K104" s="3"/>
      <c r="L104" s="3"/>
      <c r="M104" s="9"/>
      <c r="N104" s="180">
        <f>SUM(N103*1%)</f>
        <v>10.32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9" t="s">
        <v>35</v>
      </c>
      <c r="F105" s="313">
        <f>SUM(L8,J13,I15,J18,J19,J23,M29,I32,K37,L40,J41,I42,K46,L50,J53)</f>
        <v>3300</v>
      </c>
      <c r="G105" s="290">
        <f>SUM(I15)</f>
        <v>294</v>
      </c>
      <c r="H105" s="3"/>
      <c r="I105" s="9"/>
      <c r="J105" s="9"/>
      <c r="K105" s="3"/>
      <c r="L105" s="3"/>
      <c r="M105" s="9"/>
      <c r="N105" s="20"/>
      <c r="O105" s="251" t="s">
        <v>36</v>
      </c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52" t="s">
        <v>37</v>
      </c>
      <c r="F106" s="313">
        <f>SUM(M7,I9,K12,J16,J17,N20,J21,I25,N28,N33,N34,I43,I47,I48,I51,J52)</f>
        <v>3568</v>
      </c>
      <c r="G106" s="290">
        <f>SUM(N28)</f>
        <v>197</v>
      </c>
      <c r="H106" s="3"/>
      <c r="I106" s="9"/>
      <c r="J106" s="9"/>
      <c r="K106" s="3"/>
      <c r="L106" s="3"/>
      <c r="M106" s="9"/>
      <c r="N106" s="20"/>
      <c r="O106" s="180">
        <f>SUM(O7:O93)</f>
        <v>0</v>
      </c>
      <c r="P106" s="253" t="s">
        <v>38</v>
      </c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5"/>
      <c r="C107" s="19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180">
        <f>SUM(O106*2%)</f>
        <v>0</v>
      </c>
      <c r="P107" s="180">
        <f>SUM(P7:P93)</f>
        <v>0</v>
      </c>
      <c r="Q107" s="252" t="s">
        <v>37</v>
      </c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180">
        <f>SUM(P107*2%)</f>
        <v>0</v>
      </c>
      <c r="Q108" s="254">
        <f>SUM(Q7:Q93)</f>
        <v>0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180">
        <f>SUM(Q108*2%)</f>
        <v>0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55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256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57"/>
      <c r="C227" s="257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K1002" s="258"/>
      <c r="L1002" s="258"/>
      <c r="N1002" s="258"/>
    </row>
  </sheetData>
  <mergeCells count="12">
    <mergeCell ref="K96:N96"/>
    <mergeCell ref="K97:N97"/>
    <mergeCell ref="L98:N98"/>
    <mergeCell ref="L99:N99"/>
    <mergeCell ref="M100:N100"/>
    <mergeCell ref="A2:G2"/>
    <mergeCell ref="A3:E3"/>
    <mergeCell ref="I3:O3"/>
    <mergeCell ref="S6:T6"/>
    <mergeCell ref="S14:T14"/>
    <mergeCell ref="I94:N94"/>
    <mergeCell ref="J95:N95"/>
  </mergeCells>
  <dataValidations>
    <dataValidation type="list" allowBlank="1" showErrorMessage="1" sqref="D7:D93 D210:D1001">
      <formula1>"Vinicius,Gustavo,Kaua,Wesley,Caio,Julia,Thiago,Daniel,Jonatha,Jhonatas,Otavio,Produtor,David,Caio Ferreira,Kaicky,Pamelah,Caio Alves,Leandro"</formula1>
    </dataValidation>
    <dataValidation type="list" allowBlank="1" showErrorMessage="1" sqref="A7:A93">
      <formula1>"Nobre,Publicidade"</formula1>
    </dataValidation>
    <dataValidation type="list" allowBlank="1" showErrorMessage="1" sqref="H7:H93">
      <formula1>"Mel,Drieli,Fernanda"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SUM(F103)</f>
        <v>8942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51</v>
      </c>
      <c r="B7" s="51"/>
      <c r="C7" s="52"/>
      <c r="D7" s="53" t="s">
        <v>190</v>
      </c>
      <c r="E7" s="54"/>
      <c r="F7" s="265" t="s">
        <v>3963</v>
      </c>
      <c r="G7" s="55" t="s">
        <v>3964</v>
      </c>
      <c r="H7" s="50" t="s">
        <v>37</v>
      </c>
      <c r="I7" s="57"/>
      <c r="J7" s="58"/>
      <c r="K7" s="59"/>
      <c r="L7" s="60"/>
      <c r="M7" s="61">
        <v>197.0</v>
      </c>
      <c r="N7" s="62"/>
      <c r="O7" s="63"/>
      <c r="P7" s="64"/>
      <c r="Q7" s="65"/>
      <c r="R7" s="53">
        <v>50.0</v>
      </c>
      <c r="S7" s="66" t="s">
        <v>23</v>
      </c>
      <c r="T7" s="67">
        <f>SUM(I7:I87)</f>
        <v>2340</v>
      </c>
      <c r="U7" s="9"/>
      <c r="V7" s="9"/>
      <c r="W7" s="9"/>
      <c r="X7" s="9"/>
      <c r="Y7" s="9"/>
      <c r="Z7" s="9"/>
    </row>
    <row r="8">
      <c r="A8" s="50" t="s">
        <v>51</v>
      </c>
      <c r="B8" s="51"/>
      <c r="C8" s="68" t="s">
        <v>2380</v>
      </c>
      <c r="D8" s="53" t="s">
        <v>89</v>
      </c>
      <c r="E8" s="69"/>
      <c r="F8" s="261" t="s">
        <v>3965</v>
      </c>
      <c r="G8" s="55" t="s">
        <v>3966</v>
      </c>
      <c r="H8" s="50" t="s">
        <v>37</v>
      </c>
      <c r="I8" s="70"/>
      <c r="J8" s="58"/>
      <c r="K8" s="71">
        <v>250.0</v>
      </c>
      <c r="L8" s="72"/>
      <c r="M8" s="61"/>
      <c r="N8" s="73"/>
      <c r="O8" s="74"/>
      <c r="P8" s="75"/>
      <c r="Q8" s="76"/>
      <c r="R8" s="53">
        <v>50.0</v>
      </c>
      <c r="S8" s="40" t="s">
        <v>13</v>
      </c>
      <c r="T8" s="67">
        <f>SUM(J7:J87)</f>
        <v>815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3967</v>
      </c>
      <c r="D9" s="53" t="s">
        <v>97</v>
      </c>
      <c r="E9" s="69" t="s">
        <v>3968</v>
      </c>
      <c r="F9" s="261" t="s">
        <v>3969</v>
      </c>
      <c r="G9" s="55" t="s">
        <v>3970</v>
      </c>
      <c r="H9" s="50" t="s">
        <v>37</v>
      </c>
      <c r="I9" s="70"/>
      <c r="J9" s="78">
        <v>197.0</v>
      </c>
      <c r="K9" s="71"/>
      <c r="L9" s="79"/>
      <c r="M9" s="61"/>
      <c r="N9" s="73"/>
      <c r="O9" s="74"/>
      <c r="P9" s="75"/>
      <c r="Q9" s="65"/>
      <c r="R9" s="53">
        <v>50.0</v>
      </c>
      <c r="S9" s="80" t="s">
        <v>14</v>
      </c>
      <c r="T9" s="81">
        <f>SUM(K7:K87)</f>
        <v>2678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3971</v>
      </c>
      <c r="D10" s="53" t="s">
        <v>190</v>
      </c>
      <c r="E10" s="69" t="s">
        <v>3972</v>
      </c>
      <c r="F10" s="261" t="s">
        <v>3973</v>
      </c>
      <c r="G10" s="55" t="s">
        <v>3090</v>
      </c>
      <c r="H10" s="50" t="s">
        <v>37</v>
      </c>
      <c r="I10" s="70"/>
      <c r="J10" s="58"/>
      <c r="K10" s="71">
        <v>990.0</v>
      </c>
      <c r="L10" s="79"/>
      <c r="M10" s="61"/>
      <c r="N10" s="83"/>
      <c r="O10" s="84"/>
      <c r="P10" s="75"/>
      <c r="Q10" s="65"/>
      <c r="R10" s="263">
        <v>990.0</v>
      </c>
      <c r="S10" s="85" t="s">
        <v>24</v>
      </c>
      <c r="T10" s="81">
        <f>SUM(L7:L87)</f>
        <v>1530</v>
      </c>
      <c r="U10" s="9"/>
      <c r="V10" s="9"/>
      <c r="W10" s="9"/>
      <c r="X10" s="9"/>
      <c r="Y10" s="9"/>
      <c r="Z10" s="9"/>
    </row>
    <row r="11">
      <c r="A11" s="50" t="s">
        <v>51</v>
      </c>
      <c r="B11" s="51"/>
      <c r="C11" s="82" t="s">
        <v>2396</v>
      </c>
      <c r="D11" s="53" t="s">
        <v>107</v>
      </c>
      <c r="E11" s="69" t="s">
        <v>3974</v>
      </c>
      <c r="F11" s="261" t="s">
        <v>3975</v>
      </c>
      <c r="G11" s="55" t="s">
        <v>3976</v>
      </c>
      <c r="H11" s="50" t="s">
        <v>37</v>
      </c>
      <c r="I11" s="57"/>
      <c r="J11" s="88"/>
      <c r="K11" s="71"/>
      <c r="L11" s="89">
        <v>244.0</v>
      </c>
      <c r="M11" s="90"/>
      <c r="N11" s="62"/>
      <c r="O11" s="84"/>
      <c r="P11" s="91"/>
      <c r="Q11" s="92"/>
      <c r="R11" s="53">
        <v>50.0</v>
      </c>
      <c r="S11" s="43" t="s">
        <v>16</v>
      </c>
      <c r="T11" s="81">
        <f>SUM(M7:M87)</f>
        <v>638</v>
      </c>
      <c r="U11" s="9"/>
      <c r="V11" s="9"/>
      <c r="W11" s="9"/>
      <c r="X11" s="9"/>
      <c r="Y11" s="9"/>
      <c r="Z11" s="9"/>
    </row>
    <row r="12">
      <c r="A12" s="50" t="s">
        <v>51</v>
      </c>
      <c r="B12" s="93"/>
      <c r="C12" s="86"/>
      <c r="D12" s="53" t="s">
        <v>89</v>
      </c>
      <c r="E12" s="69" t="s">
        <v>3977</v>
      </c>
      <c r="F12" s="261" t="s">
        <v>3978</v>
      </c>
      <c r="G12" s="55" t="s">
        <v>3979</v>
      </c>
      <c r="H12" s="50" t="s">
        <v>37</v>
      </c>
      <c r="I12" s="57"/>
      <c r="J12" s="94"/>
      <c r="K12" s="71">
        <v>294.0</v>
      </c>
      <c r="L12" s="95"/>
      <c r="M12" s="61"/>
      <c r="N12" s="62"/>
      <c r="O12" s="96"/>
      <c r="P12" s="97"/>
      <c r="Q12" s="98"/>
      <c r="R12" s="53">
        <v>50.0</v>
      </c>
      <c r="S12" s="99" t="s">
        <v>17</v>
      </c>
      <c r="T12" s="67">
        <f>SUM(N7:N87)</f>
        <v>441</v>
      </c>
      <c r="U12" s="9"/>
      <c r="V12" s="9"/>
      <c r="W12" s="9"/>
      <c r="X12" s="9"/>
      <c r="Y12" s="9"/>
      <c r="Z12" s="9"/>
    </row>
    <row r="13" ht="16.5" customHeight="1">
      <c r="A13" s="50" t="s">
        <v>51</v>
      </c>
      <c r="B13" s="77"/>
      <c r="C13" s="52"/>
      <c r="D13" s="53" t="s">
        <v>27</v>
      </c>
      <c r="E13" s="69"/>
      <c r="F13" s="262" t="s">
        <v>3980</v>
      </c>
      <c r="G13" s="55" t="s">
        <v>3981</v>
      </c>
      <c r="H13" s="50" t="s">
        <v>87</v>
      </c>
      <c r="I13" s="70"/>
      <c r="J13" s="58"/>
      <c r="K13" s="59"/>
      <c r="L13" s="89">
        <v>244.0</v>
      </c>
      <c r="M13" s="61"/>
      <c r="N13" s="83"/>
      <c r="O13" s="74"/>
      <c r="P13" s="91"/>
      <c r="Q13" s="98"/>
      <c r="R13" s="101">
        <v>50.0</v>
      </c>
      <c r="S13" s="102"/>
      <c r="T13" s="103"/>
      <c r="U13" s="9"/>
      <c r="V13" s="9"/>
      <c r="W13" s="9"/>
      <c r="X13" s="9"/>
      <c r="Y13" s="9"/>
      <c r="Z13" s="9"/>
    </row>
    <row r="14">
      <c r="A14" s="50" t="s">
        <v>51</v>
      </c>
      <c r="B14" s="51"/>
      <c r="C14" s="82" t="s">
        <v>2400</v>
      </c>
      <c r="D14" s="53" t="s">
        <v>818</v>
      </c>
      <c r="E14" s="69"/>
      <c r="F14" s="261" t="s">
        <v>3982</v>
      </c>
      <c r="G14" s="55" t="s">
        <v>3983</v>
      </c>
      <c r="H14" s="50" t="s">
        <v>46</v>
      </c>
      <c r="I14" s="70"/>
      <c r="J14" s="58"/>
      <c r="K14" s="71"/>
      <c r="L14" s="89"/>
      <c r="M14" s="61">
        <v>147.0</v>
      </c>
      <c r="N14" s="83"/>
      <c r="O14" s="84"/>
      <c r="P14" s="104"/>
      <c r="Q14" s="98"/>
      <c r="R14" s="53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3984</v>
      </c>
      <c r="D15" s="53" t="s">
        <v>97</v>
      </c>
      <c r="E15" s="69" t="s">
        <v>3985</v>
      </c>
      <c r="F15" s="261" t="s">
        <v>3986</v>
      </c>
      <c r="G15" s="55" t="s">
        <v>3987</v>
      </c>
      <c r="H15" s="50" t="s">
        <v>37</v>
      </c>
      <c r="I15" s="70"/>
      <c r="J15" s="58"/>
      <c r="K15" s="71">
        <v>294.0</v>
      </c>
      <c r="L15" s="89"/>
      <c r="M15" s="61"/>
      <c r="N15" s="62"/>
      <c r="O15" s="84"/>
      <c r="P15" s="91"/>
      <c r="Q15" s="105"/>
      <c r="R15" s="53">
        <v>50.0</v>
      </c>
      <c r="S15" s="106" t="s">
        <v>25</v>
      </c>
      <c r="U15" s="9"/>
      <c r="V15" s="9"/>
      <c r="W15" s="9"/>
      <c r="X15" s="9"/>
      <c r="Y15" s="9"/>
      <c r="Z15" s="9"/>
    </row>
    <row r="16">
      <c r="A16" s="50" t="s">
        <v>40</v>
      </c>
      <c r="B16" s="51"/>
      <c r="C16" s="82" t="s">
        <v>3967</v>
      </c>
      <c r="D16" s="53" t="s">
        <v>97</v>
      </c>
      <c r="E16" s="107" t="s">
        <v>3988</v>
      </c>
      <c r="F16" s="261" t="s">
        <v>3989</v>
      </c>
      <c r="G16" s="55" t="s">
        <v>3990</v>
      </c>
      <c r="H16" s="50" t="s">
        <v>37</v>
      </c>
      <c r="I16" s="70"/>
      <c r="J16" s="58">
        <v>147.0</v>
      </c>
      <c r="K16" s="71"/>
      <c r="L16" s="89"/>
      <c r="M16" s="108"/>
      <c r="N16" s="62"/>
      <c r="O16" s="84"/>
      <c r="P16" s="91"/>
      <c r="Q16" s="98"/>
      <c r="R16" s="53">
        <v>100.0</v>
      </c>
      <c r="S16" s="109" t="s">
        <v>18</v>
      </c>
      <c r="T16" s="81">
        <f>SUM(O7:O79)</f>
        <v>500</v>
      </c>
      <c r="U16" s="9"/>
      <c r="V16" s="9"/>
      <c r="W16" s="9"/>
      <c r="X16" s="9"/>
      <c r="Y16" s="9"/>
      <c r="Z16" s="9"/>
    </row>
    <row r="17">
      <c r="A17" s="50" t="s">
        <v>40</v>
      </c>
      <c r="B17" s="77"/>
      <c r="C17" s="82" t="s">
        <v>3991</v>
      </c>
      <c r="D17" s="53" t="s">
        <v>149</v>
      </c>
      <c r="E17" s="110" t="s">
        <v>3992</v>
      </c>
      <c r="F17" s="261" t="s">
        <v>3993</v>
      </c>
      <c r="G17" s="55" t="s">
        <v>3994</v>
      </c>
      <c r="H17" s="50" t="s">
        <v>87</v>
      </c>
      <c r="I17" s="70">
        <v>400.0</v>
      </c>
      <c r="J17" s="88"/>
      <c r="K17" s="71"/>
      <c r="L17" s="79"/>
      <c r="M17" s="61"/>
      <c r="N17" s="83"/>
      <c r="O17" s="84"/>
      <c r="P17" s="91"/>
      <c r="Q17" s="92"/>
      <c r="R17" s="53">
        <v>200.0</v>
      </c>
      <c r="S17" s="111" t="s">
        <v>19</v>
      </c>
      <c r="T17" s="81">
        <f>SUM(P7:P87)</f>
        <v>0</v>
      </c>
      <c r="U17" s="9"/>
      <c r="V17" s="9"/>
      <c r="W17" s="9"/>
      <c r="X17" s="9"/>
      <c r="Y17" s="9"/>
      <c r="Z17" s="9"/>
    </row>
    <row r="18">
      <c r="A18" s="50" t="s">
        <v>40</v>
      </c>
      <c r="B18" s="77"/>
      <c r="C18" s="82" t="s">
        <v>3995</v>
      </c>
      <c r="D18" s="53" t="s">
        <v>97</v>
      </c>
      <c r="E18" s="69" t="s">
        <v>3992</v>
      </c>
      <c r="F18" s="261" t="s">
        <v>3996</v>
      </c>
      <c r="G18" s="55" t="s">
        <v>3994</v>
      </c>
      <c r="H18" s="50" t="s">
        <v>37</v>
      </c>
      <c r="I18" s="70">
        <v>350.0</v>
      </c>
      <c r="J18" s="78"/>
      <c r="K18" s="71"/>
      <c r="L18" s="89"/>
      <c r="M18" s="61"/>
      <c r="N18" s="62"/>
      <c r="O18" s="84"/>
      <c r="P18" s="91"/>
      <c r="Q18" s="98"/>
      <c r="R18" s="53">
        <v>150.0</v>
      </c>
      <c r="S18" s="112" t="s">
        <v>20</v>
      </c>
      <c r="T18" s="113">
        <f>SUM(Q7:Q87)</f>
        <v>0</v>
      </c>
      <c r="U18" s="9"/>
      <c r="V18" s="9"/>
      <c r="W18" s="9"/>
      <c r="X18" s="9"/>
      <c r="Y18" s="9"/>
      <c r="Z18" s="9"/>
    </row>
    <row r="19">
      <c r="A19" s="50" t="s">
        <v>40</v>
      </c>
      <c r="B19" s="51"/>
      <c r="C19" s="82" t="s">
        <v>3997</v>
      </c>
      <c r="D19" s="53" t="s">
        <v>822</v>
      </c>
      <c r="E19" s="69" t="s">
        <v>258</v>
      </c>
      <c r="F19" s="261" t="s">
        <v>3998</v>
      </c>
      <c r="G19" s="55" t="s">
        <v>3999</v>
      </c>
      <c r="H19" s="50" t="s">
        <v>37</v>
      </c>
      <c r="I19" s="70"/>
      <c r="J19" s="78">
        <v>127.0</v>
      </c>
      <c r="K19" s="71"/>
      <c r="L19" s="89"/>
      <c r="M19" s="61"/>
      <c r="N19" s="62"/>
      <c r="O19" s="84"/>
      <c r="P19" s="91"/>
      <c r="Q19" s="92"/>
      <c r="R19" s="53">
        <v>50.0</v>
      </c>
      <c r="S19" s="115"/>
      <c r="T19" s="7"/>
      <c r="U19" s="9"/>
      <c r="V19" s="9"/>
      <c r="W19" s="9"/>
      <c r="X19" s="9"/>
      <c r="Y19" s="9"/>
      <c r="Z19" s="9"/>
    </row>
    <row r="20" ht="15.75" customHeight="1">
      <c r="A20" s="50" t="s">
        <v>40</v>
      </c>
      <c r="B20" s="51"/>
      <c r="C20" s="82" t="s">
        <v>4000</v>
      </c>
      <c r="D20" s="87"/>
      <c r="E20" s="69"/>
      <c r="F20" s="261" t="s">
        <v>4001</v>
      </c>
      <c r="G20" s="55" t="s">
        <v>4002</v>
      </c>
      <c r="H20" s="50" t="s">
        <v>87</v>
      </c>
      <c r="I20" s="70"/>
      <c r="J20" s="58"/>
      <c r="K20" s="116"/>
      <c r="L20" s="89"/>
      <c r="M20" s="61"/>
      <c r="N20" s="73"/>
      <c r="O20" s="74">
        <v>500.0</v>
      </c>
      <c r="P20" s="91"/>
      <c r="Q20" s="98"/>
      <c r="R20" s="263">
        <v>500.0</v>
      </c>
      <c r="S20" s="117" t="s">
        <v>3</v>
      </c>
      <c r="T20" s="9"/>
      <c r="U20" s="9"/>
      <c r="V20" s="9"/>
      <c r="W20" s="9"/>
      <c r="X20" s="9"/>
      <c r="Y20" s="9"/>
      <c r="Z20" s="9"/>
    </row>
    <row r="21">
      <c r="A21" s="50" t="s">
        <v>51</v>
      </c>
      <c r="B21" s="51"/>
      <c r="C21" s="82" t="s">
        <v>2408</v>
      </c>
      <c r="D21" s="53" t="s">
        <v>27</v>
      </c>
      <c r="E21" s="110" t="s">
        <v>4003</v>
      </c>
      <c r="F21" s="261" t="s">
        <v>4003</v>
      </c>
      <c r="G21" s="55" t="s">
        <v>4004</v>
      </c>
      <c r="H21" s="50" t="s">
        <v>87</v>
      </c>
      <c r="I21" s="70"/>
      <c r="J21" s="58"/>
      <c r="K21" s="116"/>
      <c r="L21" s="89">
        <v>294.0</v>
      </c>
      <c r="M21" s="61"/>
      <c r="N21" s="62"/>
      <c r="O21" s="84"/>
      <c r="P21" s="91"/>
      <c r="Q21" s="98"/>
      <c r="R21" s="263">
        <v>294.0</v>
      </c>
      <c r="S21" s="118">
        <f>SUM(F103)</f>
        <v>8942</v>
      </c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 t="s">
        <v>47</v>
      </c>
      <c r="D22" s="53" t="s">
        <v>201</v>
      </c>
      <c r="E22" s="69" t="s">
        <v>4005</v>
      </c>
      <c r="F22" s="261" t="s">
        <v>4006</v>
      </c>
      <c r="G22" s="55" t="s">
        <v>4007</v>
      </c>
      <c r="H22" s="50" t="s">
        <v>37</v>
      </c>
      <c r="I22" s="70" t="s">
        <v>186</v>
      </c>
      <c r="J22" s="58"/>
      <c r="K22" s="71"/>
      <c r="L22" s="119"/>
      <c r="M22" s="61"/>
      <c r="N22" s="62"/>
      <c r="O22" s="84"/>
      <c r="P22" s="91"/>
      <c r="Q22" s="98"/>
      <c r="R22" s="53" t="s">
        <v>47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51</v>
      </c>
      <c r="B23" s="51"/>
      <c r="C23" s="82"/>
      <c r="D23" s="53" t="s">
        <v>89</v>
      </c>
      <c r="E23" s="69" t="s">
        <v>4008</v>
      </c>
      <c r="F23" s="261" t="s">
        <v>4009</v>
      </c>
      <c r="G23" s="55" t="s">
        <v>1782</v>
      </c>
      <c r="H23" s="50" t="s">
        <v>37</v>
      </c>
      <c r="I23" s="70"/>
      <c r="J23" s="58"/>
      <c r="K23" s="71">
        <v>650.0</v>
      </c>
      <c r="L23" s="119"/>
      <c r="M23" s="61"/>
      <c r="N23" s="62"/>
      <c r="O23" s="84"/>
      <c r="P23" s="91"/>
      <c r="Q23" s="98"/>
      <c r="R23" s="53">
        <v>150.0</v>
      </c>
      <c r="S23" s="9"/>
      <c r="T23" s="9"/>
      <c r="U23" s="9"/>
      <c r="V23" s="9"/>
      <c r="W23" s="9"/>
      <c r="X23" s="9"/>
      <c r="Y23" s="9"/>
      <c r="Z23" s="9"/>
    </row>
    <row r="24">
      <c r="A24" s="50"/>
      <c r="B24" s="51"/>
      <c r="C24" s="82" t="s">
        <v>47</v>
      </c>
      <c r="D24" s="53" t="s">
        <v>53</v>
      </c>
      <c r="E24" s="69"/>
      <c r="F24" s="261" t="s">
        <v>4010</v>
      </c>
      <c r="G24" s="55" t="s">
        <v>1221</v>
      </c>
      <c r="H24" s="50" t="s">
        <v>87</v>
      </c>
      <c r="I24" s="70"/>
      <c r="J24" s="58"/>
      <c r="K24" s="71"/>
      <c r="L24" s="79"/>
      <c r="M24" s="61"/>
      <c r="N24" s="62"/>
      <c r="O24" s="391" t="s">
        <v>565</v>
      </c>
      <c r="P24" s="91"/>
      <c r="Q24" s="92"/>
      <c r="R24" s="53" t="s">
        <v>47</v>
      </c>
      <c r="S24" s="9"/>
      <c r="T24" s="9"/>
      <c r="U24" s="9"/>
      <c r="V24" s="9"/>
      <c r="W24" s="9"/>
      <c r="X24" s="9"/>
      <c r="Y24" s="9"/>
      <c r="Z24" s="9"/>
    </row>
    <row r="25">
      <c r="A25" s="50" t="s">
        <v>51</v>
      </c>
      <c r="B25" s="51"/>
      <c r="C25" s="82" t="s">
        <v>2411</v>
      </c>
      <c r="D25" s="53" t="s">
        <v>67</v>
      </c>
      <c r="E25" s="69" t="s">
        <v>4011</v>
      </c>
      <c r="F25" s="261" t="s">
        <v>4012</v>
      </c>
      <c r="G25" s="55" t="s">
        <v>4013</v>
      </c>
      <c r="H25" s="50" t="s">
        <v>46</v>
      </c>
      <c r="I25" s="70"/>
      <c r="J25" s="58"/>
      <c r="K25" s="71">
        <v>200.0</v>
      </c>
      <c r="L25" s="89"/>
      <c r="M25" s="121"/>
      <c r="N25" s="62"/>
      <c r="O25" s="74"/>
      <c r="P25" s="91"/>
      <c r="Q25" s="122"/>
      <c r="R25" s="53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4014</v>
      </c>
      <c r="D26" s="53" t="s">
        <v>190</v>
      </c>
      <c r="E26" s="69" t="s">
        <v>3528</v>
      </c>
      <c r="F26" s="261" t="s">
        <v>4015</v>
      </c>
      <c r="G26" s="55" t="s">
        <v>4016</v>
      </c>
      <c r="H26" s="50" t="s">
        <v>37</v>
      </c>
      <c r="I26" s="57">
        <v>244.0</v>
      </c>
      <c r="J26" s="58"/>
      <c r="K26" s="71"/>
      <c r="L26" s="79"/>
      <c r="M26" s="61"/>
      <c r="N26" s="62"/>
      <c r="O26" s="84"/>
      <c r="P26" s="104"/>
      <c r="Q26" s="98"/>
      <c r="R26" s="53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51</v>
      </c>
      <c r="B27" s="51"/>
      <c r="C27" s="77"/>
      <c r="D27" s="53" t="s">
        <v>67</v>
      </c>
      <c r="E27" s="69"/>
      <c r="F27" s="261" t="s">
        <v>4017</v>
      </c>
      <c r="G27" s="55" t="s">
        <v>4018</v>
      </c>
      <c r="H27" s="50" t="s">
        <v>46</v>
      </c>
      <c r="I27" s="70"/>
      <c r="J27" s="78"/>
      <c r="K27" s="59"/>
      <c r="L27" s="89">
        <v>147.0</v>
      </c>
      <c r="M27" s="124"/>
      <c r="N27" s="62"/>
      <c r="O27" s="84"/>
      <c r="P27" s="104"/>
      <c r="Q27" s="92"/>
      <c r="R27" s="53">
        <v>47.0</v>
      </c>
      <c r="S27" s="9"/>
      <c r="T27" s="9"/>
      <c r="U27" s="9"/>
      <c r="V27" s="9"/>
      <c r="W27" s="9"/>
      <c r="X27" s="9"/>
      <c r="Y27" s="9"/>
      <c r="Z27" s="9"/>
    </row>
    <row r="28">
      <c r="A28" s="50" t="s">
        <v>40</v>
      </c>
      <c r="B28" s="77"/>
      <c r="C28" s="86"/>
      <c r="D28" s="53" t="s">
        <v>201</v>
      </c>
      <c r="E28" s="69" t="s">
        <v>4019</v>
      </c>
      <c r="F28" s="261" t="s">
        <v>4020</v>
      </c>
      <c r="G28" s="55" t="s">
        <v>4021</v>
      </c>
      <c r="H28" s="50" t="s">
        <v>46</v>
      </c>
      <c r="I28" s="57"/>
      <c r="J28" s="58">
        <v>147.0</v>
      </c>
      <c r="K28" s="125"/>
      <c r="L28" s="79"/>
      <c r="M28" s="124"/>
      <c r="N28" s="73"/>
      <c r="O28" s="84"/>
      <c r="P28" s="104"/>
      <c r="Q28" s="92"/>
      <c r="R28" s="53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0" t="s">
        <v>51</v>
      </c>
      <c r="B29" s="77"/>
      <c r="C29" s="82" t="s">
        <v>2426</v>
      </c>
      <c r="D29" s="53" t="s">
        <v>67</v>
      </c>
      <c r="E29" s="69"/>
      <c r="F29" s="261" t="s">
        <v>4022</v>
      </c>
      <c r="G29" s="55" t="s">
        <v>4023</v>
      </c>
      <c r="H29" s="50" t="s">
        <v>46</v>
      </c>
      <c r="I29" s="126"/>
      <c r="J29" s="58"/>
      <c r="K29" s="116"/>
      <c r="L29" s="89">
        <v>127.0</v>
      </c>
      <c r="M29" s="61"/>
      <c r="N29" s="62"/>
      <c r="O29" s="84"/>
      <c r="P29" s="104"/>
      <c r="Q29" s="127"/>
      <c r="R29" s="53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0" t="s">
        <v>40</v>
      </c>
      <c r="B30" s="77"/>
      <c r="C30" s="86"/>
      <c r="D30" s="53" t="s">
        <v>67</v>
      </c>
      <c r="E30" s="69" t="s">
        <v>4024</v>
      </c>
      <c r="F30" s="265" t="s">
        <v>4025</v>
      </c>
      <c r="G30" s="55" t="s">
        <v>4026</v>
      </c>
      <c r="H30" s="50" t="s">
        <v>46</v>
      </c>
      <c r="I30" s="126"/>
      <c r="J30" s="58">
        <v>197.0</v>
      </c>
      <c r="K30" s="71"/>
      <c r="L30" s="119"/>
      <c r="M30" s="61"/>
      <c r="N30" s="62"/>
      <c r="O30" s="74"/>
      <c r="P30" s="91"/>
      <c r="Q30" s="128"/>
      <c r="R30" s="53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0" t="s">
        <v>40</v>
      </c>
      <c r="B31" s="131"/>
      <c r="C31" s="68" t="s">
        <v>4027</v>
      </c>
      <c r="D31" s="53" t="s">
        <v>822</v>
      </c>
      <c r="E31" s="69" t="s">
        <v>4028</v>
      </c>
      <c r="F31" s="261" t="s">
        <v>4029</v>
      </c>
      <c r="G31" s="55" t="s">
        <v>4030</v>
      </c>
      <c r="H31" s="50" t="s">
        <v>37</v>
      </c>
      <c r="I31" s="70">
        <v>244.0</v>
      </c>
      <c r="J31" s="58"/>
      <c r="K31" s="71"/>
      <c r="L31" s="89"/>
      <c r="M31" s="121"/>
      <c r="N31" s="62"/>
      <c r="O31" s="84"/>
      <c r="P31" s="91"/>
      <c r="Q31" s="128"/>
      <c r="R31" s="53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0" t="s">
        <v>40</v>
      </c>
      <c r="B32" s="131"/>
      <c r="C32" s="68" t="s">
        <v>4027</v>
      </c>
      <c r="D32" s="87"/>
      <c r="E32" s="69" t="s">
        <v>4028</v>
      </c>
      <c r="F32" s="54" t="s">
        <v>4031</v>
      </c>
      <c r="G32" s="55" t="s">
        <v>4030</v>
      </c>
      <c r="H32" s="56"/>
      <c r="I32" s="70">
        <v>127.0</v>
      </c>
      <c r="J32" s="78"/>
      <c r="K32" s="71"/>
      <c r="L32" s="89"/>
      <c r="M32" s="61"/>
      <c r="N32" s="62"/>
      <c r="O32" s="129"/>
      <c r="P32" s="130"/>
      <c r="Q32" s="128"/>
      <c r="R32" s="53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0" t="s">
        <v>40</v>
      </c>
      <c r="B33" s="131"/>
      <c r="C33" s="68" t="s">
        <v>4032</v>
      </c>
      <c r="D33" s="53" t="s">
        <v>822</v>
      </c>
      <c r="E33" s="69" t="s">
        <v>4033</v>
      </c>
      <c r="F33" s="261" t="s">
        <v>4034</v>
      </c>
      <c r="G33" s="55" t="s">
        <v>1102</v>
      </c>
      <c r="H33" s="50" t="s">
        <v>37</v>
      </c>
      <c r="I33" s="70"/>
      <c r="J33" s="58"/>
      <c r="K33" s="71"/>
      <c r="L33" s="79"/>
      <c r="M33" s="61"/>
      <c r="N33" s="83">
        <v>147.0</v>
      </c>
      <c r="O33" s="129"/>
      <c r="P33" s="130"/>
      <c r="Q33" s="128"/>
      <c r="R33" s="53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0" t="s">
        <v>51</v>
      </c>
      <c r="B34" s="51"/>
      <c r="C34" s="68"/>
      <c r="D34" s="53" t="s">
        <v>67</v>
      </c>
      <c r="E34" s="132"/>
      <c r="F34" s="266" t="s">
        <v>4035</v>
      </c>
      <c r="G34" s="55" t="s">
        <v>4036</v>
      </c>
      <c r="H34" s="50" t="s">
        <v>37</v>
      </c>
      <c r="I34" s="70"/>
      <c r="J34" s="58"/>
      <c r="K34" s="134"/>
      <c r="L34" s="89">
        <v>200.0</v>
      </c>
      <c r="M34" s="61"/>
      <c r="N34" s="62"/>
      <c r="O34" s="129"/>
      <c r="P34" s="130"/>
      <c r="Q34" s="127"/>
      <c r="R34" s="53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0" t="s">
        <v>51</v>
      </c>
      <c r="B35" s="135"/>
      <c r="C35" s="82" t="s">
        <v>2434</v>
      </c>
      <c r="D35" s="53" t="s">
        <v>138</v>
      </c>
      <c r="E35" s="69"/>
      <c r="F35" s="261" t="s">
        <v>4037</v>
      </c>
      <c r="G35" s="55" t="s">
        <v>4038</v>
      </c>
      <c r="H35" s="50" t="s">
        <v>37</v>
      </c>
      <c r="I35" s="70"/>
      <c r="J35" s="58"/>
      <c r="K35" s="134"/>
      <c r="L35" s="89">
        <v>127.0</v>
      </c>
      <c r="M35" s="61"/>
      <c r="N35" s="62"/>
      <c r="O35" s="129"/>
      <c r="P35" s="130"/>
      <c r="Q35" s="128"/>
      <c r="R35" s="53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0" t="s">
        <v>51</v>
      </c>
      <c r="B36" s="51"/>
      <c r="C36" s="150" t="s">
        <v>2610</v>
      </c>
      <c r="D36" s="53" t="s">
        <v>149</v>
      </c>
      <c r="E36" s="107"/>
      <c r="F36" s="261" t="s">
        <v>4039</v>
      </c>
      <c r="G36" s="55" t="s">
        <v>3453</v>
      </c>
      <c r="H36" s="50" t="s">
        <v>37</v>
      </c>
      <c r="I36" s="70"/>
      <c r="J36" s="58"/>
      <c r="K36" s="116"/>
      <c r="L36" s="89"/>
      <c r="M36" s="61">
        <v>294.0</v>
      </c>
      <c r="N36" s="73"/>
      <c r="O36" s="129"/>
      <c r="P36" s="137"/>
      <c r="Q36" s="128"/>
      <c r="R36" s="53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0" t="s">
        <v>40</v>
      </c>
      <c r="B37" s="51"/>
      <c r="C37" s="150" t="s">
        <v>4040</v>
      </c>
      <c r="D37" s="53" t="s">
        <v>42</v>
      </c>
      <c r="E37" s="69"/>
      <c r="F37" s="262" t="s">
        <v>4041</v>
      </c>
      <c r="G37" s="54" t="s">
        <v>4042</v>
      </c>
      <c r="H37" s="50" t="s">
        <v>46</v>
      </c>
      <c r="I37" s="70">
        <v>244.0</v>
      </c>
      <c r="J37" s="58"/>
      <c r="K37" s="59"/>
      <c r="L37" s="89"/>
      <c r="M37" s="61"/>
      <c r="N37" s="83"/>
      <c r="O37" s="129"/>
      <c r="P37" s="130"/>
      <c r="Q37" s="128"/>
      <c r="R37" s="53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0" t="s">
        <v>40</v>
      </c>
      <c r="B38" s="77"/>
      <c r="C38" s="138"/>
      <c r="D38" s="87"/>
      <c r="E38" s="69" t="s">
        <v>4043</v>
      </c>
      <c r="F38" s="54" t="s">
        <v>4044</v>
      </c>
      <c r="G38" s="54" t="s">
        <v>4045</v>
      </c>
      <c r="H38" s="56"/>
      <c r="I38" s="57">
        <v>244.0</v>
      </c>
      <c r="J38" s="58"/>
      <c r="K38" s="71"/>
      <c r="L38" s="89"/>
      <c r="M38" s="61"/>
      <c r="N38" s="62"/>
      <c r="O38" s="129"/>
      <c r="P38" s="130"/>
      <c r="Q38" s="127"/>
      <c r="R38" s="53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0" t="s">
        <v>40</v>
      </c>
      <c r="B39" s="77"/>
      <c r="C39" s="68" t="s">
        <v>4046</v>
      </c>
      <c r="D39" s="53" t="s">
        <v>27</v>
      </c>
      <c r="E39" s="69" t="s">
        <v>4047</v>
      </c>
      <c r="F39" s="262" t="s">
        <v>4048</v>
      </c>
      <c r="G39" s="54" t="s">
        <v>4049</v>
      </c>
      <c r="H39" s="50" t="s">
        <v>87</v>
      </c>
      <c r="I39" s="57"/>
      <c r="J39" s="58"/>
      <c r="K39" s="71"/>
      <c r="L39" s="89"/>
      <c r="M39" s="61"/>
      <c r="N39" s="62">
        <v>294.0</v>
      </c>
      <c r="O39" s="140"/>
      <c r="P39" s="130"/>
      <c r="Q39" s="127"/>
      <c r="R39" s="53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0" t="s">
        <v>40</v>
      </c>
      <c r="B40" s="77"/>
      <c r="C40" s="52"/>
      <c r="D40" s="53"/>
      <c r="E40" s="69" t="s">
        <v>4043</v>
      </c>
      <c r="F40" s="141" t="s">
        <v>4050</v>
      </c>
      <c r="G40" s="55" t="s">
        <v>4045</v>
      </c>
      <c r="H40" s="50"/>
      <c r="I40" s="70">
        <v>127.0</v>
      </c>
      <c r="J40" s="58"/>
      <c r="K40" s="71"/>
      <c r="L40" s="79"/>
      <c r="M40" s="61"/>
      <c r="N40" s="73"/>
      <c r="O40" s="129"/>
      <c r="P40" s="130"/>
      <c r="Q40" s="127"/>
      <c r="R40" s="53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0" t="s">
        <v>40</v>
      </c>
      <c r="B41" s="51"/>
      <c r="C41" s="68"/>
      <c r="D41" s="53" t="s">
        <v>258</v>
      </c>
      <c r="E41" s="69"/>
      <c r="F41" s="261" t="s">
        <v>4051</v>
      </c>
      <c r="G41" s="55" t="s">
        <v>4052</v>
      </c>
      <c r="H41" s="50" t="s">
        <v>87</v>
      </c>
      <c r="I41" s="70"/>
      <c r="J41" s="58"/>
      <c r="K41" s="71"/>
      <c r="L41" s="89">
        <v>147.0</v>
      </c>
      <c r="M41" s="61"/>
      <c r="N41" s="142"/>
      <c r="O41" s="129"/>
      <c r="P41" s="130"/>
      <c r="Q41" s="128"/>
      <c r="R41" s="53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0" t="s">
        <v>40</v>
      </c>
      <c r="B42" s="51"/>
      <c r="C42" s="68" t="s">
        <v>4053</v>
      </c>
      <c r="D42" s="53" t="s">
        <v>138</v>
      </c>
      <c r="E42" s="69" t="s">
        <v>4054</v>
      </c>
      <c r="F42" s="261" t="s">
        <v>4055</v>
      </c>
      <c r="G42" s="53" t="s">
        <v>4056</v>
      </c>
      <c r="H42" s="50" t="s">
        <v>37</v>
      </c>
      <c r="I42" s="70">
        <v>360.0</v>
      </c>
      <c r="J42" s="58"/>
      <c r="K42" s="71"/>
      <c r="L42" s="89"/>
      <c r="M42" s="61"/>
      <c r="N42" s="62"/>
      <c r="O42" s="129"/>
      <c r="P42" s="130"/>
      <c r="Q42" s="127"/>
      <c r="R42" s="53">
        <v>100.0</v>
      </c>
      <c r="S42" s="9"/>
      <c r="T42" s="9"/>
      <c r="U42" s="9"/>
      <c r="V42" s="9"/>
      <c r="W42" s="9"/>
      <c r="X42" s="9"/>
      <c r="Y42" s="9"/>
      <c r="Z42" s="9"/>
    </row>
    <row r="43">
      <c r="A43" s="50"/>
      <c r="B43" s="51"/>
      <c r="C43" s="82" t="s">
        <v>47</v>
      </c>
      <c r="D43" s="53" t="s">
        <v>258</v>
      </c>
      <c r="E43" s="69"/>
      <c r="F43" s="261" t="s">
        <v>4057</v>
      </c>
      <c r="G43" s="55" t="s">
        <v>4058</v>
      </c>
      <c r="H43" s="50" t="s">
        <v>87</v>
      </c>
      <c r="I43" s="70"/>
      <c r="J43" s="58"/>
      <c r="K43" s="59"/>
      <c r="L43" s="143"/>
      <c r="M43" s="121"/>
      <c r="N43" s="62" t="s">
        <v>186</v>
      </c>
      <c r="O43" s="129"/>
      <c r="P43" s="130"/>
      <c r="Q43" s="128"/>
      <c r="R43" s="53" t="s">
        <v>47</v>
      </c>
      <c r="S43" s="9"/>
      <c r="T43" s="9"/>
      <c r="U43" s="9"/>
      <c r="V43" s="9"/>
      <c r="W43" s="9"/>
      <c r="X43" s="9"/>
      <c r="Y43" s="9"/>
      <c r="Z43" s="9"/>
    </row>
    <row r="44">
      <c r="A44" s="50"/>
      <c r="B44" s="51"/>
      <c r="C44" s="68" t="s">
        <v>47</v>
      </c>
      <c r="D44" s="53" t="s">
        <v>83</v>
      </c>
      <c r="E44" s="69" t="s">
        <v>3938</v>
      </c>
      <c r="F44" s="261" t="s">
        <v>4059</v>
      </c>
      <c r="G44" s="55" t="s">
        <v>4060</v>
      </c>
      <c r="H44" s="50" t="s">
        <v>87</v>
      </c>
      <c r="I44" s="70"/>
      <c r="J44" s="58" t="s">
        <v>565</v>
      </c>
      <c r="K44" s="71"/>
      <c r="L44" s="144"/>
      <c r="M44" s="61"/>
      <c r="N44" s="62"/>
      <c r="O44" s="129"/>
      <c r="P44" s="130"/>
      <c r="Q44" s="128"/>
      <c r="R44" s="53" t="s">
        <v>47</v>
      </c>
      <c r="S44" s="9"/>
      <c r="T44" s="9"/>
      <c r="U44" s="9"/>
      <c r="V44" s="9"/>
      <c r="W44" s="9"/>
      <c r="X44" s="9"/>
      <c r="Y44" s="9"/>
      <c r="Z44" s="9"/>
    </row>
    <row r="45">
      <c r="A45" s="50"/>
      <c r="B45" s="77"/>
      <c r="C45" s="283" t="s">
        <v>47</v>
      </c>
      <c r="D45" s="53" t="s">
        <v>83</v>
      </c>
      <c r="E45" s="69" t="s">
        <v>3938</v>
      </c>
      <c r="F45" s="284" t="s">
        <v>4061</v>
      </c>
      <c r="G45" s="141" t="s">
        <v>4060</v>
      </c>
      <c r="H45" s="50" t="s">
        <v>87</v>
      </c>
      <c r="I45" s="147"/>
      <c r="J45" s="58" t="s">
        <v>565</v>
      </c>
      <c r="K45" s="71"/>
      <c r="L45" s="143"/>
      <c r="M45" s="61"/>
      <c r="N45" s="62"/>
      <c r="O45" s="129"/>
      <c r="P45" s="137"/>
      <c r="Q45" s="128"/>
      <c r="R45" s="53"/>
      <c r="S45" s="9"/>
      <c r="T45" s="9"/>
      <c r="U45" s="9"/>
      <c r="V45" s="9"/>
      <c r="W45" s="9"/>
      <c r="X45" s="9"/>
      <c r="Y45" s="9"/>
      <c r="Z45" s="9"/>
    </row>
    <row r="46">
      <c r="A46" s="50"/>
      <c r="B46" s="77"/>
      <c r="C46" s="86"/>
      <c r="D46" s="53"/>
      <c r="E46" s="110"/>
      <c r="F46" s="54"/>
      <c r="G46" s="55"/>
      <c r="H46" s="50"/>
      <c r="I46" s="70"/>
      <c r="J46" s="58"/>
      <c r="K46" s="71"/>
      <c r="L46" s="148"/>
      <c r="M46" s="61"/>
      <c r="N46" s="62"/>
      <c r="O46" s="129"/>
      <c r="P46" s="137"/>
      <c r="Q46" s="98"/>
      <c r="R46" s="53"/>
      <c r="S46" s="9"/>
      <c r="T46" s="9"/>
      <c r="U46" s="9"/>
      <c r="V46" s="9"/>
      <c r="W46" s="9"/>
      <c r="X46" s="9"/>
      <c r="Y46" s="9"/>
      <c r="Z46" s="9"/>
    </row>
    <row r="47">
      <c r="A47" s="50"/>
      <c r="B47" s="51"/>
      <c r="C47" s="86"/>
      <c r="D47" s="87"/>
      <c r="E47" s="110"/>
      <c r="F47" s="54"/>
      <c r="G47" s="55"/>
      <c r="H47" s="50"/>
      <c r="I47" s="57"/>
      <c r="J47" s="58"/>
      <c r="K47" s="71"/>
      <c r="L47" s="149"/>
      <c r="M47" s="124"/>
      <c r="N47" s="62"/>
      <c r="O47" s="140"/>
      <c r="P47" s="130"/>
      <c r="Q47" s="98"/>
      <c r="R47" s="53"/>
      <c r="S47" s="9"/>
      <c r="T47" s="9"/>
      <c r="U47" s="9"/>
      <c r="V47" s="9"/>
      <c r="W47" s="9"/>
      <c r="X47" s="9"/>
      <c r="Y47" s="9"/>
      <c r="Z47" s="9"/>
    </row>
    <row r="48">
      <c r="A48" s="50"/>
      <c r="B48" s="51"/>
      <c r="C48" s="150"/>
      <c r="D48" s="87"/>
      <c r="E48" s="69"/>
      <c r="F48" s="54"/>
      <c r="G48" s="55"/>
      <c r="H48" s="50"/>
      <c r="I48" s="70"/>
      <c r="J48" s="88"/>
      <c r="K48" s="71"/>
      <c r="L48" s="149"/>
      <c r="M48" s="61"/>
      <c r="N48" s="62"/>
      <c r="O48" s="129"/>
      <c r="P48" s="130"/>
      <c r="Q48" s="92"/>
      <c r="R48" s="53"/>
      <c r="S48" s="9"/>
      <c r="T48" s="9"/>
      <c r="U48" s="9"/>
      <c r="V48" s="9"/>
      <c r="W48" s="9"/>
      <c r="X48" s="9"/>
      <c r="Y48" s="9"/>
      <c r="Z48" s="9"/>
    </row>
    <row r="49">
      <c r="A49" s="50"/>
      <c r="B49" s="51"/>
      <c r="C49" s="52"/>
      <c r="D49" s="87"/>
      <c r="E49" s="69"/>
      <c r="F49" s="151"/>
      <c r="G49" s="55"/>
      <c r="H49" s="56"/>
      <c r="I49" s="70"/>
      <c r="J49" s="58"/>
      <c r="K49" s="134"/>
      <c r="L49" s="149"/>
      <c r="M49" s="61"/>
      <c r="N49" s="73"/>
      <c r="O49" s="152"/>
      <c r="P49" s="153"/>
      <c r="Q49" s="98"/>
      <c r="R49" s="53"/>
      <c r="S49" s="9"/>
      <c r="T49" s="9"/>
      <c r="U49" s="9"/>
      <c r="V49" s="9"/>
      <c r="W49" s="9"/>
      <c r="X49" s="9"/>
      <c r="Y49" s="9"/>
      <c r="Z49" s="9"/>
    </row>
    <row r="50">
      <c r="A50" s="50"/>
      <c r="B50" s="77"/>
      <c r="C50" s="52"/>
      <c r="D50" s="87"/>
      <c r="E50" s="107"/>
      <c r="F50" s="54"/>
      <c r="G50" s="54"/>
      <c r="H50" s="56"/>
      <c r="I50" s="70"/>
      <c r="J50" s="58"/>
      <c r="K50" s="154"/>
      <c r="L50" s="149"/>
      <c r="M50" s="61"/>
      <c r="N50" s="62"/>
      <c r="O50" s="152"/>
      <c r="P50" s="155"/>
      <c r="Q50" s="127"/>
      <c r="R50" s="53"/>
      <c r="S50" s="9"/>
      <c r="T50" s="9"/>
      <c r="U50" s="9"/>
      <c r="V50" s="9"/>
      <c r="W50" s="9"/>
      <c r="X50" s="9"/>
      <c r="Y50" s="9"/>
      <c r="Z50" s="9"/>
    </row>
    <row r="51">
      <c r="A51" s="50"/>
      <c r="B51" s="51"/>
      <c r="C51" s="52"/>
      <c r="D51" s="87"/>
      <c r="E51" s="69"/>
      <c r="F51" s="54"/>
      <c r="G51" s="54"/>
      <c r="H51" s="56"/>
      <c r="I51" s="70"/>
      <c r="J51" s="58"/>
      <c r="K51" s="154"/>
      <c r="L51" s="149"/>
      <c r="M51" s="61"/>
      <c r="N51" s="83"/>
      <c r="O51" s="152"/>
      <c r="P51" s="155"/>
      <c r="Q51" s="128"/>
      <c r="R51" s="53"/>
      <c r="S51" s="9"/>
      <c r="T51" s="9"/>
      <c r="U51" s="9"/>
      <c r="V51" s="9"/>
      <c r="W51" s="9"/>
      <c r="X51" s="9"/>
      <c r="Y51" s="9"/>
      <c r="Z51" s="9"/>
    </row>
    <row r="52">
      <c r="A52" s="50"/>
      <c r="B52" s="51"/>
      <c r="C52" s="136"/>
      <c r="D52" s="53"/>
      <c r="E52" s="54"/>
      <c r="F52" s="54"/>
      <c r="G52" s="100"/>
      <c r="H52" s="50"/>
      <c r="I52" s="57"/>
      <c r="J52" s="58"/>
      <c r="K52" s="154"/>
      <c r="L52" s="149"/>
      <c r="M52" s="61"/>
      <c r="N52" s="73"/>
      <c r="O52" s="156"/>
      <c r="P52" s="155"/>
      <c r="Q52" s="128"/>
      <c r="R52" s="53"/>
      <c r="S52" s="9"/>
      <c r="T52" s="9"/>
      <c r="U52" s="9"/>
      <c r="V52" s="9"/>
      <c r="W52" s="9"/>
      <c r="X52" s="9"/>
      <c r="Y52" s="9"/>
      <c r="Z52" s="9"/>
    </row>
    <row r="53">
      <c r="A53" s="50"/>
      <c r="B53" s="51"/>
      <c r="C53" s="157"/>
      <c r="D53" s="87"/>
      <c r="E53" s="69"/>
      <c r="F53" s="54"/>
      <c r="G53" s="55"/>
      <c r="H53" s="56"/>
      <c r="I53" s="57"/>
      <c r="J53" s="58"/>
      <c r="K53" s="158"/>
      <c r="L53" s="149"/>
      <c r="M53" s="159"/>
      <c r="N53" s="73"/>
      <c r="O53" s="152"/>
      <c r="P53" s="155"/>
      <c r="Q53" s="128"/>
      <c r="R53" s="53"/>
      <c r="S53" s="9"/>
      <c r="T53" s="9"/>
      <c r="U53" s="9"/>
      <c r="V53" s="9"/>
      <c r="W53" s="9"/>
      <c r="X53" s="9"/>
      <c r="Y53" s="9"/>
      <c r="Z53" s="9"/>
    </row>
    <row r="54">
      <c r="A54" s="50"/>
      <c r="B54" s="51"/>
      <c r="C54" s="77"/>
      <c r="D54" s="87"/>
      <c r="E54" s="54"/>
      <c r="F54" s="54"/>
      <c r="G54" s="55"/>
      <c r="H54" s="56"/>
      <c r="I54" s="70"/>
      <c r="J54" s="88"/>
      <c r="K54" s="154"/>
      <c r="L54" s="160"/>
      <c r="M54" s="159"/>
      <c r="N54" s="62"/>
      <c r="O54" s="152"/>
      <c r="P54" s="155"/>
      <c r="Q54" s="128"/>
      <c r="R54" s="53"/>
      <c r="S54" s="9"/>
      <c r="T54" s="9"/>
      <c r="U54" s="9"/>
      <c r="V54" s="9"/>
      <c r="W54" s="9"/>
      <c r="X54" s="9"/>
      <c r="Y54" s="9"/>
      <c r="Z54" s="9"/>
    </row>
    <row r="55">
      <c r="A55" s="50"/>
      <c r="B55" s="51"/>
      <c r="C55" s="51"/>
      <c r="D55" s="87"/>
      <c r="E55" s="54"/>
      <c r="F55" s="100"/>
      <c r="G55" s="55"/>
      <c r="H55" s="56"/>
      <c r="I55" s="147"/>
      <c r="J55" s="58"/>
      <c r="K55" s="154"/>
      <c r="L55" s="149"/>
      <c r="M55" s="159"/>
      <c r="N55" s="73"/>
      <c r="O55" s="152"/>
      <c r="P55" s="153"/>
      <c r="Q55" s="128"/>
      <c r="R55" s="53"/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161"/>
      <c r="E56" s="162"/>
      <c r="F56" s="54"/>
      <c r="G56" s="55"/>
      <c r="H56" s="56"/>
      <c r="I56" s="70"/>
      <c r="J56" s="163"/>
      <c r="K56" s="154"/>
      <c r="L56" s="160"/>
      <c r="M56" s="159"/>
      <c r="N56" s="62"/>
      <c r="O56" s="156"/>
      <c r="P56" s="155"/>
      <c r="Q56" s="128"/>
      <c r="R56" s="164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165"/>
      <c r="G57" s="55"/>
      <c r="H57" s="56"/>
      <c r="I57" s="70"/>
      <c r="J57" s="58"/>
      <c r="K57" s="154"/>
      <c r="L57" s="166"/>
      <c r="M57" s="159"/>
      <c r="N57" s="6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7"/>
      <c r="J58" s="58"/>
      <c r="K58" s="154"/>
      <c r="L58" s="149"/>
      <c r="M58" s="159"/>
      <c r="N58" s="142"/>
      <c r="O58" s="156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51"/>
      <c r="D59" s="24"/>
      <c r="E59" s="54"/>
      <c r="F59" s="54"/>
      <c r="G59" s="55"/>
      <c r="H59" s="56"/>
      <c r="I59" s="168"/>
      <c r="J59" s="58"/>
      <c r="K59" s="154"/>
      <c r="L59" s="160"/>
      <c r="M59" s="169"/>
      <c r="N59" s="142"/>
      <c r="O59" s="156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51"/>
      <c r="C60" s="51"/>
      <c r="D60" s="24"/>
      <c r="E60" s="54"/>
      <c r="F60" s="54"/>
      <c r="G60" s="55"/>
      <c r="H60" s="56"/>
      <c r="I60" s="167"/>
      <c r="J60" s="58"/>
      <c r="K60" s="170"/>
      <c r="L60" s="160"/>
      <c r="M60" s="159"/>
      <c r="N60" s="62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51"/>
      <c r="C61" s="131"/>
      <c r="D61" s="24"/>
      <c r="E61" s="54"/>
      <c r="F61" s="54"/>
      <c r="G61" s="55"/>
      <c r="H61" s="56"/>
      <c r="I61" s="167"/>
      <c r="J61" s="58"/>
      <c r="K61" s="154"/>
      <c r="L61" s="166"/>
      <c r="M61" s="159"/>
      <c r="N61" s="73"/>
      <c r="O61" s="152"/>
      <c r="P61" s="155"/>
      <c r="Q61" s="128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77"/>
      <c r="C62" s="51"/>
      <c r="D62" s="24"/>
      <c r="E62" s="54"/>
      <c r="F62" s="54"/>
      <c r="G62" s="55"/>
      <c r="H62" s="56"/>
      <c r="I62" s="167"/>
      <c r="J62" s="58"/>
      <c r="K62" s="154"/>
      <c r="L62" s="160"/>
      <c r="M62" s="159"/>
      <c r="N62" s="73"/>
      <c r="O62" s="152"/>
      <c r="P62" s="155"/>
      <c r="Q62" s="128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88"/>
      <c r="K63" s="154"/>
      <c r="L63" s="171"/>
      <c r="M63" s="169"/>
      <c r="N63" s="73"/>
      <c r="O63" s="152"/>
      <c r="P63" s="155"/>
      <c r="Q63" s="127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58"/>
      <c r="K64" s="154"/>
      <c r="L64" s="171"/>
      <c r="M64" s="159"/>
      <c r="N64" s="73"/>
      <c r="O64" s="152"/>
      <c r="P64" s="155"/>
      <c r="Q64" s="128"/>
      <c r="R64" s="53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7"/>
      <c r="J65" s="58"/>
      <c r="K65" s="158"/>
      <c r="L65" s="171"/>
      <c r="M65" s="169"/>
      <c r="N65" s="62"/>
      <c r="O65" s="152"/>
      <c r="P65" s="155"/>
      <c r="Q65" s="128"/>
      <c r="R65" s="53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7"/>
      <c r="J66" s="88"/>
      <c r="K66" s="158"/>
      <c r="L66" s="171"/>
      <c r="M66" s="169"/>
      <c r="N66" s="73"/>
      <c r="O66" s="152"/>
      <c r="P66" s="155"/>
      <c r="Q66" s="128"/>
      <c r="R66" s="172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88"/>
      <c r="K67" s="154"/>
      <c r="L67" s="160"/>
      <c r="M67" s="169"/>
      <c r="N67" s="62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8"/>
      <c r="J68" s="88"/>
      <c r="K68" s="158"/>
      <c r="L68" s="166"/>
      <c r="M68" s="159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24"/>
      <c r="E69" s="54"/>
      <c r="F69" s="54"/>
      <c r="G69" s="55"/>
      <c r="H69" s="56"/>
      <c r="I69" s="167"/>
      <c r="J69" s="88"/>
      <c r="K69" s="158"/>
      <c r="L69" s="149"/>
      <c r="M69" s="173"/>
      <c r="N69" s="73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54"/>
      <c r="F70" s="54"/>
      <c r="G70" s="55"/>
      <c r="H70" s="56"/>
      <c r="I70" s="175"/>
      <c r="J70" s="88"/>
      <c r="K70" s="154"/>
      <c r="L70" s="160"/>
      <c r="M70" s="169"/>
      <c r="N70" s="62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176"/>
      <c r="F71" s="54"/>
      <c r="G71" s="55"/>
      <c r="H71" s="56"/>
      <c r="I71" s="177"/>
      <c r="J71" s="88"/>
      <c r="K71" s="158"/>
      <c r="L71" s="160"/>
      <c r="M71" s="169"/>
      <c r="N71" s="73"/>
      <c r="O71" s="152"/>
      <c r="P71" s="155"/>
      <c r="Q71" s="128"/>
      <c r="R71" s="53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67"/>
      <c r="J72" s="88"/>
      <c r="K72" s="178"/>
      <c r="L72" s="160"/>
      <c r="M72" s="169"/>
      <c r="N72" s="73"/>
      <c r="O72" s="152"/>
      <c r="P72" s="155"/>
      <c r="Q72" s="128"/>
      <c r="R72" s="164"/>
      <c r="S72" s="9"/>
      <c r="T72" s="9"/>
      <c r="U72" s="9"/>
      <c r="V72" s="9"/>
      <c r="W72" s="9"/>
      <c r="X72" s="9"/>
      <c r="Y72" s="9"/>
      <c r="Z72" s="9"/>
    </row>
    <row r="73">
      <c r="A73" s="50"/>
      <c r="B73" s="51"/>
      <c r="C73" s="51"/>
      <c r="D73" s="174"/>
      <c r="E73" s="54"/>
      <c r="F73" s="54"/>
      <c r="G73" s="55"/>
      <c r="H73" s="56"/>
      <c r="I73" s="175"/>
      <c r="J73" s="58"/>
      <c r="K73" s="158"/>
      <c r="L73" s="160"/>
      <c r="M73" s="169"/>
      <c r="N73" s="73"/>
      <c r="O73" s="152"/>
      <c r="P73" s="155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180"/>
      <c r="D74" s="174"/>
      <c r="E74" s="54"/>
      <c r="F74" s="54"/>
      <c r="G74" s="55"/>
      <c r="H74" s="56"/>
      <c r="I74" s="181"/>
      <c r="J74" s="58"/>
      <c r="K74" s="182"/>
      <c r="L74" s="183"/>
      <c r="M74" s="184"/>
      <c r="N74" s="73"/>
      <c r="O74" s="185"/>
      <c r="P74" s="186"/>
      <c r="Q74" s="128"/>
      <c r="R74" s="53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51"/>
      <c r="D75" s="174"/>
      <c r="E75" s="54"/>
      <c r="F75" s="54"/>
      <c r="G75" s="55"/>
      <c r="H75" s="56"/>
      <c r="I75" s="187"/>
      <c r="J75" s="88"/>
      <c r="K75" s="182"/>
      <c r="L75" s="183"/>
      <c r="M75" s="188"/>
      <c r="N75" s="142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86"/>
      <c r="D76" s="174"/>
      <c r="E76" s="176"/>
      <c r="F76" s="54"/>
      <c r="G76" s="54"/>
      <c r="H76" s="56"/>
      <c r="I76" s="181"/>
      <c r="J76" s="88"/>
      <c r="K76" s="189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54"/>
      <c r="F77" s="54"/>
      <c r="G77" s="54"/>
      <c r="H77" s="56"/>
      <c r="I77" s="181"/>
      <c r="J77" s="5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174"/>
      <c r="E78" s="176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172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69"/>
      <c r="S79" s="9"/>
      <c r="T79" s="9"/>
      <c r="U79" s="9"/>
      <c r="V79" s="9"/>
      <c r="W79" s="9"/>
      <c r="X79" s="9"/>
      <c r="Y79" s="9"/>
      <c r="Z79" s="9"/>
    </row>
    <row r="80">
      <c r="A80" s="50"/>
      <c r="B80" s="179"/>
      <c r="C80" s="51"/>
      <c r="D80" s="24"/>
      <c r="E80" s="190"/>
      <c r="F80" s="54"/>
      <c r="G80" s="54"/>
      <c r="H80" s="56"/>
      <c r="I80" s="187"/>
      <c r="J80" s="88"/>
      <c r="K80" s="182"/>
      <c r="L80" s="183"/>
      <c r="M80" s="188"/>
      <c r="N80" s="73"/>
      <c r="O80" s="185"/>
      <c r="P80" s="186"/>
      <c r="Q80" s="128"/>
      <c r="R80" s="17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2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81"/>
      <c r="J83" s="88"/>
      <c r="K83" s="182"/>
      <c r="L83" s="183"/>
      <c r="M83" s="188"/>
      <c r="N83" s="73"/>
      <c r="O83" s="185"/>
      <c r="P83" s="186"/>
      <c r="Q83" s="128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194"/>
      <c r="J86" s="195"/>
      <c r="K86" s="196"/>
      <c r="L86" s="197"/>
      <c r="M86" s="198"/>
      <c r="N86" s="199"/>
      <c r="O86" s="200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24"/>
      <c r="E87" s="191"/>
      <c r="F87" s="176"/>
      <c r="G87" s="176"/>
      <c r="H87" s="56"/>
      <c r="I87" s="203"/>
      <c r="J87" s="195"/>
      <c r="K87" s="204"/>
      <c r="L87" s="205"/>
      <c r="M87" s="206"/>
      <c r="N87" s="207"/>
      <c r="O87" s="208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6"/>
      <c r="B95" s="179"/>
      <c r="C95" s="51"/>
      <c r="D95" s="174"/>
      <c r="E95" s="176"/>
      <c r="F95" s="176"/>
      <c r="G95" s="176"/>
      <c r="H95" s="56"/>
      <c r="I95" s="194"/>
      <c r="J95" s="209"/>
      <c r="K95" s="196"/>
      <c r="L95" s="197"/>
      <c r="M95" s="198"/>
      <c r="N95" s="210"/>
      <c r="O95" s="200"/>
      <c r="P95" s="201"/>
      <c r="Q95" s="202"/>
      <c r="R95" s="193"/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1"/>
      <c r="D96" s="212"/>
      <c r="E96" s="4"/>
      <c r="F96" s="213"/>
      <c r="G96" s="214"/>
      <c r="H96" s="5"/>
      <c r="I96" s="215"/>
      <c r="O96" s="216"/>
      <c r="P96" s="216"/>
      <c r="Q96" s="217"/>
      <c r="R96" s="218">
        <f>SUM(R7:R95)</f>
        <v>3781</v>
      </c>
      <c r="S96" s="9"/>
      <c r="T96" s="9"/>
      <c r="U96" s="9"/>
      <c r="V96" s="9"/>
      <c r="W96" s="9"/>
      <c r="X96" s="9"/>
      <c r="Y96" s="9"/>
      <c r="Z96" s="9"/>
    </row>
    <row r="97">
      <c r="A97" s="5"/>
      <c r="B97" s="2"/>
      <c r="C97" s="219"/>
      <c r="D97" s="220"/>
      <c r="E97" s="4"/>
      <c r="F97" s="221"/>
      <c r="G97" s="222"/>
      <c r="H97" s="3"/>
      <c r="I97" s="223" t="s">
        <v>26</v>
      </c>
      <c r="J97" s="224"/>
      <c r="O97" s="216"/>
      <c r="P97" s="216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5"/>
      <c r="B98" s="225"/>
      <c r="C98" s="19"/>
      <c r="D98" s="226"/>
      <c r="E98" s="227"/>
      <c r="F98" s="213"/>
      <c r="G98" s="4"/>
      <c r="H98" s="3"/>
      <c r="I98" s="180">
        <f>SUM(I7:I95)</f>
        <v>2340</v>
      </c>
      <c r="J98" s="228" t="s">
        <v>27</v>
      </c>
      <c r="K98" s="229"/>
      <c r="O98" s="230"/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213"/>
      <c r="G99" s="4"/>
      <c r="H99" s="3"/>
      <c r="I99" s="180">
        <f>SUM(I98*2%)</f>
        <v>46.8</v>
      </c>
      <c r="J99" s="231">
        <f>SUM(J7:J95)</f>
        <v>815</v>
      </c>
      <c r="K99" s="232" t="s">
        <v>22</v>
      </c>
      <c r="O99" s="233" t="s">
        <v>11</v>
      </c>
      <c r="P99" s="230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234"/>
      <c r="J100" s="86">
        <f>SUM(J99*1%)</f>
        <v>8.15</v>
      </c>
      <c r="K100" s="235" t="s">
        <v>28</v>
      </c>
      <c r="L100" s="236"/>
      <c r="O100" s="216"/>
      <c r="P100" s="216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4"/>
      <c r="F101" s="4"/>
      <c r="G101" s="4"/>
      <c r="H101" s="3"/>
      <c r="I101" s="9"/>
      <c r="J101" s="234"/>
      <c r="K101" s="231">
        <f>SUM(K7:K95)</f>
        <v>2678</v>
      </c>
      <c r="L101" s="236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38" t="s">
        <v>29</v>
      </c>
      <c r="F102" s="312">
        <f>SUM(M7,J30)</f>
        <v>394</v>
      </c>
      <c r="G102" s="4"/>
      <c r="H102" s="3"/>
      <c r="I102" s="9"/>
      <c r="J102" s="9"/>
      <c r="K102" s="86">
        <f>SUM(K101*2%)</f>
        <v>53.56</v>
      </c>
      <c r="L102" s="240" t="s">
        <v>30</v>
      </c>
      <c r="M102" s="215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241" t="s">
        <v>31</v>
      </c>
      <c r="F103" s="242">
        <f>SUM(I98,J99,K101,L103,M104,N105,O108,P109,Q110)</f>
        <v>8942</v>
      </c>
      <c r="G103" s="4"/>
      <c r="H103" s="3"/>
      <c r="I103" s="9"/>
      <c r="J103" s="9"/>
      <c r="K103" s="20"/>
      <c r="L103" s="180">
        <f>SUM(L7:L95)</f>
        <v>1530</v>
      </c>
      <c r="M103" s="243" t="s">
        <v>32</v>
      </c>
      <c r="N103" s="244"/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180">
        <f>SUM(L103*1%)</f>
        <v>15.3</v>
      </c>
      <c r="M104" s="180">
        <f>SUM(M7:M95)</f>
        <v>638</v>
      </c>
      <c r="N104" s="245" t="s">
        <v>33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4"/>
      <c r="F105" s="4"/>
      <c r="G105" s="4"/>
      <c r="H105" s="3"/>
      <c r="I105" s="9"/>
      <c r="J105" s="9"/>
      <c r="K105" s="3"/>
      <c r="L105" s="3"/>
      <c r="M105" s="180">
        <f>SUM(M104*1%)</f>
        <v>6.38</v>
      </c>
      <c r="N105" s="180">
        <f>SUM(N7:N95)</f>
        <v>441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6" t="s">
        <v>34</v>
      </c>
      <c r="F106" s="247">
        <f>SUM(L13,I17,O20,L21,N39,L41)</f>
        <v>1879</v>
      </c>
      <c r="G106" s="261">
        <v>0.0</v>
      </c>
      <c r="H106" s="3"/>
      <c r="I106" s="9"/>
      <c r="J106" s="9"/>
      <c r="K106" s="3"/>
      <c r="L106" s="3"/>
      <c r="M106" s="9"/>
      <c r="N106" s="180">
        <f>SUM(N105*1%)</f>
        <v>4.41</v>
      </c>
      <c r="O106" s="237"/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49" t="s">
        <v>35</v>
      </c>
      <c r="F107" s="313">
        <f>SUM(M14,K25,L27,J28,L29,J30,I37)</f>
        <v>1209</v>
      </c>
      <c r="G107" s="291">
        <f>SUM(L27)</f>
        <v>147</v>
      </c>
      <c r="H107" s="3"/>
      <c r="I107" s="9"/>
      <c r="J107" s="9"/>
      <c r="K107" s="3"/>
      <c r="L107" s="3"/>
      <c r="M107" s="9"/>
      <c r="N107" s="20"/>
      <c r="O107" s="251" t="s">
        <v>36</v>
      </c>
      <c r="P107" s="237"/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9"/>
      <c r="D108" s="3"/>
      <c r="E108" s="252" t="s">
        <v>37</v>
      </c>
      <c r="F108" s="313">
        <f>SUM(M7,K8,J9,K9:K10,L11,K12,K15,J16,I18,J19,K23,I26,I31,N33,L34,L35,M36,I42)</f>
        <v>5356</v>
      </c>
      <c r="G108" s="291">
        <f>SUM(M7)</f>
        <v>197</v>
      </c>
      <c r="H108" s="3"/>
      <c r="I108" s="9"/>
      <c r="J108" s="9"/>
      <c r="K108" s="3"/>
      <c r="L108" s="3"/>
      <c r="M108" s="9"/>
      <c r="N108" s="20"/>
      <c r="O108" s="180">
        <f>SUM(O7:O95)</f>
        <v>500</v>
      </c>
      <c r="P108" s="253" t="s">
        <v>38</v>
      </c>
      <c r="Q108" s="21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180">
        <f>SUM(O108*2%)</f>
        <v>10</v>
      </c>
      <c r="P109" s="180">
        <f>SUM(P7:P95)</f>
        <v>0</v>
      </c>
      <c r="Q109" s="252" t="s">
        <v>37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180">
        <f>SUM(P109*2%)</f>
        <v>0</v>
      </c>
      <c r="Q110" s="254">
        <f>SUM(Q7:Q95)</f>
        <v>0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180">
        <f>SUM(Q110*2%)</f>
        <v>0</v>
      </c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256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5"/>
      <c r="C228" s="1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57"/>
      <c r="C1003" s="257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55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K1004" s="258"/>
      <c r="L1004" s="258"/>
      <c r="N1004" s="258"/>
    </row>
  </sheetData>
  <mergeCells count="12">
    <mergeCell ref="K98:N98"/>
    <mergeCell ref="K99:N99"/>
    <mergeCell ref="L100:N100"/>
    <mergeCell ref="L101:N101"/>
    <mergeCell ref="M102:N102"/>
    <mergeCell ref="A2:G2"/>
    <mergeCell ref="A3:E3"/>
    <mergeCell ref="I3:O3"/>
    <mergeCell ref="S6:T6"/>
    <mergeCell ref="S15:T15"/>
    <mergeCell ref="I96:N96"/>
    <mergeCell ref="J97:N97"/>
  </mergeCells>
  <dataValidations>
    <dataValidation type="list" allowBlank="1" showErrorMessage="1" sqref="D7:D95 D212:D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  <col customWidth="1" min="19" max="19" width="13.88"/>
    <col customWidth="1" min="20" max="20" width="14.13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5"/>
      <c r="M1" s="4"/>
      <c r="N1" s="6"/>
      <c r="O1" s="4"/>
      <c r="P1" s="7"/>
      <c r="Q1" s="8"/>
      <c r="R1" s="4"/>
      <c r="S1" s="4"/>
      <c r="T1" s="9"/>
      <c r="U1" s="9"/>
      <c r="V1" s="9"/>
      <c r="W1" s="9"/>
      <c r="X1" s="9"/>
      <c r="Y1" s="9"/>
      <c r="Z1" s="9"/>
    </row>
    <row r="2">
      <c r="A2" s="10" t="s">
        <v>1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7"/>
      <c r="Q2" s="8"/>
      <c r="R2" s="14"/>
      <c r="S2" s="4"/>
      <c r="T2" s="9"/>
      <c r="U2" s="9"/>
      <c r="V2" s="9"/>
      <c r="W2" s="9"/>
      <c r="X2" s="9"/>
      <c r="Y2" s="9"/>
      <c r="Z2" s="9"/>
    </row>
    <row r="3">
      <c r="A3" s="15" t="s">
        <v>2</v>
      </c>
      <c r="F3" s="16"/>
      <c r="G3" s="4"/>
      <c r="H3" s="5"/>
      <c r="I3" s="17"/>
      <c r="P3" s="7"/>
      <c r="Q3" s="8"/>
      <c r="R3" s="18"/>
      <c r="S3" s="4"/>
      <c r="T3" s="9"/>
      <c r="U3" s="9"/>
      <c r="V3" s="9"/>
      <c r="W3" s="9"/>
      <c r="X3" s="9"/>
      <c r="Y3" s="9"/>
      <c r="Z3" s="9"/>
    </row>
    <row r="4">
      <c r="A4" s="3"/>
      <c r="B4" s="2"/>
      <c r="C4" s="19"/>
      <c r="D4" s="20"/>
      <c r="E4" s="16"/>
      <c r="F4" s="16"/>
      <c r="G4" s="4"/>
      <c r="H4" s="5"/>
      <c r="I4" s="4"/>
      <c r="J4" s="4"/>
      <c r="K4" s="5"/>
      <c r="L4" s="5"/>
      <c r="M4" s="4"/>
      <c r="N4" s="5"/>
      <c r="O4" s="4"/>
      <c r="P4" s="7"/>
      <c r="Q4" s="8"/>
      <c r="R4" s="21"/>
      <c r="S4" s="22" t="s">
        <v>3</v>
      </c>
      <c r="T4" s="23">
        <f>SUM(F102)</f>
        <v>6292</v>
      </c>
      <c r="U4" s="9"/>
      <c r="V4" s="9"/>
      <c r="W4" s="9"/>
      <c r="X4" s="9"/>
      <c r="Y4" s="9"/>
      <c r="Z4" s="9"/>
    </row>
    <row r="5">
      <c r="A5" s="3"/>
      <c r="B5" s="2"/>
      <c r="C5" s="19"/>
      <c r="D5" s="24"/>
      <c r="E5" s="25"/>
      <c r="F5" s="25"/>
      <c r="G5" s="26"/>
      <c r="H5" s="27"/>
      <c r="I5" s="28"/>
      <c r="J5" s="29"/>
      <c r="K5" s="27"/>
      <c r="L5" s="27"/>
      <c r="M5" s="30"/>
      <c r="N5" s="31"/>
      <c r="O5" s="29"/>
      <c r="P5" s="32"/>
      <c r="Q5" s="33"/>
      <c r="R5" s="29"/>
      <c r="S5" s="9"/>
      <c r="T5" s="9"/>
      <c r="U5" s="9"/>
      <c r="V5" s="9"/>
      <c r="W5" s="9"/>
      <c r="X5" s="9"/>
      <c r="Y5" s="9"/>
      <c r="Z5" s="9"/>
    </row>
    <row r="6">
      <c r="A6" s="34" t="s">
        <v>4</v>
      </c>
      <c r="B6" s="35" t="s">
        <v>5</v>
      </c>
      <c r="C6" s="36" t="s">
        <v>6</v>
      </c>
      <c r="D6" s="37" t="s">
        <v>7</v>
      </c>
      <c r="E6" s="37" t="s">
        <v>8</v>
      </c>
      <c r="F6" s="37" t="s">
        <v>9</v>
      </c>
      <c r="G6" s="38" t="s">
        <v>10</v>
      </c>
      <c r="H6" s="38" t="s">
        <v>11</v>
      </c>
      <c r="I6" s="39" t="s">
        <v>12</v>
      </c>
      <c r="J6" s="40" t="s">
        <v>13</v>
      </c>
      <c r="K6" s="41" t="s">
        <v>14</v>
      </c>
      <c r="L6" s="42" t="s">
        <v>15</v>
      </c>
      <c r="M6" s="43" t="s">
        <v>16</v>
      </c>
      <c r="N6" s="44" t="s">
        <v>17</v>
      </c>
      <c r="O6" s="45" t="s">
        <v>18</v>
      </c>
      <c r="P6" s="46" t="s">
        <v>19</v>
      </c>
      <c r="Q6" s="47" t="s">
        <v>20</v>
      </c>
      <c r="R6" s="48" t="s">
        <v>21</v>
      </c>
      <c r="S6" s="49" t="s">
        <v>22</v>
      </c>
      <c r="U6" s="9"/>
      <c r="V6" s="9"/>
      <c r="W6" s="9"/>
      <c r="X6" s="9"/>
      <c r="Y6" s="9"/>
      <c r="Z6" s="9"/>
    </row>
    <row r="7">
      <c r="A7" s="50" t="s">
        <v>40</v>
      </c>
      <c r="B7" s="51"/>
      <c r="C7" s="68" t="s">
        <v>47</v>
      </c>
      <c r="D7" s="53" t="s">
        <v>27</v>
      </c>
      <c r="E7" s="54"/>
      <c r="F7" s="261" t="s">
        <v>4062</v>
      </c>
      <c r="G7" s="55" t="s">
        <v>4063</v>
      </c>
      <c r="H7" s="50" t="s">
        <v>46</v>
      </c>
      <c r="I7" s="57" t="s">
        <v>186</v>
      </c>
      <c r="J7" s="58"/>
      <c r="K7" s="59"/>
      <c r="L7" s="60"/>
      <c r="M7" s="61"/>
      <c r="N7" s="62"/>
      <c r="O7" s="63"/>
      <c r="P7" s="64"/>
      <c r="Q7" s="65"/>
      <c r="R7" s="53" t="s">
        <v>47</v>
      </c>
      <c r="S7" s="66" t="s">
        <v>23</v>
      </c>
      <c r="T7" s="67">
        <f>SUM(I7:I86)</f>
        <v>244</v>
      </c>
      <c r="U7" s="9"/>
      <c r="V7" s="9"/>
      <c r="W7" s="9"/>
      <c r="X7" s="9"/>
      <c r="Y7" s="9"/>
      <c r="Z7" s="9"/>
    </row>
    <row r="8">
      <c r="A8" s="50" t="s">
        <v>40</v>
      </c>
      <c r="B8" s="51"/>
      <c r="C8" s="68" t="s">
        <v>47</v>
      </c>
      <c r="D8" s="53" t="s">
        <v>201</v>
      </c>
      <c r="E8" s="69"/>
      <c r="F8" s="261" t="s">
        <v>4064</v>
      </c>
      <c r="G8" s="55" t="s">
        <v>4063</v>
      </c>
      <c r="H8" s="50" t="s">
        <v>46</v>
      </c>
      <c r="I8" s="70" t="s">
        <v>186</v>
      </c>
      <c r="J8" s="58"/>
      <c r="K8" s="71"/>
      <c r="L8" s="72"/>
      <c r="M8" s="61"/>
      <c r="N8" s="73"/>
      <c r="O8" s="74"/>
      <c r="P8" s="75"/>
      <c r="Q8" s="76"/>
      <c r="R8" s="53" t="s">
        <v>47</v>
      </c>
      <c r="S8" s="40" t="s">
        <v>13</v>
      </c>
      <c r="T8" s="67">
        <f>SUM(J7:J86)</f>
        <v>371</v>
      </c>
      <c r="U8" s="9"/>
      <c r="V8" s="9"/>
      <c r="W8" s="9"/>
      <c r="X8" s="9"/>
      <c r="Y8" s="9"/>
      <c r="Z8" s="9"/>
    </row>
    <row r="9">
      <c r="A9" s="50" t="s">
        <v>40</v>
      </c>
      <c r="B9" s="77"/>
      <c r="C9" s="68" t="s">
        <v>47</v>
      </c>
      <c r="D9" s="53" t="s">
        <v>201</v>
      </c>
      <c r="E9" s="69"/>
      <c r="F9" s="261" t="s">
        <v>4065</v>
      </c>
      <c r="G9" s="55" t="s">
        <v>4063</v>
      </c>
      <c r="H9" s="50" t="s">
        <v>46</v>
      </c>
      <c r="I9" s="70" t="s">
        <v>186</v>
      </c>
      <c r="J9" s="78"/>
      <c r="K9" s="71"/>
      <c r="L9" s="79"/>
      <c r="M9" s="61"/>
      <c r="N9" s="73"/>
      <c r="O9" s="74"/>
      <c r="P9" s="75"/>
      <c r="Q9" s="65"/>
      <c r="R9" s="53" t="s">
        <v>47</v>
      </c>
      <c r="S9" s="80" t="s">
        <v>14</v>
      </c>
      <c r="T9" s="81">
        <f>SUM(K7:K86)</f>
        <v>771</v>
      </c>
      <c r="U9" s="9"/>
      <c r="V9" s="9"/>
      <c r="W9" s="9"/>
      <c r="X9" s="9"/>
      <c r="Y9" s="9"/>
      <c r="Z9" s="9"/>
    </row>
    <row r="10">
      <c r="A10" s="50" t="s">
        <v>51</v>
      </c>
      <c r="B10" s="51"/>
      <c r="C10" s="82" t="s">
        <v>2618</v>
      </c>
      <c r="D10" s="53" t="s">
        <v>107</v>
      </c>
      <c r="E10" s="69"/>
      <c r="F10" s="261" t="s">
        <v>4066</v>
      </c>
      <c r="G10" s="55" t="s">
        <v>4067</v>
      </c>
      <c r="H10" s="50" t="s">
        <v>37</v>
      </c>
      <c r="I10" s="57"/>
      <c r="J10" s="88"/>
      <c r="K10" s="71"/>
      <c r="L10" s="89"/>
      <c r="M10" s="61">
        <v>147.0</v>
      </c>
      <c r="N10" s="62"/>
      <c r="O10" s="84"/>
      <c r="P10" s="91"/>
      <c r="Q10" s="92"/>
      <c r="R10" s="53">
        <v>50.0</v>
      </c>
      <c r="S10" s="43" t="s">
        <v>16</v>
      </c>
      <c r="T10" s="81">
        <f>SUM(M7:M86)</f>
        <v>274</v>
      </c>
      <c r="U10" s="9"/>
      <c r="V10" s="9"/>
      <c r="W10" s="9"/>
      <c r="X10" s="9"/>
      <c r="Y10" s="9"/>
      <c r="Z10" s="9"/>
    </row>
    <row r="11">
      <c r="A11" s="50" t="s">
        <v>51</v>
      </c>
      <c r="B11" s="93"/>
      <c r="C11" s="82" t="s">
        <v>47</v>
      </c>
      <c r="D11" s="53" t="s">
        <v>27</v>
      </c>
      <c r="E11" s="69"/>
      <c r="F11" s="261" t="s">
        <v>4068</v>
      </c>
      <c r="G11" s="55" t="s">
        <v>2768</v>
      </c>
      <c r="H11" s="50" t="s">
        <v>87</v>
      </c>
      <c r="I11" s="57"/>
      <c r="J11" s="94"/>
      <c r="K11" s="71"/>
      <c r="L11" s="95"/>
      <c r="M11" s="61" t="s">
        <v>565</v>
      </c>
      <c r="N11" s="62"/>
      <c r="O11" s="96"/>
      <c r="P11" s="97"/>
      <c r="Q11" s="98"/>
      <c r="R11" s="53" t="s">
        <v>47</v>
      </c>
      <c r="S11" s="99" t="s">
        <v>17</v>
      </c>
      <c r="T11" s="67">
        <f>SUM(N7:N86)</f>
        <v>782</v>
      </c>
      <c r="U11" s="9"/>
      <c r="V11" s="9"/>
      <c r="W11" s="9"/>
      <c r="X11" s="9"/>
      <c r="Y11" s="9"/>
      <c r="Z11" s="9"/>
    </row>
    <row r="12" ht="16.5" customHeight="1">
      <c r="A12" s="50" t="s">
        <v>51</v>
      </c>
      <c r="B12" s="77"/>
      <c r="C12" s="68" t="s">
        <v>116</v>
      </c>
      <c r="D12" s="53" t="s">
        <v>190</v>
      </c>
      <c r="E12" s="69"/>
      <c r="F12" s="262" t="s">
        <v>4069</v>
      </c>
      <c r="G12" s="55" t="s">
        <v>3662</v>
      </c>
      <c r="H12" s="50" t="s">
        <v>37</v>
      </c>
      <c r="I12" s="70"/>
      <c r="J12" s="58"/>
      <c r="K12" s="71">
        <v>380.0</v>
      </c>
      <c r="L12" s="89"/>
      <c r="M12" s="61"/>
      <c r="N12" s="83"/>
      <c r="O12" s="74"/>
      <c r="P12" s="91"/>
      <c r="Q12" s="98"/>
      <c r="R12" s="292">
        <v>380.0</v>
      </c>
      <c r="S12" s="102"/>
      <c r="T12" s="103"/>
      <c r="U12" s="9"/>
      <c r="V12" s="9"/>
      <c r="W12" s="9"/>
      <c r="X12" s="9"/>
      <c r="Y12" s="9"/>
      <c r="Z12" s="9"/>
    </row>
    <row r="13">
      <c r="A13" s="50" t="s">
        <v>40</v>
      </c>
      <c r="B13" s="51"/>
      <c r="C13" s="82" t="s">
        <v>4070</v>
      </c>
      <c r="D13" s="53" t="s">
        <v>107</v>
      </c>
      <c r="E13" s="69" t="s">
        <v>4071</v>
      </c>
      <c r="F13" s="320" t="s">
        <v>4072</v>
      </c>
      <c r="G13" s="55" t="s">
        <v>4073</v>
      </c>
      <c r="H13" s="50" t="s">
        <v>37</v>
      </c>
      <c r="I13" s="70"/>
      <c r="J13" s="58"/>
      <c r="K13" s="71"/>
      <c r="L13" s="89"/>
      <c r="M13" s="61"/>
      <c r="N13" s="83">
        <v>244.0</v>
      </c>
      <c r="O13" s="84"/>
      <c r="P13" s="104"/>
      <c r="Q13" s="98"/>
      <c r="R13" s="53">
        <v>50.0</v>
      </c>
      <c r="S13" s="9"/>
      <c r="T13" s="9"/>
      <c r="U13" s="9"/>
      <c r="V13" s="9"/>
      <c r="W13" s="9"/>
      <c r="X13" s="9"/>
      <c r="Y13" s="9"/>
      <c r="Z13" s="9"/>
    </row>
    <row r="14">
      <c r="A14" s="50" t="s">
        <v>51</v>
      </c>
      <c r="B14" s="51"/>
      <c r="C14" s="82" t="s">
        <v>3652</v>
      </c>
      <c r="D14" s="53" t="s">
        <v>201</v>
      </c>
      <c r="E14" s="69" t="s">
        <v>4074</v>
      </c>
      <c r="F14" s="320" t="s">
        <v>4075</v>
      </c>
      <c r="G14" s="55" t="s">
        <v>4076</v>
      </c>
      <c r="H14" s="50" t="s">
        <v>46</v>
      </c>
      <c r="I14" s="70"/>
      <c r="J14" s="58"/>
      <c r="K14" s="71">
        <v>244.0</v>
      </c>
      <c r="L14" s="89"/>
      <c r="M14" s="61"/>
      <c r="N14" s="62"/>
      <c r="O14" s="84"/>
      <c r="P14" s="91"/>
      <c r="Q14" s="105"/>
      <c r="R14" s="53">
        <v>50.0</v>
      </c>
      <c r="S14" s="106" t="s">
        <v>25</v>
      </c>
      <c r="U14" s="9"/>
      <c r="V14" s="9"/>
      <c r="W14" s="9"/>
      <c r="X14" s="9"/>
      <c r="Y14" s="9"/>
      <c r="Z14" s="9"/>
    </row>
    <row r="15">
      <c r="A15" s="50" t="s">
        <v>51</v>
      </c>
      <c r="B15" s="51"/>
      <c r="C15" s="82" t="s">
        <v>47</v>
      </c>
      <c r="D15" s="53" t="s">
        <v>27</v>
      </c>
      <c r="E15" s="132" t="s">
        <v>1188</v>
      </c>
      <c r="F15" s="261" t="s">
        <v>4077</v>
      </c>
      <c r="G15" s="55" t="s">
        <v>4078</v>
      </c>
      <c r="H15" s="50" t="s">
        <v>87</v>
      </c>
      <c r="I15" s="70"/>
      <c r="J15" s="58"/>
      <c r="K15" s="71" t="s">
        <v>50</v>
      </c>
      <c r="L15" s="89"/>
      <c r="M15" s="108"/>
      <c r="N15" s="62"/>
      <c r="O15" s="84"/>
      <c r="P15" s="91"/>
      <c r="Q15" s="98"/>
      <c r="R15" s="53" t="s">
        <v>47</v>
      </c>
      <c r="S15" s="109" t="s">
        <v>18</v>
      </c>
      <c r="T15" s="81">
        <f>SUM(O7:O78)</f>
        <v>0</v>
      </c>
      <c r="U15" s="9"/>
      <c r="V15" s="9"/>
      <c r="W15" s="9"/>
      <c r="X15" s="9"/>
      <c r="Y15" s="9"/>
      <c r="Z15" s="9"/>
    </row>
    <row r="16">
      <c r="A16" s="50" t="s">
        <v>51</v>
      </c>
      <c r="B16" s="77"/>
      <c r="C16" s="82" t="s">
        <v>47</v>
      </c>
      <c r="D16" s="53" t="s">
        <v>112</v>
      </c>
      <c r="E16" s="132" t="s">
        <v>1188</v>
      </c>
      <c r="F16" s="261" t="s">
        <v>4079</v>
      </c>
      <c r="G16" s="55" t="s">
        <v>4078</v>
      </c>
      <c r="H16" s="50" t="s">
        <v>87</v>
      </c>
      <c r="I16" s="70"/>
      <c r="J16" s="88"/>
      <c r="K16" s="71" t="s">
        <v>50</v>
      </c>
      <c r="L16" s="79"/>
      <c r="M16" s="61"/>
      <c r="N16" s="83"/>
      <c r="O16" s="84"/>
      <c r="P16" s="91"/>
      <c r="Q16" s="92"/>
      <c r="R16" s="53" t="s">
        <v>47</v>
      </c>
      <c r="S16" s="111" t="s">
        <v>19</v>
      </c>
      <c r="T16" s="81">
        <f>SUM(P7:P86)</f>
        <v>100</v>
      </c>
      <c r="U16" s="9"/>
      <c r="V16" s="9"/>
      <c r="W16" s="9"/>
      <c r="X16" s="9"/>
      <c r="Y16" s="9"/>
      <c r="Z16" s="9"/>
    </row>
    <row r="17">
      <c r="A17" s="50" t="s">
        <v>51</v>
      </c>
      <c r="B17" s="77"/>
      <c r="C17" s="82" t="s">
        <v>47</v>
      </c>
      <c r="D17" s="53" t="s">
        <v>112</v>
      </c>
      <c r="E17" s="132" t="s">
        <v>1188</v>
      </c>
      <c r="F17" s="261" t="s">
        <v>4080</v>
      </c>
      <c r="G17" s="55" t="s">
        <v>4078</v>
      </c>
      <c r="H17" s="50" t="s">
        <v>87</v>
      </c>
      <c r="I17" s="70"/>
      <c r="J17" s="78"/>
      <c r="K17" s="71" t="s">
        <v>50</v>
      </c>
      <c r="L17" s="89"/>
      <c r="M17" s="61"/>
      <c r="N17" s="62"/>
      <c r="O17" s="84"/>
      <c r="P17" s="91"/>
      <c r="Q17" s="98"/>
      <c r="R17" s="53" t="s">
        <v>47</v>
      </c>
      <c r="S17" s="112" t="s">
        <v>20</v>
      </c>
      <c r="T17" s="113">
        <f>SUM(Q7:Q86)</f>
        <v>0</v>
      </c>
      <c r="U17" s="9"/>
      <c r="V17" s="9"/>
      <c r="W17" s="9"/>
      <c r="X17" s="9"/>
      <c r="Y17" s="9"/>
      <c r="Z17" s="9"/>
    </row>
    <row r="18">
      <c r="A18" s="50" t="s">
        <v>51</v>
      </c>
      <c r="B18" s="51"/>
      <c r="C18" s="86"/>
      <c r="D18" s="53" t="s">
        <v>42</v>
      </c>
      <c r="E18" s="69"/>
      <c r="F18" s="261" t="s">
        <v>4081</v>
      </c>
      <c r="G18" s="55" t="s">
        <v>2292</v>
      </c>
      <c r="H18" s="50" t="s">
        <v>37</v>
      </c>
      <c r="I18" s="70"/>
      <c r="J18" s="114"/>
      <c r="K18" s="71"/>
      <c r="L18" s="89"/>
      <c r="M18" s="61">
        <v>127.0</v>
      </c>
      <c r="N18" s="62"/>
      <c r="O18" s="84"/>
      <c r="P18" s="91"/>
      <c r="Q18" s="92"/>
      <c r="R18" s="53">
        <v>50.0</v>
      </c>
      <c r="S18" s="115"/>
      <c r="T18" s="7"/>
      <c r="U18" s="9"/>
      <c r="V18" s="9"/>
      <c r="W18" s="9"/>
      <c r="X18" s="9"/>
      <c r="Y18" s="9"/>
      <c r="Z18" s="9"/>
    </row>
    <row r="19" ht="15.75" customHeight="1">
      <c r="A19" s="50" t="s">
        <v>40</v>
      </c>
      <c r="B19" s="51"/>
      <c r="C19" s="82" t="s">
        <v>4082</v>
      </c>
      <c r="D19" s="53" t="s">
        <v>138</v>
      </c>
      <c r="E19" s="69" t="s">
        <v>4083</v>
      </c>
      <c r="F19" s="261" t="s">
        <v>4084</v>
      </c>
      <c r="G19" s="55" t="s">
        <v>4085</v>
      </c>
      <c r="H19" s="50" t="s">
        <v>37</v>
      </c>
      <c r="I19" s="70">
        <v>244.0</v>
      </c>
      <c r="J19" s="58"/>
      <c r="K19" s="116"/>
      <c r="L19" s="89"/>
      <c r="M19" s="61"/>
      <c r="N19" s="73"/>
      <c r="O19" s="74"/>
      <c r="P19" s="91"/>
      <c r="Q19" s="98"/>
      <c r="R19" s="53">
        <v>50.0</v>
      </c>
      <c r="S19" s="117" t="s">
        <v>3</v>
      </c>
      <c r="T19" s="9"/>
      <c r="U19" s="9"/>
      <c r="V19" s="9"/>
      <c r="W19" s="9"/>
      <c r="X19" s="9"/>
      <c r="Y19" s="9"/>
      <c r="Z19" s="9"/>
    </row>
    <row r="20">
      <c r="A20" s="50" t="s">
        <v>51</v>
      </c>
      <c r="B20" s="51"/>
      <c r="C20" s="82" t="s">
        <v>1679</v>
      </c>
      <c r="D20" s="53" t="s">
        <v>258</v>
      </c>
      <c r="E20" s="110" t="s">
        <v>1097</v>
      </c>
      <c r="F20" s="261" t="s">
        <v>4086</v>
      </c>
      <c r="G20" s="55" t="s">
        <v>4087</v>
      </c>
      <c r="H20" s="50" t="s">
        <v>87</v>
      </c>
      <c r="I20" s="70"/>
      <c r="J20" s="58"/>
      <c r="K20" s="116">
        <v>147.0</v>
      </c>
      <c r="L20" s="89"/>
      <c r="M20" s="61"/>
      <c r="N20" s="62"/>
      <c r="O20" s="84"/>
      <c r="P20" s="91"/>
      <c r="Q20" s="98"/>
      <c r="R20" s="53">
        <v>50.0</v>
      </c>
      <c r="S20" s="118">
        <f>SUM(F102)</f>
        <v>6292</v>
      </c>
      <c r="T20" s="9"/>
      <c r="U20" s="9"/>
      <c r="V20" s="9"/>
      <c r="W20" s="9"/>
      <c r="X20" s="9"/>
      <c r="Y20" s="9"/>
      <c r="Z20" s="9"/>
    </row>
    <row r="21">
      <c r="A21" s="50"/>
      <c r="B21" s="51"/>
      <c r="C21" s="82" t="s">
        <v>4088</v>
      </c>
      <c r="D21" s="53"/>
      <c r="E21" s="69"/>
      <c r="F21" s="261" t="s">
        <v>4089</v>
      </c>
      <c r="G21" s="55"/>
      <c r="H21" s="50" t="s">
        <v>46</v>
      </c>
      <c r="I21" s="70"/>
      <c r="J21" s="58"/>
      <c r="K21" s="71"/>
      <c r="L21" s="119"/>
      <c r="M21" s="61"/>
      <c r="N21" s="62"/>
      <c r="O21" s="84"/>
      <c r="P21" s="104">
        <v>100.0</v>
      </c>
      <c r="Q21" s="98"/>
      <c r="R21" s="53">
        <v>100.0</v>
      </c>
      <c r="S21" s="9"/>
      <c r="T21" s="9"/>
      <c r="U21" s="9"/>
      <c r="V21" s="9"/>
      <c r="W21" s="9"/>
      <c r="X21" s="9"/>
      <c r="Y21" s="9"/>
      <c r="Z21" s="9"/>
    </row>
    <row r="22">
      <c r="A22" s="50" t="s">
        <v>40</v>
      </c>
      <c r="B22" s="51"/>
      <c r="C22" s="82"/>
      <c r="D22" s="53" t="s">
        <v>97</v>
      </c>
      <c r="E22" s="69" t="s">
        <v>339</v>
      </c>
      <c r="F22" s="265" t="s">
        <v>4090</v>
      </c>
      <c r="G22" s="55" t="s">
        <v>4091</v>
      </c>
      <c r="H22" s="50" t="s">
        <v>37</v>
      </c>
      <c r="I22" s="70"/>
      <c r="J22" s="58">
        <v>244.0</v>
      </c>
      <c r="K22" s="71"/>
      <c r="L22" s="119"/>
      <c r="M22" s="61"/>
      <c r="N22" s="62"/>
      <c r="O22" s="84"/>
      <c r="P22" s="91"/>
      <c r="Q22" s="98"/>
      <c r="R22" s="53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0" t="s">
        <v>40</v>
      </c>
      <c r="B23" s="51"/>
      <c r="C23" s="82" t="s">
        <v>4092</v>
      </c>
      <c r="D23" s="53" t="s">
        <v>190</v>
      </c>
      <c r="E23" s="69"/>
      <c r="F23" s="261" t="s">
        <v>4093</v>
      </c>
      <c r="G23" s="55" t="s">
        <v>3078</v>
      </c>
      <c r="H23" s="50" t="s">
        <v>37</v>
      </c>
      <c r="I23" s="70"/>
      <c r="J23" s="58">
        <v>127.0</v>
      </c>
      <c r="K23" s="71"/>
      <c r="L23" s="79"/>
      <c r="M23" s="61"/>
      <c r="N23" s="62"/>
      <c r="O23" s="120"/>
      <c r="P23" s="91"/>
      <c r="Q23" s="92"/>
      <c r="R23" s="263">
        <v>127.0</v>
      </c>
      <c r="S23" s="9"/>
      <c r="T23" s="9"/>
      <c r="U23" s="9"/>
      <c r="V23" s="9"/>
      <c r="W23" s="9"/>
      <c r="X23" s="9"/>
      <c r="Y23" s="9"/>
      <c r="Z23" s="9"/>
    </row>
    <row r="24">
      <c r="A24" s="50" t="s">
        <v>51</v>
      </c>
      <c r="B24" s="51"/>
      <c r="C24" s="86"/>
      <c r="D24" s="87"/>
      <c r="E24" s="379" t="s">
        <v>4094</v>
      </c>
      <c r="F24" s="261" t="s">
        <v>4095</v>
      </c>
      <c r="G24" s="55" t="s">
        <v>4096</v>
      </c>
      <c r="H24" s="50" t="s">
        <v>46</v>
      </c>
      <c r="I24" s="70"/>
      <c r="J24" s="58"/>
      <c r="K24" s="71"/>
      <c r="L24" s="89">
        <v>3750.0</v>
      </c>
      <c r="M24" s="121"/>
      <c r="N24" s="62"/>
      <c r="O24" s="74"/>
      <c r="P24" s="91"/>
      <c r="Q24" s="122"/>
      <c r="R24" s="53">
        <v>1250.0</v>
      </c>
      <c r="S24" s="4"/>
      <c r="T24" s="9"/>
      <c r="U24" s="9"/>
      <c r="V24" s="9"/>
      <c r="W24" s="9"/>
      <c r="X24" s="9"/>
      <c r="Y24" s="9"/>
      <c r="Z24" s="9"/>
    </row>
    <row r="25">
      <c r="A25" s="50" t="s">
        <v>40</v>
      </c>
      <c r="B25" s="51"/>
      <c r="C25" s="131" t="s">
        <v>4097</v>
      </c>
      <c r="D25" s="53" t="s">
        <v>339</v>
      </c>
      <c r="E25" s="69"/>
      <c r="F25" s="261" t="s">
        <v>4098</v>
      </c>
      <c r="G25" s="55" t="s">
        <v>4099</v>
      </c>
      <c r="H25" s="50" t="s">
        <v>87</v>
      </c>
      <c r="I25" s="123"/>
      <c r="J25" s="58"/>
      <c r="K25" s="71"/>
      <c r="L25" s="79"/>
      <c r="M25" s="61"/>
      <c r="N25" s="62">
        <v>147.0</v>
      </c>
      <c r="O25" s="84"/>
      <c r="P25" s="104"/>
      <c r="Q25" s="98"/>
      <c r="R25" s="53">
        <v>52.5</v>
      </c>
      <c r="S25" s="9"/>
      <c r="T25" s="9"/>
      <c r="U25" s="9"/>
      <c r="V25" s="9"/>
      <c r="W25" s="9"/>
      <c r="X25" s="9"/>
      <c r="Y25" s="9"/>
      <c r="Z25" s="9"/>
    </row>
    <row r="26">
      <c r="A26" s="50" t="s">
        <v>40</v>
      </c>
      <c r="B26" s="51"/>
      <c r="C26" s="131" t="s">
        <v>4100</v>
      </c>
      <c r="D26" s="53" t="s">
        <v>339</v>
      </c>
      <c r="E26" s="69"/>
      <c r="F26" s="261" t="s">
        <v>4101</v>
      </c>
      <c r="G26" s="55" t="s">
        <v>4099</v>
      </c>
      <c r="H26" s="50" t="s">
        <v>87</v>
      </c>
      <c r="I26" s="70"/>
      <c r="J26" s="78"/>
      <c r="K26" s="59"/>
      <c r="L26" s="79"/>
      <c r="M26" s="124"/>
      <c r="N26" s="62">
        <v>147.0</v>
      </c>
      <c r="O26" s="84"/>
      <c r="P26" s="104"/>
      <c r="Q26" s="92"/>
      <c r="R26" s="53">
        <v>52.5</v>
      </c>
      <c r="S26" s="9"/>
      <c r="T26" s="9"/>
      <c r="U26" s="9"/>
      <c r="V26" s="9"/>
      <c r="W26" s="9"/>
      <c r="X26" s="9"/>
      <c r="Y26" s="9"/>
      <c r="Z26" s="9"/>
    </row>
    <row r="27">
      <c r="A27" s="50" t="s">
        <v>40</v>
      </c>
      <c r="B27" s="131" t="s">
        <v>4102</v>
      </c>
      <c r="C27" s="86"/>
      <c r="D27" s="53" t="s">
        <v>27</v>
      </c>
      <c r="E27" s="69" t="s">
        <v>4103</v>
      </c>
      <c r="F27" s="261" t="s">
        <v>4104</v>
      </c>
      <c r="G27" s="55" t="s">
        <v>4105</v>
      </c>
      <c r="H27" s="50" t="s">
        <v>87</v>
      </c>
      <c r="I27" s="57"/>
      <c r="J27" s="58"/>
      <c r="K27" s="125"/>
      <c r="L27" s="79"/>
      <c r="M27" s="124"/>
      <c r="N27" s="62">
        <v>244.0</v>
      </c>
      <c r="O27" s="84"/>
      <c r="P27" s="104"/>
      <c r="Q27" s="92"/>
      <c r="R27" s="53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0"/>
      <c r="B28" s="77"/>
      <c r="C28" s="82" t="s">
        <v>4106</v>
      </c>
      <c r="D28" s="53"/>
      <c r="E28" s="69"/>
      <c r="F28" s="261" t="s">
        <v>4107</v>
      </c>
      <c r="G28" s="55" t="s">
        <v>4108</v>
      </c>
      <c r="H28" s="50" t="s">
        <v>46</v>
      </c>
      <c r="I28" s="126"/>
      <c r="J28" s="58"/>
      <c r="K28" s="116"/>
      <c r="L28" s="89"/>
      <c r="M28" s="61"/>
      <c r="N28" s="62"/>
      <c r="O28" s="84"/>
      <c r="P28" s="104"/>
      <c r="Q28" s="127"/>
      <c r="R28" s="53"/>
      <c r="S28" s="9"/>
      <c r="T28" s="9"/>
      <c r="U28" s="9"/>
      <c r="V28" s="9"/>
      <c r="W28" s="9"/>
      <c r="X28" s="9"/>
      <c r="Y28" s="9"/>
      <c r="Z28" s="9"/>
    </row>
    <row r="29">
      <c r="A29" s="50"/>
      <c r="B29" s="77"/>
      <c r="C29" s="86"/>
      <c r="D29" s="53"/>
      <c r="E29" s="69"/>
      <c r="F29" s="261" t="s">
        <v>4109</v>
      </c>
      <c r="G29" s="55" t="s">
        <v>4108</v>
      </c>
      <c r="H29" s="50" t="s">
        <v>46</v>
      </c>
      <c r="I29" s="126"/>
      <c r="J29" s="58"/>
      <c r="K29" s="71"/>
      <c r="L29" s="119"/>
      <c r="M29" s="61"/>
      <c r="N29" s="62"/>
      <c r="O29" s="74"/>
      <c r="P29" s="91"/>
      <c r="Q29" s="128"/>
      <c r="R29" s="53"/>
      <c r="S29" s="9"/>
      <c r="T29" s="9"/>
      <c r="U29" s="9"/>
      <c r="V29" s="9"/>
      <c r="W29" s="9"/>
      <c r="X29" s="9"/>
      <c r="Y29" s="9"/>
      <c r="Z29" s="9"/>
    </row>
    <row r="30">
      <c r="A30" s="50"/>
      <c r="B30" s="77"/>
      <c r="C30" s="68"/>
      <c r="D30" s="53"/>
      <c r="E30" s="69"/>
      <c r="F30" s="54"/>
      <c r="G30" s="55"/>
      <c r="H30" s="50"/>
      <c r="I30" s="70"/>
      <c r="J30" s="58"/>
      <c r="K30" s="71"/>
      <c r="L30" s="89"/>
      <c r="M30" s="121"/>
      <c r="N30" s="62"/>
      <c r="O30" s="84"/>
      <c r="P30" s="91"/>
      <c r="Q30" s="128"/>
      <c r="R30" s="53"/>
      <c r="S30" s="9"/>
      <c r="T30" s="9"/>
      <c r="U30" s="9"/>
      <c r="V30" s="9"/>
      <c r="W30" s="9"/>
      <c r="X30" s="9"/>
      <c r="Y30" s="9"/>
      <c r="Z30" s="9"/>
    </row>
    <row r="31">
      <c r="A31" s="50"/>
      <c r="B31" s="51"/>
      <c r="C31" s="52"/>
      <c r="D31" s="87"/>
      <c r="E31" s="69"/>
      <c r="F31" s="54"/>
      <c r="G31" s="55"/>
      <c r="H31" s="56"/>
      <c r="I31" s="70"/>
      <c r="J31" s="78"/>
      <c r="K31" s="71"/>
      <c r="L31" s="89"/>
      <c r="M31" s="61"/>
      <c r="N31" s="62"/>
      <c r="O31" s="129"/>
      <c r="P31" s="130"/>
      <c r="Q31" s="128"/>
      <c r="R31" s="53"/>
      <c r="S31" s="9"/>
      <c r="T31" s="9"/>
      <c r="U31" s="9"/>
      <c r="V31" s="9"/>
      <c r="W31" s="9"/>
      <c r="X31" s="9"/>
      <c r="Y31" s="9"/>
      <c r="Z31" s="9"/>
    </row>
    <row r="32">
      <c r="A32" s="50"/>
      <c r="B32" s="131"/>
      <c r="C32" s="68"/>
      <c r="D32" s="53"/>
      <c r="E32" s="69"/>
      <c r="F32" s="54"/>
      <c r="G32" s="55"/>
      <c r="H32" s="56"/>
      <c r="I32" s="70"/>
      <c r="J32" s="58"/>
      <c r="K32" s="71"/>
      <c r="L32" s="79"/>
      <c r="M32" s="61"/>
      <c r="N32" s="83"/>
      <c r="O32" s="129"/>
      <c r="P32" s="130"/>
      <c r="Q32" s="128"/>
      <c r="R32" s="53"/>
      <c r="S32" s="9"/>
      <c r="T32" s="9"/>
      <c r="U32" s="9"/>
      <c r="V32" s="9"/>
      <c r="W32" s="9"/>
      <c r="X32" s="9"/>
      <c r="Y32" s="9"/>
      <c r="Z32" s="9"/>
    </row>
    <row r="33">
      <c r="A33" s="50"/>
      <c r="B33" s="51"/>
      <c r="C33" s="68"/>
      <c r="D33" s="87"/>
      <c r="E33" s="132"/>
      <c r="F33" s="133"/>
      <c r="G33" s="55"/>
      <c r="H33" s="56"/>
      <c r="I33" s="70"/>
      <c r="J33" s="58"/>
      <c r="K33" s="134"/>
      <c r="L33" s="89"/>
      <c r="M33" s="61"/>
      <c r="N33" s="62"/>
      <c r="O33" s="129"/>
      <c r="P33" s="130"/>
      <c r="Q33" s="127"/>
      <c r="R33" s="53"/>
      <c r="S33" s="9"/>
      <c r="T33" s="9"/>
      <c r="U33" s="9"/>
      <c r="V33" s="9"/>
      <c r="W33" s="9"/>
      <c r="X33" s="9"/>
      <c r="Y33" s="9"/>
      <c r="Z33" s="9"/>
    </row>
    <row r="34">
      <c r="A34" s="50"/>
      <c r="B34" s="135"/>
      <c r="C34" s="82"/>
      <c r="D34" s="53"/>
      <c r="E34" s="69"/>
      <c r="F34" s="54"/>
      <c r="G34" s="55"/>
      <c r="H34" s="56"/>
      <c r="I34" s="70"/>
      <c r="J34" s="58"/>
      <c r="K34" s="134"/>
      <c r="L34" s="89"/>
      <c r="M34" s="61"/>
      <c r="N34" s="62"/>
      <c r="O34" s="129"/>
      <c r="P34" s="130"/>
      <c r="Q34" s="128"/>
      <c r="R34" s="53"/>
      <c r="S34" s="9"/>
      <c r="T34" s="9"/>
      <c r="U34" s="9"/>
      <c r="V34" s="9"/>
      <c r="W34" s="9"/>
      <c r="X34" s="9"/>
      <c r="Y34" s="9"/>
      <c r="Z34" s="9"/>
    </row>
    <row r="35">
      <c r="A35" s="50"/>
      <c r="B35" s="51"/>
      <c r="C35" s="136"/>
      <c r="D35" s="53"/>
      <c r="E35" s="107"/>
      <c r="F35" s="54"/>
      <c r="G35" s="55"/>
      <c r="H35" s="50"/>
      <c r="I35" s="70"/>
      <c r="J35" s="58"/>
      <c r="K35" s="116"/>
      <c r="L35" s="89"/>
      <c r="M35" s="61"/>
      <c r="N35" s="73"/>
      <c r="O35" s="129"/>
      <c r="P35" s="137"/>
      <c r="Q35" s="128"/>
      <c r="R35" s="53"/>
      <c r="S35" s="9"/>
      <c r="T35" s="9"/>
      <c r="U35" s="9"/>
      <c r="V35" s="9"/>
      <c r="W35" s="9"/>
      <c r="X35" s="9"/>
      <c r="Y35" s="9"/>
      <c r="Z35" s="9"/>
    </row>
    <row r="36">
      <c r="A36" s="50"/>
      <c r="B36" s="51"/>
      <c r="C36" s="138"/>
      <c r="D36" s="87"/>
      <c r="E36" s="69"/>
      <c r="F36" s="54"/>
      <c r="G36" s="54"/>
      <c r="H36" s="56"/>
      <c r="I36" s="70"/>
      <c r="J36" s="58"/>
      <c r="K36" s="59"/>
      <c r="L36" s="89"/>
      <c r="M36" s="61"/>
      <c r="N36" s="83"/>
      <c r="O36" s="129"/>
      <c r="P36" s="130"/>
      <c r="Q36" s="128"/>
      <c r="R36" s="53"/>
      <c r="S36" s="9"/>
      <c r="T36" s="9"/>
      <c r="U36" s="9"/>
      <c r="V36" s="9"/>
      <c r="W36" s="9"/>
      <c r="X36" s="9"/>
      <c r="Y36" s="9"/>
      <c r="Z36" s="9"/>
    </row>
    <row r="37">
      <c r="A37" s="50"/>
      <c r="B37" s="77"/>
      <c r="C37" s="138"/>
      <c r="D37" s="87"/>
      <c r="E37" s="69"/>
      <c r="F37" s="54"/>
      <c r="G37" s="54"/>
      <c r="H37" s="56"/>
      <c r="I37" s="57"/>
      <c r="J37" s="58"/>
      <c r="K37" s="71"/>
      <c r="L37" s="89"/>
      <c r="M37" s="61"/>
      <c r="N37" s="62"/>
      <c r="O37" s="129"/>
      <c r="P37" s="130"/>
      <c r="Q37" s="127"/>
      <c r="R37" s="53"/>
      <c r="S37" s="9"/>
      <c r="T37" s="9"/>
      <c r="U37" s="9"/>
      <c r="V37" s="9"/>
      <c r="W37" s="9"/>
      <c r="X37" s="9"/>
      <c r="Y37" s="9"/>
      <c r="Z37" s="9"/>
    </row>
    <row r="38">
      <c r="A38" s="50"/>
      <c r="B38" s="77"/>
      <c r="C38" s="52"/>
      <c r="D38" s="53"/>
      <c r="E38" s="69"/>
      <c r="F38" s="139"/>
      <c r="G38" s="54"/>
      <c r="H38" s="56"/>
      <c r="I38" s="57"/>
      <c r="J38" s="58"/>
      <c r="K38" s="71"/>
      <c r="L38" s="89"/>
      <c r="M38" s="61"/>
      <c r="N38" s="62"/>
      <c r="O38" s="140"/>
      <c r="P38" s="130"/>
      <c r="Q38" s="127"/>
      <c r="R38" s="53"/>
      <c r="S38" s="9"/>
      <c r="T38" s="9"/>
      <c r="U38" s="9"/>
      <c r="V38" s="9"/>
      <c r="W38" s="9"/>
      <c r="X38" s="9"/>
      <c r="Y38" s="9"/>
      <c r="Z38" s="9"/>
    </row>
    <row r="39">
      <c r="A39" s="50"/>
      <c r="B39" s="77"/>
      <c r="C39" s="52"/>
      <c r="D39" s="53"/>
      <c r="E39" s="69"/>
      <c r="F39" s="141"/>
      <c r="G39" s="55"/>
      <c r="H39" s="50"/>
      <c r="I39" s="70"/>
      <c r="J39" s="58"/>
      <c r="K39" s="71"/>
      <c r="L39" s="79"/>
      <c r="M39" s="61"/>
      <c r="N39" s="73"/>
      <c r="O39" s="129"/>
      <c r="P39" s="130"/>
      <c r="Q39" s="127"/>
      <c r="R39" s="53"/>
      <c r="S39" s="9"/>
      <c r="T39" s="9"/>
      <c r="U39" s="9"/>
      <c r="V39" s="9"/>
      <c r="W39" s="9"/>
      <c r="X39" s="9"/>
      <c r="Y39" s="9"/>
      <c r="Z39" s="9"/>
    </row>
    <row r="40">
      <c r="A40" s="50"/>
      <c r="B40" s="51"/>
      <c r="C40" s="68"/>
      <c r="D40" s="53"/>
      <c r="E40" s="69"/>
      <c r="F40" s="54"/>
      <c r="G40" s="55"/>
      <c r="H40" s="56"/>
      <c r="I40" s="70"/>
      <c r="J40" s="58"/>
      <c r="K40" s="71"/>
      <c r="L40" s="89"/>
      <c r="M40" s="61"/>
      <c r="N40" s="142"/>
      <c r="O40" s="129"/>
      <c r="P40" s="130"/>
      <c r="Q40" s="128"/>
      <c r="R40" s="53"/>
      <c r="S40" s="9"/>
      <c r="T40" s="9"/>
      <c r="U40" s="9"/>
      <c r="V40" s="9"/>
      <c r="W40" s="9"/>
      <c r="X40" s="9"/>
      <c r="Y40" s="9"/>
      <c r="Z40" s="9"/>
    </row>
    <row r="41">
      <c r="A41" s="50"/>
      <c r="B41" s="51"/>
      <c r="C41" s="52"/>
      <c r="D41" s="53"/>
      <c r="E41" s="69"/>
      <c r="F41" s="54"/>
      <c r="G41" s="53"/>
      <c r="H41" s="56"/>
      <c r="I41" s="126"/>
      <c r="J41" s="58"/>
      <c r="K41" s="71"/>
      <c r="L41" s="89"/>
      <c r="M41" s="61"/>
      <c r="N41" s="62"/>
      <c r="O41" s="129"/>
      <c r="P41" s="130"/>
      <c r="Q41" s="127"/>
      <c r="R41" s="53"/>
      <c r="S41" s="9"/>
      <c r="T41" s="9"/>
      <c r="U41" s="9"/>
      <c r="V41" s="9"/>
      <c r="W41" s="9"/>
      <c r="X41" s="9"/>
      <c r="Y41" s="9"/>
      <c r="Z41" s="9"/>
    </row>
    <row r="42">
      <c r="A42" s="50"/>
      <c r="B42" s="51"/>
      <c r="C42" s="86"/>
      <c r="D42" s="87"/>
      <c r="E42" s="69"/>
      <c r="F42" s="54"/>
      <c r="G42" s="55"/>
      <c r="H42" s="56"/>
      <c r="I42" s="70"/>
      <c r="J42" s="58"/>
      <c r="K42" s="59"/>
      <c r="L42" s="143"/>
      <c r="M42" s="121"/>
      <c r="N42" s="62"/>
      <c r="O42" s="129"/>
      <c r="P42" s="130"/>
      <c r="Q42" s="128"/>
      <c r="R42" s="53"/>
      <c r="S42" s="9"/>
      <c r="T42" s="9"/>
      <c r="U42" s="9"/>
      <c r="V42" s="9"/>
      <c r="W42" s="9"/>
      <c r="X42" s="9"/>
      <c r="Y42" s="9"/>
      <c r="Z42" s="9"/>
    </row>
    <row r="43">
      <c r="A43" s="50"/>
      <c r="B43" s="51"/>
      <c r="C43" s="52"/>
      <c r="D43" s="53"/>
      <c r="E43" s="69"/>
      <c r="F43" s="54"/>
      <c r="G43" s="55"/>
      <c r="H43" s="56"/>
      <c r="I43" s="70"/>
      <c r="J43" s="88"/>
      <c r="K43" s="71"/>
      <c r="L43" s="144"/>
      <c r="M43" s="61"/>
      <c r="N43" s="62"/>
      <c r="O43" s="129"/>
      <c r="P43" s="130"/>
      <c r="Q43" s="128"/>
      <c r="R43" s="53"/>
      <c r="S43" s="9"/>
      <c r="T43" s="9"/>
      <c r="U43" s="9"/>
      <c r="V43" s="9"/>
      <c r="W43" s="9"/>
      <c r="X43" s="9"/>
      <c r="Y43" s="9"/>
      <c r="Z43" s="9"/>
    </row>
    <row r="44">
      <c r="A44" s="50"/>
      <c r="B44" s="77"/>
      <c r="C44" s="145"/>
      <c r="D44" s="87"/>
      <c r="E44" s="69"/>
      <c r="F44" s="146"/>
      <c r="G44" s="141"/>
      <c r="H44" s="56"/>
      <c r="I44" s="147"/>
      <c r="J44" s="58"/>
      <c r="K44" s="71"/>
      <c r="L44" s="143"/>
      <c r="M44" s="61"/>
      <c r="N44" s="62"/>
      <c r="O44" s="129"/>
      <c r="P44" s="137"/>
      <c r="Q44" s="128"/>
      <c r="R44" s="53"/>
      <c r="S44" s="9"/>
      <c r="T44" s="9"/>
      <c r="U44" s="9"/>
      <c r="V44" s="9"/>
      <c r="W44" s="9"/>
      <c r="X44" s="9"/>
      <c r="Y44" s="9"/>
      <c r="Z44" s="9"/>
    </row>
    <row r="45">
      <c r="A45" s="50"/>
      <c r="B45" s="77"/>
      <c r="C45" s="86"/>
      <c r="D45" s="53"/>
      <c r="E45" s="110"/>
      <c r="F45" s="54"/>
      <c r="G45" s="55"/>
      <c r="H45" s="50"/>
      <c r="I45" s="70"/>
      <c r="J45" s="58"/>
      <c r="K45" s="71"/>
      <c r="L45" s="148"/>
      <c r="M45" s="61"/>
      <c r="N45" s="62"/>
      <c r="O45" s="129"/>
      <c r="P45" s="137"/>
      <c r="Q45" s="98"/>
      <c r="R45" s="53"/>
      <c r="S45" s="9"/>
      <c r="T45" s="9"/>
      <c r="U45" s="9"/>
      <c r="V45" s="9"/>
      <c r="W45" s="9"/>
      <c r="X45" s="9"/>
      <c r="Y45" s="9"/>
      <c r="Z45" s="9"/>
    </row>
    <row r="46">
      <c r="A46" s="50"/>
      <c r="B46" s="51"/>
      <c r="C46" s="86"/>
      <c r="D46" s="87"/>
      <c r="E46" s="110"/>
      <c r="F46" s="54"/>
      <c r="G46" s="55"/>
      <c r="H46" s="50"/>
      <c r="I46" s="57"/>
      <c r="J46" s="58"/>
      <c r="K46" s="71"/>
      <c r="L46" s="149"/>
      <c r="M46" s="124"/>
      <c r="N46" s="62"/>
      <c r="O46" s="140"/>
      <c r="P46" s="130"/>
      <c r="Q46" s="98"/>
      <c r="R46" s="53"/>
      <c r="S46" s="9"/>
      <c r="T46" s="9"/>
      <c r="U46" s="9"/>
      <c r="V46" s="9"/>
      <c r="W46" s="9"/>
      <c r="X46" s="9"/>
      <c r="Y46" s="9"/>
      <c r="Z46" s="9"/>
    </row>
    <row r="47">
      <c r="A47" s="50"/>
      <c r="B47" s="51"/>
      <c r="C47" s="150"/>
      <c r="D47" s="87"/>
      <c r="E47" s="69"/>
      <c r="F47" s="54"/>
      <c r="G47" s="55"/>
      <c r="H47" s="50"/>
      <c r="I47" s="70"/>
      <c r="J47" s="88"/>
      <c r="K47" s="71"/>
      <c r="L47" s="149"/>
      <c r="M47" s="61"/>
      <c r="N47" s="62"/>
      <c r="O47" s="129"/>
      <c r="P47" s="130"/>
      <c r="Q47" s="92"/>
      <c r="R47" s="53"/>
      <c r="S47" s="9"/>
      <c r="T47" s="9"/>
      <c r="U47" s="9"/>
      <c r="V47" s="9"/>
      <c r="W47" s="9"/>
      <c r="X47" s="9"/>
      <c r="Y47" s="9"/>
      <c r="Z47" s="9"/>
    </row>
    <row r="48">
      <c r="A48" s="50"/>
      <c r="B48" s="51"/>
      <c r="C48" s="52"/>
      <c r="D48" s="87"/>
      <c r="E48" s="69"/>
      <c r="F48" s="151"/>
      <c r="G48" s="55"/>
      <c r="H48" s="56"/>
      <c r="I48" s="70"/>
      <c r="J48" s="58"/>
      <c r="K48" s="134"/>
      <c r="L48" s="149"/>
      <c r="M48" s="61"/>
      <c r="N48" s="73"/>
      <c r="O48" s="152"/>
      <c r="P48" s="153"/>
      <c r="Q48" s="98"/>
      <c r="R48" s="53"/>
      <c r="S48" s="9"/>
      <c r="T48" s="9"/>
      <c r="U48" s="9"/>
      <c r="V48" s="9"/>
      <c r="W48" s="9"/>
      <c r="X48" s="9"/>
      <c r="Y48" s="9"/>
      <c r="Z48" s="9"/>
    </row>
    <row r="49">
      <c r="A49" s="50"/>
      <c r="B49" s="77"/>
      <c r="C49" s="52"/>
      <c r="D49" s="87"/>
      <c r="E49" s="107"/>
      <c r="F49" s="54"/>
      <c r="G49" s="54"/>
      <c r="H49" s="56"/>
      <c r="I49" s="70"/>
      <c r="J49" s="58"/>
      <c r="K49" s="154"/>
      <c r="L49" s="149"/>
      <c r="M49" s="61"/>
      <c r="N49" s="62"/>
      <c r="O49" s="152"/>
      <c r="P49" s="155"/>
      <c r="Q49" s="127"/>
      <c r="R49" s="53"/>
      <c r="S49" s="9"/>
      <c r="T49" s="9"/>
      <c r="U49" s="9"/>
      <c r="V49" s="9"/>
      <c r="W49" s="9"/>
      <c r="X49" s="9"/>
      <c r="Y49" s="9"/>
      <c r="Z49" s="9"/>
    </row>
    <row r="50">
      <c r="A50" s="50"/>
      <c r="B50" s="51"/>
      <c r="C50" s="52"/>
      <c r="D50" s="87"/>
      <c r="E50" s="69"/>
      <c r="F50" s="54"/>
      <c r="G50" s="54"/>
      <c r="H50" s="56"/>
      <c r="I50" s="70"/>
      <c r="J50" s="58"/>
      <c r="K50" s="154"/>
      <c r="L50" s="149"/>
      <c r="M50" s="61"/>
      <c r="N50" s="83"/>
      <c r="O50" s="152"/>
      <c r="P50" s="155"/>
      <c r="Q50" s="128"/>
      <c r="R50" s="53"/>
      <c r="S50" s="9"/>
      <c r="T50" s="9"/>
      <c r="U50" s="9"/>
      <c r="V50" s="9"/>
      <c r="W50" s="9"/>
      <c r="X50" s="9"/>
      <c r="Y50" s="9"/>
      <c r="Z50" s="9"/>
    </row>
    <row r="51">
      <c r="A51" s="50"/>
      <c r="B51" s="51"/>
      <c r="C51" s="136"/>
      <c r="D51" s="53"/>
      <c r="E51" s="54"/>
      <c r="F51" s="54"/>
      <c r="G51" s="100"/>
      <c r="H51" s="50"/>
      <c r="I51" s="57"/>
      <c r="J51" s="58"/>
      <c r="K51" s="154"/>
      <c r="L51" s="149"/>
      <c r="M51" s="61"/>
      <c r="N51" s="73"/>
      <c r="O51" s="156"/>
      <c r="P51" s="155"/>
      <c r="Q51" s="128"/>
      <c r="R51" s="53"/>
      <c r="S51" s="9"/>
      <c r="T51" s="9"/>
      <c r="U51" s="9"/>
      <c r="V51" s="9"/>
      <c r="W51" s="9"/>
      <c r="X51" s="9"/>
      <c r="Y51" s="9"/>
      <c r="Z51" s="9"/>
    </row>
    <row r="52">
      <c r="A52" s="50"/>
      <c r="B52" s="51"/>
      <c r="C52" s="157"/>
      <c r="D52" s="87"/>
      <c r="E52" s="69"/>
      <c r="F52" s="54"/>
      <c r="G52" s="55"/>
      <c r="H52" s="56"/>
      <c r="I52" s="57"/>
      <c r="J52" s="58"/>
      <c r="K52" s="158"/>
      <c r="L52" s="149"/>
      <c r="M52" s="159"/>
      <c r="N52" s="73"/>
      <c r="O52" s="152"/>
      <c r="P52" s="155"/>
      <c r="Q52" s="128"/>
      <c r="R52" s="53"/>
      <c r="S52" s="9"/>
      <c r="T52" s="9"/>
      <c r="U52" s="9"/>
      <c r="V52" s="9"/>
      <c r="W52" s="9"/>
      <c r="X52" s="9"/>
      <c r="Y52" s="9"/>
      <c r="Z52" s="9"/>
    </row>
    <row r="53">
      <c r="A53" s="50"/>
      <c r="B53" s="51"/>
      <c r="C53" s="77"/>
      <c r="D53" s="87"/>
      <c r="E53" s="54"/>
      <c r="F53" s="54"/>
      <c r="G53" s="55"/>
      <c r="H53" s="56"/>
      <c r="I53" s="70"/>
      <c r="J53" s="88"/>
      <c r="K53" s="154"/>
      <c r="L53" s="160"/>
      <c r="M53" s="159"/>
      <c r="N53" s="62"/>
      <c r="O53" s="152"/>
      <c r="P53" s="155"/>
      <c r="Q53" s="128"/>
      <c r="R53" s="53"/>
      <c r="S53" s="9"/>
      <c r="T53" s="9"/>
      <c r="U53" s="9"/>
      <c r="V53" s="9"/>
      <c r="W53" s="9"/>
      <c r="X53" s="9"/>
      <c r="Y53" s="9"/>
      <c r="Z53" s="9"/>
    </row>
    <row r="54">
      <c r="A54" s="50"/>
      <c r="B54" s="51"/>
      <c r="C54" s="51"/>
      <c r="D54" s="87"/>
      <c r="E54" s="54"/>
      <c r="F54" s="100"/>
      <c r="G54" s="55"/>
      <c r="H54" s="56"/>
      <c r="I54" s="147"/>
      <c r="J54" s="58"/>
      <c r="K54" s="154"/>
      <c r="L54" s="149"/>
      <c r="M54" s="159"/>
      <c r="N54" s="73"/>
      <c r="O54" s="152"/>
      <c r="P54" s="153"/>
      <c r="Q54" s="128"/>
      <c r="R54" s="53"/>
      <c r="S54" s="9"/>
      <c r="T54" s="9"/>
      <c r="U54" s="9"/>
      <c r="V54" s="9"/>
      <c r="W54" s="9"/>
      <c r="X54" s="9"/>
      <c r="Y54" s="9"/>
      <c r="Z54" s="9"/>
    </row>
    <row r="55">
      <c r="A55" s="50"/>
      <c r="B55" s="51"/>
      <c r="C55" s="51"/>
      <c r="D55" s="161"/>
      <c r="E55" s="162"/>
      <c r="F55" s="54"/>
      <c r="G55" s="55"/>
      <c r="H55" s="56"/>
      <c r="I55" s="70"/>
      <c r="J55" s="163"/>
      <c r="K55" s="154"/>
      <c r="L55" s="160"/>
      <c r="M55" s="159"/>
      <c r="N55" s="62"/>
      <c r="O55" s="156"/>
      <c r="P55" s="155"/>
      <c r="Q55" s="128"/>
      <c r="R55" s="164"/>
      <c r="S55" s="9"/>
      <c r="T55" s="9"/>
      <c r="U55" s="9"/>
      <c r="V55" s="9"/>
      <c r="W55" s="9"/>
      <c r="X55" s="9"/>
      <c r="Y55" s="9"/>
      <c r="Z55" s="9"/>
    </row>
    <row r="56">
      <c r="A56" s="50"/>
      <c r="B56" s="51"/>
      <c r="C56" s="51"/>
      <c r="D56" s="24"/>
      <c r="E56" s="54"/>
      <c r="F56" s="165"/>
      <c r="G56" s="55"/>
      <c r="H56" s="56"/>
      <c r="I56" s="70"/>
      <c r="J56" s="58"/>
      <c r="K56" s="154"/>
      <c r="L56" s="166"/>
      <c r="M56" s="159"/>
      <c r="N56" s="62"/>
      <c r="O56" s="156"/>
      <c r="P56" s="155"/>
      <c r="Q56" s="128"/>
      <c r="R56" s="53"/>
      <c r="S56" s="9"/>
      <c r="T56" s="9"/>
      <c r="U56" s="9"/>
      <c r="V56" s="9"/>
      <c r="W56" s="9"/>
      <c r="X56" s="9"/>
      <c r="Y56" s="9"/>
      <c r="Z56" s="9"/>
    </row>
    <row r="57">
      <c r="A57" s="50"/>
      <c r="B57" s="51"/>
      <c r="C57" s="51"/>
      <c r="D57" s="24"/>
      <c r="E57" s="54"/>
      <c r="F57" s="54"/>
      <c r="G57" s="55"/>
      <c r="H57" s="56"/>
      <c r="I57" s="167"/>
      <c r="J57" s="58"/>
      <c r="K57" s="154"/>
      <c r="L57" s="149"/>
      <c r="M57" s="159"/>
      <c r="N57" s="142"/>
      <c r="O57" s="156"/>
      <c r="P57" s="155"/>
      <c r="Q57" s="128"/>
      <c r="R57" s="53"/>
      <c r="S57" s="9"/>
      <c r="T57" s="9"/>
      <c r="U57" s="9"/>
      <c r="V57" s="9"/>
      <c r="W57" s="9"/>
      <c r="X57" s="9"/>
      <c r="Y57" s="9"/>
      <c r="Z57" s="9"/>
    </row>
    <row r="58">
      <c r="A58" s="50"/>
      <c r="B58" s="51"/>
      <c r="C58" s="51"/>
      <c r="D58" s="24"/>
      <c r="E58" s="54"/>
      <c r="F58" s="54"/>
      <c r="G58" s="55"/>
      <c r="H58" s="56"/>
      <c r="I58" s="168"/>
      <c r="J58" s="58"/>
      <c r="K58" s="154"/>
      <c r="L58" s="160"/>
      <c r="M58" s="169"/>
      <c r="N58" s="142"/>
      <c r="O58" s="156"/>
      <c r="P58" s="155"/>
      <c r="Q58" s="128"/>
      <c r="R58" s="53"/>
      <c r="S58" s="9"/>
      <c r="T58" s="9"/>
      <c r="U58" s="9"/>
      <c r="V58" s="9"/>
      <c r="W58" s="9"/>
      <c r="X58" s="9"/>
      <c r="Y58" s="9"/>
      <c r="Z58" s="9"/>
    </row>
    <row r="59">
      <c r="A59" s="50"/>
      <c r="B59" s="51"/>
      <c r="C59" s="51"/>
      <c r="D59" s="24"/>
      <c r="E59" s="54"/>
      <c r="F59" s="54"/>
      <c r="G59" s="55"/>
      <c r="H59" s="56"/>
      <c r="I59" s="167"/>
      <c r="J59" s="58"/>
      <c r="K59" s="170"/>
      <c r="L59" s="160"/>
      <c r="M59" s="159"/>
      <c r="N59" s="62"/>
      <c r="O59" s="152"/>
      <c r="P59" s="155"/>
      <c r="Q59" s="128"/>
      <c r="R59" s="53"/>
      <c r="S59" s="9"/>
      <c r="T59" s="9"/>
      <c r="U59" s="9"/>
      <c r="V59" s="9"/>
      <c r="W59" s="9"/>
      <c r="X59" s="9"/>
      <c r="Y59" s="9"/>
      <c r="Z59" s="9"/>
    </row>
    <row r="60">
      <c r="A60" s="50"/>
      <c r="B60" s="51"/>
      <c r="C60" s="131"/>
      <c r="D60" s="24"/>
      <c r="E60" s="54"/>
      <c r="F60" s="54"/>
      <c r="G60" s="55"/>
      <c r="H60" s="56"/>
      <c r="I60" s="167"/>
      <c r="J60" s="58"/>
      <c r="K60" s="154"/>
      <c r="L60" s="166"/>
      <c r="M60" s="159"/>
      <c r="N60" s="73"/>
      <c r="O60" s="152"/>
      <c r="P60" s="155"/>
      <c r="Q60" s="128"/>
      <c r="R60" s="53"/>
      <c r="S60" s="9"/>
      <c r="T60" s="9"/>
      <c r="U60" s="9"/>
      <c r="V60" s="9"/>
      <c r="W60" s="9"/>
      <c r="X60" s="9"/>
      <c r="Y60" s="9"/>
      <c r="Z60" s="9"/>
    </row>
    <row r="61">
      <c r="A61" s="50"/>
      <c r="B61" s="77"/>
      <c r="C61" s="51"/>
      <c r="D61" s="24"/>
      <c r="E61" s="54"/>
      <c r="F61" s="54"/>
      <c r="G61" s="55"/>
      <c r="H61" s="56"/>
      <c r="I61" s="167"/>
      <c r="J61" s="58"/>
      <c r="K61" s="154"/>
      <c r="L61" s="160"/>
      <c r="M61" s="159"/>
      <c r="N61" s="73"/>
      <c r="O61" s="152"/>
      <c r="P61" s="155"/>
      <c r="Q61" s="128"/>
      <c r="R61" s="53"/>
      <c r="S61" s="9"/>
      <c r="T61" s="9"/>
      <c r="U61" s="9"/>
      <c r="V61" s="9"/>
      <c r="W61" s="9"/>
      <c r="X61" s="9"/>
      <c r="Y61" s="9"/>
      <c r="Z61" s="9"/>
    </row>
    <row r="62">
      <c r="A62" s="50"/>
      <c r="B62" s="51"/>
      <c r="C62" s="51"/>
      <c r="D62" s="24"/>
      <c r="E62" s="54"/>
      <c r="F62" s="54"/>
      <c r="G62" s="55"/>
      <c r="H62" s="56"/>
      <c r="I62" s="167"/>
      <c r="J62" s="88"/>
      <c r="K62" s="154"/>
      <c r="L62" s="171"/>
      <c r="M62" s="169"/>
      <c r="N62" s="73"/>
      <c r="O62" s="152"/>
      <c r="P62" s="155"/>
      <c r="Q62" s="127"/>
      <c r="R62" s="53"/>
      <c r="S62" s="9"/>
      <c r="T62" s="9"/>
      <c r="U62" s="9"/>
      <c r="V62" s="9"/>
      <c r="W62" s="9"/>
      <c r="X62" s="9"/>
      <c r="Y62" s="9"/>
      <c r="Z62" s="9"/>
    </row>
    <row r="63">
      <c r="A63" s="50"/>
      <c r="B63" s="51"/>
      <c r="C63" s="51"/>
      <c r="D63" s="24"/>
      <c r="E63" s="54"/>
      <c r="F63" s="54"/>
      <c r="G63" s="55"/>
      <c r="H63" s="56"/>
      <c r="I63" s="167"/>
      <c r="J63" s="58"/>
      <c r="K63" s="154"/>
      <c r="L63" s="171"/>
      <c r="M63" s="159"/>
      <c r="N63" s="73"/>
      <c r="O63" s="152"/>
      <c r="P63" s="155"/>
      <c r="Q63" s="128"/>
      <c r="R63" s="53"/>
      <c r="S63" s="9"/>
      <c r="T63" s="9"/>
      <c r="U63" s="9"/>
      <c r="V63" s="9"/>
      <c r="W63" s="9"/>
      <c r="X63" s="9"/>
      <c r="Y63" s="9"/>
      <c r="Z63" s="9"/>
    </row>
    <row r="64">
      <c r="A64" s="50"/>
      <c r="B64" s="51"/>
      <c r="C64" s="51"/>
      <c r="D64" s="24"/>
      <c r="E64" s="54"/>
      <c r="F64" s="54"/>
      <c r="G64" s="55"/>
      <c r="H64" s="56"/>
      <c r="I64" s="167"/>
      <c r="J64" s="58"/>
      <c r="K64" s="158"/>
      <c r="L64" s="171"/>
      <c r="M64" s="169"/>
      <c r="N64" s="62"/>
      <c r="O64" s="152"/>
      <c r="P64" s="155"/>
      <c r="Q64" s="128"/>
      <c r="R64" s="53"/>
      <c r="S64" s="9"/>
      <c r="T64" s="9"/>
      <c r="U64" s="9"/>
      <c r="V64" s="9"/>
      <c r="W64" s="9"/>
      <c r="X64" s="9"/>
      <c r="Y64" s="9"/>
      <c r="Z64" s="9"/>
    </row>
    <row r="65">
      <c r="A65" s="50"/>
      <c r="B65" s="51"/>
      <c r="C65" s="51"/>
      <c r="D65" s="24"/>
      <c r="E65" s="54"/>
      <c r="F65" s="54"/>
      <c r="G65" s="55"/>
      <c r="H65" s="56"/>
      <c r="I65" s="167"/>
      <c r="J65" s="88"/>
      <c r="K65" s="158"/>
      <c r="L65" s="171"/>
      <c r="M65" s="169"/>
      <c r="N65" s="73"/>
      <c r="O65" s="152"/>
      <c r="P65" s="155"/>
      <c r="Q65" s="128"/>
      <c r="R65" s="172"/>
      <c r="S65" s="9"/>
      <c r="T65" s="9"/>
      <c r="U65" s="9"/>
      <c r="V65" s="9"/>
      <c r="W65" s="9"/>
      <c r="X65" s="9"/>
      <c r="Y65" s="9"/>
      <c r="Z65" s="9"/>
    </row>
    <row r="66">
      <c r="A66" s="50"/>
      <c r="B66" s="51"/>
      <c r="C66" s="51"/>
      <c r="D66" s="24"/>
      <c r="E66" s="54"/>
      <c r="F66" s="54"/>
      <c r="G66" s="55"/>
      <c r="H66" s="56"/>
      <c r="I66" s="168"/>
      <c r="J66" s="88"/>
      <c r="K66" s="154"/>
      <c r="L66" s="160"/>
      <c r="M66" s="169"/>
      <c r="N66" s="62"/>
      <c r="O66" s="152"/>
      <c r="P66" s="155"/>
      <c r="Q66" s="128"/>
      <c r="R66" s="53"/>
      <c r="S66" s="9"/>
      <c r="T66" s="9"/>
      <c r="U66" s="9"/>
      <c r="V66" s="9"/>
      <c r="W66" s="9"/>
      <c r="X66" s="9"/>
      <c r="Y66" s="9"/>
      <c r="Z66" s="9"/>
    </row>
    <row r="67">
      <c r="A67" s="50"/>
      <c r="B67" s="51"/>
      <c r="C67" s="51"/>
      <c r="D67" s="24"/>
      <c r="E67" s="54"/>
      <c r="F67" s="54"/>
      <c r="G67" s="55"/>
      <c r="H67" s="56"/>
      <c r="I67" s="168"/>
      <c r="J67" s="88"/>
      <c r="K67" s="158"/>
      <c r="L67" s="166"/>
      <c r="M67" s="159"/>
      <c r="N67" s="73"/>
      <c r="O67" s="152"/>
      <c r="P67" s="155"/>
      <c r="Q67" s="128"/>
      <c r="R67" s="53"/>
      <c r="S67" s="9"/>
      <c r="T67" s="9"/>
      <c r="U67" s="9"/>
      <c r="V67" s="9"/>
      <c r="W67" s="9"/>
      <c r="X67" s="9"/>
      <c r="Y67" s="9"/>
      <c r="Z67" s="9"/>
    </row>
    <row r="68">
      <c r="A68" s="50"/>
      <c r="B68" s="51"/>
      <c r="C68" s="51"/>
      <c r="D68" s="24"/>
      <c r="E68" s="54"/>
      <c r="F68" s="54"/>
      <c r="G68" s="55"/>
      <c r="H68" s="56"/>
      <c r="I68" s="167"/>
      <c r="J68" s="88"/>
      <c r="K68" s="158"/>
      <c r="L68" s="149"/>
      <c r="M68" s="173"/>
      <c r="N68" s="73"/>
      <c r="O68" s="152"/>
      <c r="P68" s="155"/>
      <c r="Q68" s="128"/>
      <c r="R68" s="53"/>
      <c r="S68" s="9"/>
      <c r="T68" s="9"/>
      <c r="U68" s="9"/>
      <c r="V68" s="9"/>
      <c r="W68" s="9"/>
      <c r="X68" s="9"/>
      <c r="Y68" s="9"/>
      <c r="Z68" s="9"/>
    </row>
    <row r="69">
      <c r="A69" s="50"/>
      <c r="B69" s="51"/>
      <c r="C69" s="51"/>
      <c r="D69" s="174"/>
      <c r="E69" s="54"/>
      <c r="F69" s="54"/>
      <c r="G69" s="55"/>
      <c r="H69" s="56"/>
      <c r="I69" s="175"/>
      <c r="J69" s="88"/>
      <c r="K69" s="154"/>
      <c r="L69" s="160"/>
      <c r="M69" s="169"/>
      <c r="N69" s="62"/>
      <c r="O69" s="152"/>
      <c r="P69" s="155"/>
      <c r="Q69" s="128"/>
      <c r="R69" s="53"/>
      <c r="S69" s="9"/>
      <c r="T69" s="9"/>
      <c r="U69" s="9"/>
      <c r="V69" s="9"/>
      <c r="W69" s="9"/>
      <c r="X69" s="9"/>
      <c r="Y69" s="9"/>
      <c r="Z69" s="9"/>
    </row>
    <row r="70">
      <c r="A70" s="50"/>
      <c r="B70" s="51"/>
      <c r="C70" s="51"/>
      <c r="D70" s="174"/>
      <c r="E70" s="176"/>
      <c r="F70" s="54"/>
      <c r="G70" s="55"/>
      <c r="H70" s="56"/>
      <c r="I70" s="177"/>
      <c r="J70" s="88"/>
      <c r="K70" s="158"/>
      <c r="L70" s="160"/>
      <c r="M70" s="169"/>
      <c r="N70" s="73"/>
      <c r="O70" s="152"/>
      <c r="P70" s="155"/>
      <c r="Q70" s="128"/>
      <c r="R70" s="53"/>
      <c r="S70" s="9"/>
      <c r="T70" s="9"/>
      <c r="U70" s="9"/>
      <c r="V70" s="9"/>
      <c r="W70" s="9"/>
      <c r="X70" s="9"/>
      <c r="Y70" s="9"/>
      <c r="Z70" s="9"/>
    </row>
    <row r="71">
      <c r="A71" s="50"/>
      <c r="B71" s="51"/>
      <c r="C71" s="51"/>
      <c r="D71" s="174"/>
      <c r="E71" s="54"/>
      <c r="F71" s="54"/>
      <c r="G71" s="55"/>
      <c r="H71" s="56"/>
      <c r="I71" s="167"/>
      <c r="J71" s="88"/>
      <c r="K71" s="178"/>
      <c r="L71" s="160"/>
      <c r="M71" s="169"/>
      <c r="N71" s="73"/>
      <c r="O71" s="152"/>
      <c r="P71" s="155"/>
      <c r="Q71" s="128"/>
      <c r="R71" s="164"/>
      <c r="S71" s="9"/>
      <c r="T71" s="9"/>
      <c r="U71" s="9"/>
      <c r="V71" s="9"/>
      <c r="W71" s="9"/>
      <c r="X71" s="9"/>
      <c r="Y71" s="9"/>
      <c r="Z71" s="9"/>
    </row>
    <row r="72">
      <c r="A72" s="50"/>
      <c r="B72" s="51"/>
      <c r="C72" s="51"/>
      <c r="D72" s="174"/>
      <c r="E72" s="54"/>
      <c r="F72" s="54"/>
      <c r="G72" s="55"/>
      <c r="H72" s="56"/>
      <c r="I72" s="175"/>
      <c r="J72" s="58"/>
      <c r="K72" s="158"/>
      <c r="L72" s="160"/>
      <c r="M72" s="169"/>
      <c r="N72" s="73"/>
      <c r="O72" s="152"/>
      <c r="P72" s="155"/>
      <c r="Q72" s="128"/>
      <c r="R72" s="53"/>
      <c r="S72" s="9"/>
      <c r="T72" s="9"/>
      <c r="U72" s="9"/>
      <c r="V72" s="9"/>
      <c r="W72" s="9"/>
      <c r="X72" s="9"/>
      <c r="Y72" s="9"/>
      <c r="Z72" s="9"/>
    </row>
    <row r="73">
      <c r="A73" s="50"/>
      <c r="B73" s="179"/>
      <c r="C73" s="180"/>
      <c r="D73" s="174"/>
      <c r="E73" s="54"/>
      <c r="F73" s="54"/>
      <c r="G73" s="55"/>
      <c r="H73" s="56"/>
      <c r="I73" s="181"/>
      <c r="J73" s="58"/>
      <c r="K73" s="182"/>
      <c r="L73" s="183"/>
      <c r="M73" s="184"/>
      <c r="N73" s="73"/>
      <c r="O73" s="185"/>
      <c r="P73" s="186"/>
      <c r="Q73" s="128"/>
      <c r="R73" s="53"/>
      <c r="S73" s="9"/>
      <c r="T73" s="9"/>
      <c r="U73" s="9"/>
      <c r="V73" s="9"/>
      <c r="W73" s="9"/>
      <c r="X73" s="9"/>
      <c r="Y73" s="9"/>
      <c r="Z73" s="9"/>
    </row>
    <row r="74">
      <c r="A74" s="50"/>
      <c r="B74" s="179"/>
      <c r="C74" s="51"/>
      <c r="D74" s="174"/>
      <c r="E74" s="54"/>
      <c r="F74" s="54"/>
      <c r="G74" s="55"/>
      <c r="H74" s="56"/>
      <c r="I74" s="187"/>
      <c r="J74" s="88"/>
      <c r="K74" s="182"/>
      <c r="L74" s="183"/>
      <c r="M74" s="188"/>
      <c r="N74" s="142"/>
      <c r="O74" s="185"/>
      <c r="P74" s="186"/>
      <c r="Q74" s="128"/>
      <c r="R74" s="172"/>
      <c r="S74" s="9"/>
      <c r="T74" s="9"/>
      <c r="U74" s="9"/>
      <c r="V74" s="9"/>
      <c r="W74" s="9"/>
      <c r="X74" s="9"/>
      <c r="Y74" s="9"/>
      <c r="Z74" s="9"/>
    </row>
    <row r="75">
      <c r="A75" s="50"/>
      <c r="B75" s="179"/>
      <c r="C75" s="86"/>
      <c r="D75" s="174"/>
      <c r="E75" s="176"/>
      <c r="F75" s="54"/>
      <c r="G75" s="54"/>
      <c r="H75" s="56"/>
      <c r="I75" s="181"/>
      <c r="J75" s="88"/>
      <c r="K75" s="189"/>
      <c r="L75" s="183"/>
      <c r="M75" s="188"/>
      <c r="N75" s="73"/>
      <c r="O75" s="185"/>
      <c r="P75" s="186"/>
      <c r="Q75" s="128"/>
      <c r="R75" s="172"/>
      <c r="S75" s="9"/>
      <c r="T75" s="9"/>
      <c r="U75" s="9"/>
      <c r="V75" s="9"/>
      <c r="W75" s="9"/>
      <c r="X75" s="9"/>
      <c r="Y75" s="9"/>
      <c r="Z75" s="9"/>
    </row>
    <row r="76">
      <c r="A76" s="50"/>
      <c r="B76" s="179"/>
      <c r="C76" s="51"/>
      <c r="D76" s="174"/>
      <c r="E76" s="54"/>
      <c r="F76" s="54"/>
      <c r="G76" s="54"/>
      <c r="H76" s="56"/>
      <c r="I76" s="181"/>
      <c r="J76" s="58"/>
      <c r="K76" s="182"/>
      <c r="L76" s="183"/>
      <c r="M76" s="188"/>
      <c r="N76" s="73"/>
      <c r="O76" s="185"/>
      <c r="P76" s="186"/>
      <c r="Q76" s="128"/>
      <c r="R76" s="172"/>
      <c r="S76" s="9"/>
      <c r="T76" s="9"/>
      <c r="U76" s="9"/>
      <c r="V76" s="9"/>
      <c r="W76" s="9"/>
      <c r="X76" s="9"/>
      <c r="Y76" s="9"/>
      <c r="Z76" s="9"/>
    </row>
    <row r="77">
      <c r="A77" s="50"/>
      <c r="B77" s="179"/>
      <c r="C77" s="51"/>
      <c r="D77" s="174"/>
      <c r="E77" s="176"/>
      <c r="F77" s="54"/>
      <c r="G77" s="54"/>
      <c r="H77" s="56"/>
      <c r="I77" s="187"/>
      <c r="J77" s="88"/>
      <c r="K77" s="182"/>
      <c r="L77" s="183"/>
      <c r="M77" s="188"/>
      <c r="N77" s="73"/>
      <c r="O77" s="185"/>
      <c r="P77" s="186"/>
      <c r="Q77" s="128"/>
      <c r="R77" s="172"/>
      <c r="S77" s="9"/>
      <c r="T77" s="9"/>
      <c r="U77" s="9"/>
      <c r="V77" s="9"/>
      <c r="W77" s="9"/>
      <c r="X77" s="9"/>
      <c r="Y77" s="9"/>
      <c r="Z77" s="9"/>
    </row>
    <row r="78">
      <c r="A78" s="50"/>
      <c r="B78" s="179"/>
      <c r="C78" s="51"/>
      <c r="D78" s="24"/>
      <c r="E78" s="190"/>
      <c r="F78" s="54"/>
      <c r="G78" s="54"/>
      <c r="H78" s="56"/>
      <c r="I78" s="187"/>
      <c r="J78" s="88"/>
      <c r="K78" s="182"/>
      <c r="L78" s="183"/>
      <c r="M78" s="188"/>
      <c r="N78" s="73"/>
      <c r="O78" s="185"/>
      <c r="P78" s="186"/>
      <c r="Q78" s="128"/>
      <c r="R78" s="69"/>
      <c r="S78" s="9"/>
      <c r="T78" s="9"/>
      <c r="U78" s="9"/>
      <c r="V78" s="9"/>
      <c r="W78" s="9"/>
      <c r="X78" s="9"/>
      <c r="Y78" s="9"/>
      <c r="Z78" s="9"/>
    </row>
    <row r="79">
      <c r="A79" s="50"/>
      <c r="B79" s="179"/>
      <c r="C79" s="51"/>
      <c r="D79" s="24"/>
      <c r="E79" s="190"/>
      <c r="F79" s="54"/>
      <c r="G79" s="54"/>
      <c r="H79" s="56"/>
      <c r="I79" s="187"/>
      <c r="J79" s="88"/>
      <c r="K79" s="182"/>
      <c r="L79" s="183"/>
      <c r="M79" s="188"/>
      <c r="N79" s="73"/>
      <c r="O79" s="185"/>
      <c r="P79" s="186"/>
      <c r="Q79" s="128"/>
      <c r="R79" s="172"/>
      <c r="S79" s="9"/>
      <c r="T79" s="9"/>
      <c r="U79" s="9"/>
      <c r="V79" s="9"/>
      <c r="W79" s="9"/>
      <c r="X79" s="9"/>
      <c r="Y79" s="9"/>
      <c r="Z79" s="9"/>
    </row>
    <row r="80">
      <c r="A80" s="56"/>
      <c r="B80" s="179"/>
      <c r="C80" s="51"/>
      <c r="D80" s="24"/>
      <c r="E80" s="191"/>
      <c r="F80" s="176"/>
      <c r="G80" s="176"/>
      <c r="H80" s="56"/>
      <c r="I80" s="181"/>
      <c r="J80" s="88"/>
      <c r="K80" s="182"/>
      <c r="L80" s="183"/>
      <c r="M80" s="188"/>
      <c r="N80" s="73"/>
      <c r="O80" s="185"/>
      <c r="P80" s="186"/>
      <c r="Q80" s="128"/>
      <c r="R80" s="192"/>
      <c r="S80" s="9"/>
      <c r="T80" s="9"/>
      <c r="U80" s="9"/>
      <c r="V80" s="9"/>
      <c r="W80" s="9"/>
      <c r="X80" s="9"/>
      <c r="Y80" s="9"/>
      <c r="Z80" s="9"/>
    </row>
    <row r="81">
      <c r="A81" s="56"/>
      <c r="B81" s="179"/>
      <c r="C81" s="51"/>
      <c r="D81" s="24"/>
      <c r="E81" s="191"/>
      <c r="F81" s="176"/>
      <c r="G81" s="176"/>
      <c r="H81" s="56"/>
      <c r="I81" s="181"/>
      <c r="J81" s="88"/>
      <c r="K81" s="182"/>
      <c r="L81" s="183"/>
      <c r="M81" s="188"/>
      <c r="N81" s="73"/>
      <c r="O81" s="185"/>
      <c r="P81" s="186"/>
      <c r="Q81" s="128"/>
      <c r="R81" s="193"/>
      <c r="S81" s="9"/>
      <c r="T81" s="9"/>
      <c r="U81" s="9"/>
      <c r="V81" s="9"/>
      <c r="W81" s="9"/>
      <c r="X81" s="9"/>
      <c r="Y81" s="9"/>
      <c r="Z81" s="9"/>
    </row>
    <row r="82">
      <c r="A82" s="56"/>
      <c r="B82" s="179"/>
      <c r="C82" s="51"/>
      <c r="D82" s="24"/>
      <c r="E82" s="191"/>
      <c r="F82" s="176"/>
      <c r="G82" s="176"/>
      <c r="H82" s="56"/>
      <c r="I82" s="181"/>
      <c r="J82" s="88"/>
      <c r="K82" s="182"/>
      <c r="L82" s="183"/>
      <c r="M82" s="188"/>
      <c r="N82" s="73"/>
      <c r="O82" s="185"/>
      <c r="P82" s="186"/>
      <c r="Q82" s="128"/>
      <c r="R82" s="193"/>
      <c r="S82" s="9"/>
      <c r="T82" s="9"/>
      <c r="U82" s="9"/>
      <c r="V82" s="9"/>
      <c r="W82" s="9"/>
      <c r="X82" s="9"/>
      <c r="Y82" s="9"/>
      <c r="Z82" s="9"/>
    </row>
    <row r="83">
      <c r="A83" s="56"/>
      <c r="B83" s="179"/>
      <c r="C83" s="51"/>
      <c r="D83" s="24"/>
      <c r="E83" s="191"/>
      <c r="F83" s="176"/>
      <c r="G83" s="176"/>
      <c r="H83" s="56"/>
      <c r="I83" s="194"/>
      <c r="J83" s="195"/>
      <c r="K83" s="196"/>
      <c r="L83" s="197"/>
      <c r="M83" s="198"/>
      <c r="N83" s="199"/>
      <c r="O83" s="200"/>
      <c r="P83" s="201"/>
      <c r="Q83" s="202"/>
      <c r="R83" s="193"/>
      <c r="S83" s="9"/>
      <c r="T83" s="9"/>
      <c r="U83" s="9"/>
      <c r="V83" s="9"/>
      <c r="W83" s="9"/>
      <c r="X83" s="9"/>
      <c r="Y83" s="9"/>
      <c r="Z83" s="9"/>
    </row>
    <row r="84">
      <c r="A84" s="56"/>
      <c r="B84" s="179"/>
      <c r="C84" s="51"/>
      <c r="D84" s="24"/>
      <c r="E84" s="191"/>
      <c r="F84" s="176"/>
      <c r="G84" s="176"/>
      <c r="H84" s="56"/>
      <c r="I84" s="194"/>
      <c r="J84" s="195"/>
      <c r="K84" s="196"/>
      <c r="L84" s="197"/>
      <c r="M84" s="198"/>
      <c r="N84" s="199"/>
      <c r="O84" s="200"/>
      <c r="P84" s="201"/>
      <c r="Q84" s="202"/>
      <c r="R84" s="193"/>
      <c r="S84" s="9"/>
      <c r="T84" s="9"/>
      <c r="U84" s="9"/>
      <c r="V84" s="9"/>
      <c r="W84" s="9"/>
      <c r="X84" s="9"/>
      <c r="Y84" s="9"/>
      <c r="Z84" s="9"/>
    </row>
    <row r="85">
      <c r="A85" s="56"/>
      <c r="B85" s="179"/>
      <c r="C85" s="51"/>
      <c r="D85" s="24"/>
      <c r="E85" s="191"/>
      <c r="F85" s="176"/>
      <c r="G85" s="176"/>
      <c r="H85" s="56"/>
      <c r="I85" s="194"/>
      <c r="J85" s="195"/>
      <c r="K85" s="196"/>
      <c r="L85" s="197"/>
      <c r="M85" s="198"/>
      <c r="N85" s="199"/>
      <c r="O85" s="200"/>
      <c r="P85" s="201"/>
      <c r="Q85" s="202"/>
      <c r="R85" s="193"/>
      <c r="S85" s="9"/>
      <c r="T85" s="9"/>
      <c r="U85" s="9"/>
      <c r="V85" s="9"/>
      <c r="W85" s="9"/>
      <c r="X85" s="9"/>
      <c r="Y85" s="9"/>
      <c r="Z85" s="9"/>
    </row>
    <row r="86">
      <c r="A86" s="56"/>
      <c r="B86" s="179"/>
      <c r="C86" s="51"/>
      <c r="D86" s="24"/>
      <c r="E86" s="191"/>
      <c r="F86" s="176"/>
      <c r="G86" s="176"/>
      <c r="H86" s="56"/>
      <c r="I86" s="203"/>
      <c r="J86" s="195"/>
      <c r="K86" s="204"/>
      <c r="L86" s="205"/>
      <c r="M86" s="206"/>
      <c r="N86" s="207"/>
      <c r="O86" s="208"/>
      <c r="P86" s="201"/>
      <c r="Q86" s="202"/>
      <c r="R86" s="193"/>
      <c r="S86" s="9"/>
      <c r="T86" s="9"/>
      <c r="U86" s="9"/>
      <c r="V86" s="9"/>
      <c r="W86" s="9"/>
      <c r="X86" s="9"/>
      <c r="Y86" s="9"/>
      <c r="Z86" s="9"/>
    </row>
    <row r="87">
      <c r="A87" s="56"/>
      <c r="B87" s="179"/>
      <c r="C87" s="51"/>
      <c r="D87" s="174"/>
      <c r="E87" s="176"/>
      <c r="F87" s="176"/>
      <c r="G87" s="176"/>
      <c r="H87" s="56"/>
      <c r="I87" s="194"/>
      <c r="J87" s="209"/>
      <c r="K87" s="196"/>
      <c r="L87" s="197"/>
      <c r="M87" s="198"/>
      <c r="N87" s="210"/>
      <c r="O87" s="200"/>
      <c r="P87" s="201"/>
      <c r="Q87" s="202"/>
      <c r="R87" s="193"/>
      <c r="S87" s="9"/>
      <c r="T87" s="9"/>
      <c r="U87" s="9"/>
      <c r="V87" s="9"/>
      <c r="W87" s="9"/>
      <c r="X87" s="9"/>
      <c r="Y87" s="9"/>
      <c r="Z87" s="9"/>
    </row>
    <row r="88">
      <c r="A88" s="56"/>
      <c r="B88" s="179"/>
      <c r="C88" s="51"/>
      <c r="D88" s="174"/>
      <c r="E88" s="176"/>
      <c r="F88" s="176"/>
      <c r="G88" s="176"/>
      <c r="H88" s="56"/>
      <c r="I88" s="194"/>
      <c r="J88" s="209"/>
      <c r="K88" s="196"/>
      <c r="L88" s="197"/>
      <c r="M88" s="198"/>
      <c r="N88" s="210"/>
      <c r="O88" s="200"/>
      <c r="P88" s="201"/>
      <c r="Q88" s="202"/>
      <c r="R88" s="193"/>
      <c r="S88" s="9"/>
      <c r="T88" s="9"/>
      <c r="U88" s="9"/>
      <c r="V88" s="9"/>
      <c r="W88" s="9"/>
      <c r="X88" s="9"/>
      <c r="Y88" s="9"/>
      <c r="Z88" s="9"/>
    </row>
    <row r="89">
      <c r="A89" s="56"/>
      <c r="B89" s="179"/>
      <c r="C89" s="51"/>
      <c r="D89" s="174"/>
      <c r="E89" s="176"/>
      <c r="F89" s="176"/>
      <c r="G89" s="176"/>
      <c r="H89" s="56"/>
      <c r="I89" s="194"/>
      <c r="J89" s="209"/>
      <c r="K89" s="196"/>
      <c r="L89" s="197"/>
      <c r="M89" s="198"/>
      <c r="N89" s="210"/>
      <c r="O89" s="200"/>
      <c r="P89" s="201"/>
      <c r="Q89" s="202"/>
      <c r="R89" s="193"/>
      <c r="S89" s="9"/>
      <c r="T89" s="9"/>
      <c r="U89" s="9"/>
      <c r="V89" s="9"/>
      <c r="W89" s="9"/>
      <c r="X89" s="9"/>
      <c r="Y89" s="9"/>
      <c r="Z89" s="9"/>
    </row>
    <row r="90">
      <c r="A90" s="56"/>
      <c r="B90" s="179"/>
      <c r="C90" s="51"/>
      <c r="D90" s="174"/>
      <c r="E90" s="176"/>
      <c r="F90" s="176"/>
      <c r="G90" s="176"/>
      <c r="H90" s="56"/>
      <c r="I90" s="194"/>
      <c r="J90" s="209"/>
      <c r="K90" s="196"/>
      <c r="L90" s="197"/>
      <c r="M90" s="198"/>
      <c r="N90" s="210"/>
      <c r="O90" s="200"/>
      <c r="P90" s="201"/>
      <c r="Q90" s="202"/>
      <c r="R90" s="193"/>
      <c r="S90" s="9"/>
      <c r="T90" s="9"/>
      <c r="U90" s="9"/>
      <c r="V90" s="9"/>
      <c r="W90" s="9"/>
      <c r="X90" s="9"/>
      <c r="Y90" s="9"/>
      <c r="Z90" s="9"/>
    </row>
    <row r="91">
      <c r="A91" s="56"/>
      <c r="B91" s="179"/>
      <c r="C91" s="51"/>
      <c r="D91" s="174"/>
      <c r="E91" s="176"/>
      <c r="F91" s="176"/>
      <c r="G91" s="176"/>
      <c r="H91" s="56"/>
      <c r="I91" s="194"/>
      <c r="J91" s="209"/>
      <c r="K91" s="196"/>
      <c r="L91" s="197"/>
      <c r="M91" s="198"/>
      <c r="N91" s="210"/>
      <c r="O91" s="200"/>
      <c r="P91" s="201"/>
      <c r="Q91" s="202"/>
      <c r="R91" s="193"/>
      <c r="S91" s="9"/>
      <c r="T91" s="9"/>
      <c r="U91" s="9"/>
      <c r="V91" s="9"/>
      <c r="W91" s="9"/>
      <c r="X91" s="9"/>
      <c r="Y91" s="9"/>
      <c r="Z91" s="9"/>
    </row>
    <row r="92">
      <c r="A92" s="56"/>
      <c r="B92" s="179"/>
      <c r="C92" s="51"/>
      <c r="D92" s="174"/>
      <c r="E92" s="176"/>
      <c r="F92" s="176"/>
      <c r="G92" s="176"/>
      <c r="H92" s="56"/>
      <c r="I92" s="194"/>
      <c r="J92" s="209"/>
      <c r="K92" s="196"/>
      <c r="L92" s="197"/>
      <c r="M92" s="198"/>
      <c r="N92" s="210"/>
      <c r="O92" s="200"/>
      <c r="P92" s="201"/>
      <c r="Q92" s="202"/>
      <c r="R92" s="193"/>
      <c r="S92" s="9"/>
      <c r="T92" s="9"/>
      <c r="U92" s="9"/>
      <c r="V92" s="9"/>
      <c r="W92" s="9"/>
      <c r="X92" s="9"/>
      <c r="Y92" s="9"/>
      <c r="Z92" s="9"/>
    </row>
    <row r="93">
      <c r="A93" s="56"/>
      <c r="B93" s="179"/>
      <c r="C93" s="51"/>
      <c r="D93" s="174"/>
      <c r="E93" s="176"/>
      <c r="F93" s="176"/>
      <c r="G93" s="176"/>
      <c r="H93" s="56"/>
      <c r="I93" s="194"/>
      <c r="J93" s="209"/>
      <c r="K93" s="196"/>
      <c r="L93" s="197"/>
      <c r="M93" s="198"/>
      <c r="N93" s="210"/>
      <c r="O93" s="200"/>
      <c r="P93" s="201"/>
      <c r="Q93" s="202"/>
      <c r="R93" s="193"/>
      <c r="S93" s="9"/>
      <c r="T93" s="9"/>
      <c r="U93" s="9"/>
      <c r="V93" s="9"/>
      <c r="W93" s="9"/>
      <c r="X93" s="9"/>
      <c r="Y93" s="9"/>
      <c r="Z93" s="9"/>
    </row>
    <row r="94">
      <c r="A94" s="56"/>
      <c r="B94" s="179"/>
      <c r="C94" s="51"/>
      <c r="D94" s="174"/>
      <c r="E94" s="176"/>
      <c r="F94" s="176"/>
      <c r="G94" s="176"/>
      <c r="H94" s="56"/>
      <c r="I94" s="194"/>
      <c r="J94" s="209"/>
      <c r="K94" s="196"/>
      <c r="L94" s="197"/>
      <c r="M94" s="198"/>
      <c r="N94" s="210"/>
      <c r="O94" s="200"/>
      <c r="P94" s="201"/>
      <c r="Q94" s="202"/>
      <c r="R94" s="193"/>
      <c r="S94" s="9"/>
      <c r="T94" s="9"/>
      <c r="U94" s="9"/>
      <c r="V94" s="9"/>
      <c r="W94" s="9"/>
      <c r="X94" s="9"/>
      <c r="Y94" s="9"/>
      <c r="Z94" s="9"/>
    </row>
    <row r="95">
      <c r="A95" s="5"/>
      <c r="B95" s="2"/>
      <c r="C95" s="211"/>
      <c r="D95" s="212"/>
      <c r="E95" s="4"/>
      <c r="F95" s="213"/>
      <c r="G95" s="214"/>
      <c r="H95" s="5"/>
      <c r="I95" s="215"/>
      <c r="O95" s="216"/>
      <c r="P95" s="216"/>
      <c r="Q95" s="217"/>
      <c r="R95" s="218">
        <f>SUM(R7:R94)</f>
        <v>2362</v>
      </c>
      <c r="S95" s="9"/>
      <c r="T95" s="9"/>
      <c r="U95" s="9"/>
      <c r="V95" s="9"/>
      <c r="W95" s="9"/>
      <c r="X95" s="9"/>
      <c r="Y95" s="9"/>
      <c r="Z95" s="9"/>
    </row>
    <row r="96">
      <c r="A96" s="5"/>
      <c r="B96" s="2"/>
      <c r="C96" s="219"/>
      <c r="D96" s="220"/>
      <c r="E96" s="4"/>
      <c r="F96" s="221"/>
      <c r="G96" s="222"/>
      <c r="H96" s="3"/>
      <c r="I96" s="223" t="s">
        <v>26</v>
      </c>
      <c r="J96" s="224"/>
      <c r="O96" s="216"/>
      <c r="P96" s="216"/>
      <c r="Q96" s="217"/>
      <c r="R96" s="9"/>
      <c r="S96" s="9"/>
      <c r="T96" s="9"/>
      <c r="U96" s="9"/>
      <c r="V96" s="9"/>
      <c r="W96" s="9"/>
      <c r="X96" s="9"/>
      <c r="Y96" s="9"/>
      <c r="Z96" s="9"/>
    </row>
    <row r="97">
      <c r="A97" s="5"/>
      <c r="B97" s="225"/>
      <c r="C97" s="19"/>
      <c r="D97" s="226"/>
      <c r="E97" s="227"/>
      <c r="F97" s="213"/>
      <c r="G97" s="4"/>
      <c r="H97" s="3"/>
      <c r="I97" s="180">
        <f>SUM(I7:I94)</f>
        <v>244</v>
      </c>
      <c r="J97" s="228" t="s">
        <v>27</v>
      </c>
      <c r="K97" s="229"/>
      <c r="O97" s="230"/>
      <c r="P97" s="230"/>
      <c r="Q97" s="217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9"/>
      <c r="D98" s="3"/>
      <c r="E98" s="4"/>
      <c r="F98" s="213"/>
      <c r="G98" s="4"/>
      <c r="H98" s="3"/>
      <c r="I98" s="180">
        <f>SUM(I97*1%)</f>
        <v>2.44</v>
      </c>
      <c r="J98" s="231">
        <f>SUM(J7:J94)</f>
        <v>371</v>
      </c>
      <c r="K98" s="232" t="s">
        <v>22</v>
      </c>
      <c r="O98" s="233" t="s">
        <v>11</v>
      </c>
      <c r="P98" s="230"/>
      <c r="Q98" s="217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9"/>
      <c r="D99" s="3"/>
      <c r="E99" s="4"/>
      <c r="F99" s="4"/>
      <c r="G99" s="4"/>
      <c r="H99" s="3"/>
      <c r="I99" s="234"/>
      <c r="J99" s="86">
        <f>SUM(J98*1%)</f>
        <v>3.71</v>
      </c>
      <c r="K99" s="235" t="s">
        <v>28</v>
      </c>
      <c r="L99" s="236"/>
      <c r="O99" s="216"/>
      <c r="P99" s="216"/>
      <c r="Q99" s="217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9"/>
      <c r="D100" s="3"/>
      <c r="E100" s="4"/>
      <c r="F100" s="4"/>
      <c r="G100" s="4"/>
      <c r="H100" s="3"/>
      <c r="I100" s="9"/>
      <c r="J100" s="234"/>
      <c r="K100" s="231">
        <f>SUM(K7:K94)</f>
        <v>771</v>
      </c>
      <c r="L100" s="236"/>
      <c r="O100" s="237"/>
      <c r="P100" s="237"/>
      <c r="Q100" s="217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9"/>
      <c r="D101" s="3"/>
      <c r="E101" s="238" t="s">
        <v>29</v>
      </c>
      <c r="F101" s="238">
        <v>244.0</v>
      </c>
      <c r="G101" s="4"/>
      <c r="H101" s="3"/>
      <c r="I101" s="9"/>
      <c r="J101" s="9"/>
      <c r="K101" s="86">
        <f>SUM(K100*1%)</f>
        <v>7.71</v>
      </c>
      <c r="L101" s="240" t="s">
        <v>30</v>
      </c>
      <c r="M101" s="215"/>
      <c r="O101" s="237"/>
      <c r="P101" s="237"/>
      <c r="Q101" s="217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9"/>
      <c r="D102" s="3"/>
      <c r="E102" s="241" t="s">
        <v>31</v>
      </c>
      <c r="F102" s="242">
        <f>SUM(I97,J98,K100,L102,M103,N104,O107,P108,Q109)</f>
        <v>6292</v>
      </c>
      <c r="G102" s="4"/>
      <c r="H102" s="3"/>
      <c r="I102" s="9"/>
      <c r="J102" s="9"/>
      <c r="K102" s="20"/>
      <c r="L102" s="180">
        <f>SUM(L7:L94)</f>
        <v>3750</v>
      </c>
      <c r="M102" s="243" t="s">
        <v>32</v>
      </c>
      <c r="N102" s="244"/>
      <c r="O102" s="237"/>
      <c r="P102" s="237"/>
      <c r="Q102" s="217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2"/>
      <c r="C103" s="19"/>
      <c r="D103" s="3"/>
      <c r="E103" s="4"/>
      <c r="F103" s="4"/>
      <c r="G103" s="4"/>
      <c r="H103" s="3"/>
      <c r="I103" s="9"/>
      <c r="J103" s="9"/>
      <c r="K103" s="3"/>
      <c r="L103" s="180">
        <f>SUM(L102*2%)</f>
        <v>75</v>
      </c>
      <c r="M103" s="180">
        <f>SUM(M7:M94)</f>
        <v>274</v>
      </c>
      <c r="N103" s="245" t="s">
        <v>33</v>
      </c>
      <c r="O103" s="237"/>
      <c r="P103" s="237"/>
      <c r="Q103" s="21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2"/>
      <c r="C104" s="19"/>
      <c r="D104" s="3"/>
      <c r="E104" s="4"/>
      <c r="F104" s="4"/>
      <c r="G104" s="4"/>
      <c r="H104" s="3"/>
      <c r="I104" s="9"/>
      <c r="J104" s="9"/>
      <c r="K104" s="3"/>
      <c r="L104" s="3"/>
      <c r="M104" s="180">
        <f>SUM(M103*1%)</f>
        <v>2.74</v>
      </c>
      <c r="N104" s="180">
        <f>SUM(N7:N94)</f>
        <v>782</v>
      </c>
      <c r="O104" s="237"/>
      <c r="P104" s="237"/>
      <c r="Q104" s="21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2"/>
      <c r="C105" s="19"/>
      <c r="D105" s="3"/>
      <c r="E105" s="246" t="s">
        <v>34</v>
      </c>
      <c r="F105" s="247">
        <f>SUM(K20,N25,N26,N27)</f>
        <v>685</v>
      </c>
      <c r="G105" s="261">
        <v>0.0</v>
      </c>
      <c r="H105" s="3"/>
      <c r="I105" s="9"/>
      <c r="J105" s="9"/>
      <c r="K105" s="3"/>
      <c r="L105" s="3"/>
      <c r="M105" s="9"/>
      <c r="N105" s="180">
        <f>SUM(N104*1%)</f>
        <v>7.82</v>
      </c>
      <c r="O105" s="237"/>
      <c r="P105" s="237"/>
      <c r="Q105" s="21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9"/>
      <c r="D106" s="3"/>
      <c r="E106" s="249" t="s">
        <v>35</v>
      </c>
      <c r="F106" s="313">
        <f>SUM(K14,P21,L24)</f>
        <v>4094</v>
      </c>
      <c r="G106" s="314"/>
      <c r="H106" s="3"/>
      <c r="I106" s="9"/>
      <c r="J106" s="9"/>
      <c r="K106" s="3"/>
      <c r="L106" s="3"/>
      <c r="M106" s="9"/>
      <c r="N106" s="20"/>
      <c r="O106" s="251" t="s">
        <v>36</v>
      </c>
      <c r="P106" s="237"/>
      <c r="Q106" s="21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9"/>
      <c r="D107" s="3"/>
      <c r="E107" s="252" t="s">
        <v>37</v>
      </c>
      <c r="F107" s="313">
        <f>SUM(M10,K12,N13,M18,I19,J22,J23)</f>
        <v>1513</v>
      </c>
      <c r="G107" s="291">
        <f>SUM(J22)</f>
        <v>244</v>
      </c>
      <c r="H107" s="3"/>
      <c r="I107" s="9"/>
      <c r="J107" s="9"/>
      <c r="K107" s="3"/>
      <c r="L107" s="3"/>
      <c r="M107" s="9"/>
      <c r="N107" s="20"/>
      <c r="O107" s="180">
        <f>SUM(O7:O94)</f>
        <v>0</v>
      </c>
      <c r="P107" s="253" t="s">
        <v>38</v>
      </c>
      <c r="Q107" s="21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5"/>
      <c r="C108" s="19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180">
        <f>SUM(O107*2%)</f>
        <v>0</v>
      </c>
      <c r="P108" s="180">
        <f>SUM(P7:P94)</f>
        <v>100</v>
      </c>
      <c r="Q108" s="252" t="s">
        <v>37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5"/>
      <c r="C109" s="19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180">
        <f>SUM(P108*2%)</f>
        <v>2</v>
      </c>
      <c r="Q109" s="254">
        <f>SUM(Q7:Q94)</f>
        <v>0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5"/>
      <c r="C110" s="19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180">
        <f>SUM(Q109*2%)</f>
        <v>0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5"/>
      <c r="C111" s="19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55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5"/>
      <c r="C112" s="19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256"/>
      <c r="Q112" s="255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5"/>
      <c r="C113" s="19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256"/>
      <c r="Q113" s="255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5"/>
      <c r="C114" s="19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55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5"/>
      <c r="C115" s="19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55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5"/>
      <c r="C116" s="19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55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5"/>
      <c r="C117" s="19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55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5"/>
      <c r="C118" s="19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55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5"/>
      <c r="C119" s="19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55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5"/>
      <c r="C120" s="19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55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5"/>
      <c r="C121" s="19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55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5"/>
      <c r="C122" s="19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55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5"/>
      <c r="C123" s="19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55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5"/>
      <c r="C124" s="19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55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5"/>
      <c r="C125" s="19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55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5"/>
      <c r="C126" s="19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55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5"/>
      <c r="C127" s="19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55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5"/>
      <c r="C128" s="19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55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5"/>
      <c r="C129" s="19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55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5"/>
      <c r="C130" s="19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55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5"/>
      <c r="C131" s="19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55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5"/>
      <c r="C132" s="19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55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5"/>
      <c r="C133" s="19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55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5"/>
      <c r="C134" s="19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55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5"/>
      <c r="C135" s="19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55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5"/>
      <c r="C136" s="19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55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5"/>
      <c r="C137" s="19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55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5"/>
      <c r="C138" s="19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55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5"/>
      <c r="C139" s="19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55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5"/>
      <c r="C140" s="19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55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5"/>
      <c r="C141" s="19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55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5"/>
      <c r="C142" s="19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55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5"/>
      <c r="C143" s="19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55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5"/>
      <c r="C144" s="19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55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5"/>
      <c r="C145" s="19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55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5"/>
      <c r="C146" s="19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55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5"/>
      <c r="C147" s="19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55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5"/>
      <c r="C148" s="19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55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5"/>
      <c r="C149" s="19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55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5"/>
      <c r="C150" s="19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55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5"/>
      <c r="C151" s="19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55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5"/>
      <c r="C152" s="19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55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5"/>
      <c r="C153" s="19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55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5"/>
      <c r="C154" s="19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55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5"/>
      <c r="C155" s="19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55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5"/>
      <c r="C156" s="19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55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5"/>
      <c r="C157" s="19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55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5"/>
      <c r="C158" s="19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55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5"/>
      <c r="C159" s="19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55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5"/>
      <c r="C160" s="19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55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5"/>
      <c r="C161" s="19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55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5"/>
      <c r="C162" s="19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55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5"/>
      <c r="C163" s="19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55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5"/>
      <c r="C164" s="19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55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5"/>
      <c r="C165" s="19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55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5"/>
      <c r="C166" s="19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55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5"/>
      <c r="C167" s="19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55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5"/>
      <c r="C168" s="19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55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5"/>
      <c r="C169" s="19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55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5"/>
      <c r="C170" s="19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55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5"/>
      <c r="C171" s="19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55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5"/>
      <c r="C172" s="19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55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5"/>
      <c r="C173" s="19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55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5"/>
      <c r="C174" s="19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55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5"/>
      <c r="C175" s="19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55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5"/>
      <c r="C176" s="19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55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5"/>
      <c r="C177" s="19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55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5"/>
      <c r="C178" s="19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55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5"/>
      <c r="C179" s="19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55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5"/>
      <c r="C180" s="19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55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5"/>
      <c r="C181" s="19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55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5"/>
      <c r="C182" s="19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55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5"/>
      <c r="C183" s="19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55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5"/>
      <c r="C184" s="19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55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5"/>
      <c r="C185" s="19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55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5"/>
      <c r="C186" s="19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55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5"/>
      <c r="C187" s="19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55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5"/>
      <c r="C188" s="19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55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5"/>
      <c r="C189" s="19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55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5"/>
      <c r="C190" s="19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55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5"/>
      <c r="C191" s="19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55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5"/>
      <c r="C192" s="19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55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5"/>
      <c r="C193" s="19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55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5"/>
      <c r="C194" s="19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55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5"/>
      <c r="C195" s="19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55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5"/>
      <c r="C196" s="19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55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5"/>
      <c r="C197" s="19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55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5"/>
      <c r="C198" s="19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55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5"/>
      <c r="C199" s="19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55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5"/>
      <c r="C200" s="19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55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5"/>
      <c r="C201" s="19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55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5"/>
      <c r="C202" s="19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55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5"/>
      <c r="C203" s="19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55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5"/>
      <c r="C204" s="19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55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5"/>
      <c r="C205" s="19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55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5"/>
      <c r="C206" s="19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55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5"/>
      <c r="C207" s="19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55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5"/>
      <c r="C208" s="19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55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5"/>
      <c r="C209" s="19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55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5"/>
      <c r="C210" s="19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55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5"/>
      <c r="C211" s="19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55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5"/>
      <c r="C212" s="19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55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5"/>
      <c r="C213" s="19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55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5"/>
      <c r="C214" s="19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55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5"/>
      <c r="C215" s="19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55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5"/>
      <c r="C216" s="19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55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5"/>
      <c r="C217" s="19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55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5"/>
      <c r="C218" s="19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55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5"/>
      <c r="C219" s="19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55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5"/>
      <c r="C220" s="1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55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5"/>
      <c r="C221" s="1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55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5"/>
      <c r="C222" s="1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55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5"/>
      <c r="C223" s="1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55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5"/>
      <c r="C224" s="1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55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5"/>
      <c r="C225" s="1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55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5"/>
      <c r="C226" s="1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55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5"/>
      <c r="C227" s="1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55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57"/>
      <c r="C228" s="257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55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57"/>
      <c r="C229" s="257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55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57"/>
      <c r="C230" s="257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55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57"/>
      <c r="C231" s="257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55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57"/>
      <c r="C232" s="257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55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57"/>
      <c r="C233" s="257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55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57"/>
      <c r="C234" s="257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55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57"/>
      <c r="C235" s="257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55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57"/>
      <c r="C236" s="257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55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57"/>
      <c r="C237" s="257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55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57"/>
      <c r="C238" s="257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55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57"/>
      <c r="C239" s="257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55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57"/>
      <c r="C240" s="257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55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57"/>
      <c r="C241" s="257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55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57"/>
      <c r="C242" s="257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55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57"/>
      <c r="C243" s="257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55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57"/>
      <c r="C244" s="257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55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57"/>
      <c r="C245" s="257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55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57"/>
      <c r="C246" s="257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55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57"/>
      <c r="C247" s="257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55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57"/>
      <c r="C248" s="257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55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57"/>
      <c r="C249" s="257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55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57"/>
      <c r="C250" s="257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55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57"/>
      <c r="C251" s="257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55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57"/>
      <c r="C252" s="257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55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57"/>
      <c r="C253" s="257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55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57"/>
      <c r="C254" s="257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55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57"/>
      <c r="C255" s="257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55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57"/>
      <c r="C256" s="257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55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57"/>
      <c r="C257" s="257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55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57"/>
      <c r="C258" s="257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55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57"/>
      <c r="C259" s="257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55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57"/>
      <c r="C260" s="257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55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57"/>
      <c r="C261" s="257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55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57"/>
      <c r="C262" s="257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55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57"/>
      <c r="C263" s="257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55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57"/>
      <c r="C264" s="257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55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57"/>
      <c r="C265" s="257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55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57"/>
      <c r="C266" s="257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55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57"/>
      <c r="C267" s="257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55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57"/>
      <c r="C268" s="257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55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57"/>
      <c r="C269" s="257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55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57"/>
      <c r="C270" s="257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55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57"/>
      <c r="C271" s="257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55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57"/>
      <c r="C272" s="257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55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57"/>
      <c r="C273" s="257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55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57"/>
      <c r="C274" s="257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55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57"/>
      <c r="C275" s="257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55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57"/>
      <c r="C276" s="257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55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57"/>
      <c r="C277" s="257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55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57"/>
      <c r="C278" s="257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55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57"/>
      <c r="C279" s="257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55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57"/>
      <c r="C280" s="257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55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57"/>
      <c r="C281" s="257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55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57"/>
      <c r="C282" s="257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55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57"/>
      <c r="C283" s="257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55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57"/>
      <c r="C284" s="257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55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57"/>
      <c r="C285" s="257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55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57"/>
      <c r="C286" s="257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55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57"/>
      <c r="C287" s="257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55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57"/>
      <c r="C288" s="257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55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57"/>
      <c r="C289" s="257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55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57"/>
      <c r="C290" s="257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55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57"/>
      <c r="C291" s="257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55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57"/>
      <c r="C292" s="257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55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57"/>
      <c r="C293" s="257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55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57"/>
      <c r="C294" s="257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55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57"/>
      <c r="C295" s="257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55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57"/>
      <c r="C296" s="257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55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57"/>
      <c r="C297" s="257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55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57"/>
      <c r="C298" s="257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55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57"/>
      <c r="C299" s="257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55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57"/>
      <c r="C300" s="257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55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57"/>
      <c r="C301" s="257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55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57"/>
      <c r="C302" s="257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55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57"/>
      <c r="C303" s="257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55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57"/>
      <c r="C304" s="257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55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57"/>
      <c r="C305" s="257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55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57"/>
      <c r="C306" s="257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55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57"/>
      <c r="C307" s="257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55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57"/>
      <c r="C308" s="257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55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57"/>
      <c r="C309" s="257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55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57"/>
      <c r="C310" s="257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55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57"/>
      <c r="C311" s="257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55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57"/>
      <c r="C312" s="257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55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57"/>
      <c r="C313" s="257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55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57"/>
      <c r="C314" s="257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55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57"/>
      <c r="C315" s="257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55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57"/>
      <c r="C316" s="257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55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57"/>
      <c r="C317" s="257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55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57"/>
      <c r="C318" s="257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55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57"/>
      <c r="C319" s="257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55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57"/>
      <c r="C320" s="257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55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57"/>
      <c r="C321" s="257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55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57"/>
      <c r="C322" s="257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55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57"/>
      <c r="C323" s="257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55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57"/>
      <c r="C324" s="257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55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57"/>
      <c r="C325" s="257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55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57"/>
      <c r="C326" s="257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55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57"/>
      <c r="C327" s="257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55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57"/>
      <c r="C328" s="257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55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57"/>
      <c r="C329" s="257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55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57"/>
      <c r="C330" s="257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55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57"/>
      <c r="C331" s="257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55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57"/>
      <c r="C332" s="257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55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57"/>
      <c r="C333" s="257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55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57"/>
      <c r="C334" s="257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55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57"/>
      <c r="C335" s="257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55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57"/>
      <c r="C336" s="257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55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57"/>
      <c r="C337" s="257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55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57"/>
      <c r="C338" s="257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55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57"/>
      <c r="C339" s="257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55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57"/>
      <c r="C340" s="257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55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57"/>
      <c r="C341" s="257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55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57"/>
      <c r="C342" s="257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55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57"/>
      <c r="C343" s="257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55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57"/>
      <c r="C344" s="257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55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57"/>
      <c r="C345" s="257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55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57"/>
      <c r="C346" s="257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55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57"/>
      <c r="C347" s="257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55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57"/>
      <c r="C348" s="257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55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57"/>
      <c r="C349" s="257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55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57"/>
      <c r="C350" s="257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55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57"/>
      <c r="C351" s="257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55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57"/>
      <c r="C352" s="257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55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57"/>
      <c r="C353" s="257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55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57"/>
      <c r="C354" s="257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55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57"/>
      <c r="C355" s="257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55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57"/>
      <c r="C356" s="257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55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57"/>
      <c r="C357" s="257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55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57"/>
      <c r="C358" s="257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55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57"/>
      <c r="C359" s="257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55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57"/>
      <c r="C360" s="257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55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57"/>
      <c r="C361" s="257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55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57"/>
      <c r="C362" s="257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55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57"/>
      <c r="C363" s="257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55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57"/>
      <c r="C364" s="257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55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57"/>
      <c r="C365" s="257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55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57"/>
      <c r="C366" s="257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55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57"/>
      <c r="C367" s="257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55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57"/>
      <c r="C368" s="257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55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57"/>
      <c r="C369" s="257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55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57"/>
      <c r="C370" s="257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55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57"/>
      <c r="C371" s="257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55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57"/>
      <c r="C372" s="257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55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57"/>
      <c r="C373" s="257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55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57"/>
      <c r="C374" s="257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55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57"/>
      <c r="C375" s="257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55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57"/>
      <c r="C376" s="257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55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57"/>
      <c r="C377" s="257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55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57"/>
      <c r="C378" s="257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55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57"/>
      <c r="C379" s="257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55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57"/>
      <c r="C380" s="257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55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57"/>
      <c r="C381" s="257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55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57"/>
      <c r="C382" s="257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55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57"/>
      <c r="C383" s="257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55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57"/>
      <c r="C384" s="257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55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57"/>
      <c r="C385" s="257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55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57"/>
      <c r="C386" s="257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55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57"/>
      <c r="C387" s="257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55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57"/>
      <c r="C388" s="257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55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57"/>
      <c r="C389" s="257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55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57"/>
      <c r="C390" s="257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55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57"/>
      <c r="C391" s="257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55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57"/>
      <c r="C392" s="257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55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57"/>
      <c r="C393" s="257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55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57"/>
      <c r="C394" s="257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55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57"/>
      <c r="C395" s="257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55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57"/>
      <c r="C396" s="257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55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57"/>
      <c r="C397" s="257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55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57"/>
      <c r="C398" s="257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55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57"/>
      <c r="C399" s="257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55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57"/>
      <c r="C400" s="257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55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57"/>
      <c r="C401" s="257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55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57"/>
      <c r="C402" s="257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55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57"/>
      <c r="C403" s="257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55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57"/>
      <c r="C404" s="257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55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57"/>
      <c r="C405" s="257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55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57"/>
      <c r="C406" s="257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55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57"/>
      <c r="C407" s="257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55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57"/>
      <c r="C408" s="257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55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57"/>
      <c r="C409" s="257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55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57"/>
      <c r="C410" s="257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55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57"/>
      <c r="C411" s="257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55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57"/>
      <c r="C412" s="257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55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57"/>
      <c r="C413" s="257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55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57"/>
      <c r="C414" s="257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55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57"/>
      <c r="C415" s="257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55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57"/>
      <c r="C416" s="257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55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57"/>
      <c r="C417" s="257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55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57"/>
      <c r="C418" s="257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55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57"/>
      <c r="C419" s="257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55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57"/>
      <c r="C420" s="257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55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57"/>
      <c r="C421" s="257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55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57"/>
      <c r="C422" s="257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55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57"/>
      <c r="C423" s="257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55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57"/>
      <c r="C424" s="257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55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57"/>
      <c r="C425" s="257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55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57"/>
      <c r="C426" s="257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55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57"/>
      <c r="C427" s="257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55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57"/>
      <c r="C428" s="257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55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57"/>
      <c r="C429" s="257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55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57"/>
      <c r="C430" s="257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55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57"/>
      <c r="C431" s="257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55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57"/>
      <c r="C432" s="257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55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57"/>
      <c r="C433" s="257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55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57"/>
      <c r="C434" s="257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55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57"/>
      <c r="C435" s="257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55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57"/>
      <c r="C436" s="257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55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57"/>
      <c r="C437" s="257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55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57"/>
      <c r="C438" s="257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55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57"/>
      <c r="C439" s="257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55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57"/>
      <c r="C440" s="257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55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57"/>
      <c r="C441" s="257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55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57"/>
      <c r="C442" s="257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55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57"/>
      <c r="C443" s="257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55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57"/>
      <c r="C444" s="257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55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57"/>
      <c r="C445" s="257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55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57"/>
      <c r="C446" s="257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55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57"/>
      <c r="C447" s="257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55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57"/>
      <c r="C448" s="257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55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57"/>
      <c r="C449" s="257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55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57"/>
      <c r="C450" s="257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55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57"/>
      <c r="C451" s="257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55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57"/>
      <c r="C452" s="257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55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57"/>
      <c r="C453" s="257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55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57"/>
      <c r="C454" s="257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55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57"/>
      <c r="C455" s="257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55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57"/>
      <c r="C456" s="257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55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57"/>
      <c r="C457" s="257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55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57"/>
      <c r="C458" s="257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55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57"/>
      <c r="C459" s="257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55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57"/>
      <c r="C460" s="257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55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57"/>
      <c r="C461" s="257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55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57"/>
      <c r="C462" s="257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55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57"/>
      <c r="C463" s="257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55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57"/>
      <c r="C464" s="257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55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57"/>
      <c r="C465" s="257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55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57"/>
      <c r="C466" s="257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55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57"/>
      <c r="C467" s="257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55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57"/>
      <c r="C468" s="257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55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57"/>
      <c r="C469" s="257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55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57"/>
      <c r="C470" s="257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55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57"/>
      <c r="C471" s="257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55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57"/>
      <c r="C472" s="257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55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57"/>
      <c r="C473" s="257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55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57"/>
      <c r="C474" s="257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55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57"/>
      <c r="C475" s="257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55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57"/>
      <c r="C476" s="257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55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57"/>
      <c r="C477" s="257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55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57"/>
      <c r="C478" s="257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55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57"/>
      <c r="C479" s="257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55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57"/>
      <c r="C480" s="257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55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57"/>
      <c r="C481" s="257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55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57"/>
      <c r="C482" s="257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55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57"/>
      <c r="C483" s="257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55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57"/>
      <c r="C484" s="257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55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57"/>
      <c r="C485" s="257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55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57"/>
      <c r="C486" s="257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55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57"/>
      <c r="C487" s="257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55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57"/>
      <c r="C488" s="257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55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57"/>
      <c r="C489" s="257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55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57"/>
      <c r="C490" s="257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55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57"/>
      <c r="C491" s="257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55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57"/>
      <c r="C492" s="257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55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57"/>
      <c r="C493" s="257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55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57"/>
      <c r="C494" s="257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55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57"/>
      <c r="C495" s="257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55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57"/>
      <c r="C496" s="257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55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57"/>
      <c r="C497" s="257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55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57"/>
      <c r="C498" s="257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55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57"/>
      <c r="C499" s="257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55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57"/>
      <c r="C500" s="257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55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57"/>
      <c r="C501" s="257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55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57"/>
      <c r="C502" s="257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55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57"/>
      <c r="C503" s="257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55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57"/>
      <c r="C504" s="257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55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57"/>
      <c r="C505" s="257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55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57"/>
      <c r="C506" s="257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55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57"/>
      <c r="C507" s="257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55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57"/>
      <c r="C508" s="257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55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57"/>
      <c r="C509" s="257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55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57"/>
      <c r="C510" s="257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55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57"/>
      <c r="C511" s="257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55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57"/>
      <c r="C512" s="257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55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57"/>
      <c r="C513" s="257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55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57"/>
      <c r="C514" s="257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55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57"/>
      <c r="C515" s="257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55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57"/>
      <c r="C516" s="257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55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57"/>
      <c r="C517" s="257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55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57"/>
      <c r="C518" s="257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55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57"/>
      <c r="C519" s="257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55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57"/>
      <c r="C520" s="257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55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57"/>
      <c r="C521" s="257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55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57"/>
      <c r="C522" s="257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55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57"/>
      <c r="C523" s="257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55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57"/>
      <c r="C524" s="257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55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57"/>
      <c r="C525" s="257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55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57"/>
      <c r="C526" s="257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55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57"/>
      <c r="C527" s="257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55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57"/>
      <c r="C528" s="257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55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57"/>
      <c r="C529" s="257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55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57"/>
      <c r="C530" s="257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55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57"/>
      <c r="C531" s="257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55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57"/>
      <c r="C532" s="257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55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57"/>
      <c r="C533" s="257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55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57"/>
      <c r="C534" s="257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55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57"/>
      <c r="C535" s="257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55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57"/>
      <c r="C536" s="257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55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57"/>
      <c r="C537" s="257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55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57"/>
      <c r="C538" s="257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55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57"/>
      <c r="C539" s="257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55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57"/>
      <c r="C540" s="257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55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57"/>
      <c r="C541" s="257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55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57"/>
      <c r="C542" s="257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55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57"/>
      <c r="C543" s="257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55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57"/>
      <c r="C544" s="257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55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57"/>
      <c r="C545" s="257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55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57"/>
      <c r="C546" s="257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55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57"/>
      <c r="C547" s="257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55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57"/>
      <c r="C548" s="257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55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57"/>
      <c r="C549" s="257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55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57"/>
      <c r="C550" s="257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55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57"/>
      <c r="C551" s="257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55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57"/>
      <c r="C552" s="257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55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57"/>
      <c r="C553" s="257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55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57"/>
      <c r="C554" s="257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55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57"/>
      <c r="C555" s="257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55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57"/>
      <c r="C556" s="257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55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57"/>
      <c r="C557" s="257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55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57"/>
      <c r="C558" s="257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55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57"/>
      <c r="C559" s="257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55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57"/>
      <c r="C560" s="257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55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57"/>
      <c r="C561" s="257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55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57"/>
      <c r="C562" s="257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55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57"/>
      <c r="C563" s="257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55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57"/>
      <c r="C564" s="257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55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57"/>
      <c r="C565" s="257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55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57"/>
      <c r="C566" s="257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55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57"/>
      <c r="C567" s="257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55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57"/>
      <c r="C568" s="257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55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57"/>
      <c r="C569" s="257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55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57"/>
      <c r="C570" s="257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55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57"/>
      <c r="C571" s="257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55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57"/>
      <c r="C572" s="257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55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57"/>
      <c r="C573" s="257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55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57"/>
      <c r="C574" s="257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55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57"/>
      <c r="C575" s="257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55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57"/>
      <c r="C576" s="257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55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57"/>
      <c r="C577" s="257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55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57"/>
      <c r="C578" s="257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55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57"/>
      <c r="C579" s="257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55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57"/>
      <c r="C580" s="257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55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57"/>
      <c r="C581" s="257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55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57"/>
      <c r="C582" s="257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55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57"/>
      <c r="C583" s="257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55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57"/>
      <c r="C584" s="257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55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57"/>
      <c r="C585" s="257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55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57"/>
      <c r="C586" s="257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55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57"/>
      <c r="C587" s="257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55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57"/>
      <c r="C588" s="257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55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57"/>
      <c r="C589" s="257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55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57"/>
      <c r="C590" s="257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55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57"/>
      <c r="C591" s="257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55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57"/>
      <c r="C592" s="257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55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57"/>
      <c r="C593" s="257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55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57"/>
      <c r="C594" s="257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55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57"/>
      <c r="C595" s="257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55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57"/>
      <c r="C596" s="257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55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57"/>
      <c r="C597" s="257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55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57"/>
      <c r="C598" s="257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55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57"/>
      <c r="C599" s="257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55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57"/>
      <c r="C600" s="257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55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57"/>
      <c r="C601" s="257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55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57"/>
      <c r="C602" s="257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55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57"/>
      <c r="C603" s="257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55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57"/>
      <c r="C604" s="257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55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57"/>
      <c r="C605" s="257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55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57"/>
      <c r="C606" s="257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55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57"/>
      <c r="C607" s="257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55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57"/>
      <c r="C608" s="257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55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57"/>
      <c r="C609" s="257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55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57"/>
      <c r="C610" s="257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55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57"/>
      <c r="C611" s="257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55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57"/>
      <c r="C612" s="257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55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57"/>
      <c r="C613" s="257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55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57"/>
      <c r="C614" s="257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55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57"/>
      <c r="C615" s="257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55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57"/>
      <c r="C616" s="257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55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57"/>
      <c r="C617" s="257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55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57"/>
      <c r="C618" s="257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55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57"/>
      <c r="C619" s="257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55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57"/>
      <c r="C620" s="257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55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57"/>
      <c r="C621" s="257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55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57"/>
      <c r="C622" s="257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55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57"/>
      <c r="C623" s="257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55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57"/>
      <c r="C624" s="257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55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57"/>
      <c r="C625" s="257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55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57"/>
      <c r="C626" s="257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55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57"/>
      <c r="C627" s="257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55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57"/>
      <c r="C628" s="257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55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57"/>
      <c r="C629" s="257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55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57"/>
      <c r="C630" s="257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55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57"/>
      <c r="C631" s="257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55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57"/>
      <c r="C632" s="257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55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57"/>
      <c r="C633" s="257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55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57"/>
      <c r="C634" s="257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55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57"/>
      <c r="C635" s="257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55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57"/>
      <c r="C636" s="257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55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57"/>
      <c r="C637" s="257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55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57"/>
      <c r="C638" s="257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55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57"/>
      <c r="C639" s="257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55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57"/>
      <c r="C640" s="257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55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57"/>
      <c r="C641" s="257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55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57"/>
      <c r="C642" s="257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55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57"/>
      <c r="C643" s="257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55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57"/>
      <c r="C644" s="257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55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57"/>
      <c r="C645" s="257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55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57"/>
      <c r="C646" s="257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55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57"/>
      <c r="C647" s="257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55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57"/>
      <c r="C648" s="257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55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57"/>
      <c r="C649" s="257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55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57"/>
      <c r="C650" s="257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55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57"/>
      <c r="C651" s="257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55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57"/>
      <c r="C652" s="257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55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57"/>
      <c r="C653" s="257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55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57"/>
      <c r="C654" s="257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55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57"/>
      <c r="C655" s="257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55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57"/>
      <c r="C656" s="257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55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57"/>
      <c r="C657" s="257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55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57"/>
      <c r="C658" s="257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55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57"/>
      <c r="C659" s="257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55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57"/>
      <c r="C660" s="257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55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57"/>
      <c r="C661" s="257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55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57"/>
      <c r="C662" s="257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55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57"/>
      <c r="C663" s="257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55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57"/>
      <c r="C664" s="257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55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57"/>
      <c r="C665" s="257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55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57"/>
      <c r="C666" s="257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55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57"/>
      <c r="C667" s="257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55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57"/>
      <c r="C668" s="257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55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57"/>
      <c r="C669" s="257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55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57"/>
      <c r="C670" s="257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55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57"/>
      <c r="C671" s="257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55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57"/>
      <c r="C672" s="257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55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57"/>
      <c r="C673" s="257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55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57"/>
      <c r="C674" s="257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55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57"/>
      <c r="C675" s="257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55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57"/>
      <c r="C676" s="257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55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57"/>
      <c r="C677" s="257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55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57"/>
      <c r="C678" s="257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55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57"/>
      <c r="C679" s="257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55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57"/>
      <c r="C680" s="257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55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57"/>
      <c r="C681" s="257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55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57"/>
      <c r="C682" s="257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55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57"/>
      <c r="C683" s="257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55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57"/>
      <c r="C684" s="257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55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57"/>
      <c r="C685" s="257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55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57"/>
      <c r="C686" s="257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55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57"/>
      <c r="C687" s="257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55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57"/>
      <c r="C688" s="257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55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57"/>
      <c r="C689" s="257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55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57"/>
      <c r="C690" s="257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55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57"/>
      <c r="C691" s="257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55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57"/>
      <c r="C692" s="257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55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57"/>
      <c r="C693" s="257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55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57"/>
      <c r="C694" s="257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55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57"/>
      <c r="C695" s="257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55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57"/>
      <c r="C696" s="257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55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57"/>
      <c r="C697" s="257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55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57"/>
      <c r="C698" s="257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55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57"/>
      <c r="C699" s="257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55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57"/>
      <c r="C700" s="257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55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57"/>
      <c r="C701" s="257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55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57"/>
      <c r="C702" s="257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55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57"/>
      <c r="C703" s="257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55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57"/>
      <c r="C704" s="257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55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57"/>
      <c r="C705" s="257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55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57"/>
      <c r="C706" s="257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55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57"/>
      <c r="C707" s="257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55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57"/>
      <c r="C708" s="257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55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57"/>
      <c r="C709" s="257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55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57"/>
      <c r="C710" s="257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55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57"/>
      <c r="C711" s="257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55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57"/>
      <c r="C712" s="257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55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57"/>
      <c r="C713" s="257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55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57"/>
      <c r="C714" s="257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55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57"/>
      <c r="C715" s="257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55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57"/>
      <c r="C716" s="257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55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57"/>
      <c r="C717" s="257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55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57"/>
      <c r="C718" s="257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55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57"/>
      <c r="C719" s="257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55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57"/>
      <c r="C720" s="257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55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57"/>
      <c r="C721" s="257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55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57"/>
      <c r="C722" s="257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55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57"/>
      <c r="C723" s="257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55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57"/>
      <c r="C724" s="257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55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57"/>
      <c r="C725" s="257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55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57"/>
      <c r="C726" s="257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55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57"/>
      <c r="C727" s="257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55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57"/>
      <c r="C728" s="257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55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57"/>
      <c r="C729" s="257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55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57"/>
      <c r="C730" s="257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55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57"/>
      <c r="C731" s="257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55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57"/>
      <c r="C732" s="257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55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57"/>
      <c r="C733" s="257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55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57"/>
      <c r="C734" s="257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55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57"/>
      <c r="C735" s="257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55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57"/>
      <c r="C736" s="257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55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57"/>
      <c r="C737" s="257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55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57"/>
      <c r="C738" s="257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55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57"/>
      <c r="C739" s="257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55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57"/>
      <c r="C740" s="257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55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57"/>
      <c r="C741" s="257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55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57"/>
      <c r="C742" s="257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55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57"/>
      <c r="C743" s="257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55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57"/>
      <c r="C744" s="257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55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57"/>
      <c r="C745" s="257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55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57"/>
      <c r="C746" s="257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55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57"/>
      <c r="C747" s="257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55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57"/>
      <c r="C748" s="257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55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57"/>
      <c r="C749" s="257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55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57"/>
      <c r="C750" s="257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55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57"/>
      <c r="C751" s="257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55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57"/>
      <c r="C752" s="257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55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57"/>
      <c r="C753" s="257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55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57"/>
      <c r="C754" s="257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55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57"/>
      <c r="C755" s="257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55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57"/>
      <c r="C756" s="257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55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57"/>
      <c r="C757" s="257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55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57"/>
      <c r="C758" s="257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55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57"/>
      <c r="C759" s="257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55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57"/>
      <c r="C760" s="257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55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57"/>
      <c r="C761" s="257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55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57"/>
      <c r="C762" s="257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55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57"/>
      <c r="C763" s="257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55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57"/>
      <c r="C764" s="257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55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57"/>
      <c r="C765" s="257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55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57"/>
      <c r="C766" s="257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55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57"/>
      <c r="C767" s="257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55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57"/>
      <c r="C768" s="257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55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57"/>
      <c r="C769" s="257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55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57"/>
      <c r="C770" s="257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55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57"/>
      <c r="C771" s="257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55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57"/>
      <c r="C772" s="257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55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57"/>
      <c r="C773" s="257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55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57"/>
      <c r="C774" s="257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55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57"/>
      <c r="C775" s="257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55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57"/>
      <c r="C776" s="257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55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57"/>
      <c r="C777" s="257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55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57"/>
      <c r="C778" s="257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55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57"/>
      <c r="C779" s="257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55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57"/>
      <c r="C780" s="257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55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57"/>
      <c r="C781" s="257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55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57"/>
      <c r="C782" s="257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55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57"/>
      <c r="C783" s="257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55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57"/>
      <c r="C784" s="257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55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57"/>
      <c r="C785" s="257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55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57"/>
      <c r="C786" s="257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55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57"/>
      <c r="C787" s="257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55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57"/>
      <c r="C788" s="257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55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57"/>
      <c r="C789" s="257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55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57"/>
      <c r="C790" s="257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55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57"/>
      <c r="C791" s="257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55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57"/>
      <c r="C792" s="257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55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57"/>
      <c r="C793" s="257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55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57"/>
      <c r="C794" s="257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55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57"/>
      <c r="C795" s="257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55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57"/>
      <c r="C796" s="257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55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57"/>
      <c r="C797" s="257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55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57"/>
      <c r="C798" s="257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55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57"/>
      <c r="C799" s="257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55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57"/>
      <c r="C800" s="257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55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57"/>
      <c r="C801" s="257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55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57"/>
      <c r="C802" s="257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55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57"/>
      <c r="C803" s="257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55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57"/>
      <c r="C804" s="257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55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57"/>
      <c r="C805" s="257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55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57"/>
      <c r="C806" s="257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55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57"/>
      <c r="C807" s="257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55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57"/>
      <c r="C808" s="257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55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57"/>
      <c r="C809" s="257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55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57"/>
      <c r="C810" s="257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55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57"/>
      <c r="C811" s="257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55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57"/>
      <c r="C812" s="257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55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57"/>
      <c r="C813" s="257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55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57"/>
      <c r="C814" s="257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55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57"/>
      <c r="C815" s="257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55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57"/>
      <c r="C816" s="257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55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57"/>
      <c r="C817" s="257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55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57"/>
      <c r="C818" s="257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55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57"/>
      <c r="C819" s="257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55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57"/>
      <c r="C820" s="257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55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57"/>
      <c r="C821" s="257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55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57"/>
      <c r="C822" s="257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55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57"/>
      <c r="C823" s="257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55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57"/>
      <c r="C824" s="257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55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57"/>
      <c r="C825" s="257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55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57"/>
      <c r="C826" s="257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55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57"/>
      <c r="C827" s="257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55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57"/>
      <c r="C828" s="257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55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57"/>
      <c r="C829" s="257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55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57"/>
      <c r="C830" s="257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55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57"/>
      <c r="C831" s="257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55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57"/>
      <c r="C832" s="257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55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57"/>
      <c r="C833" s="257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55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57"/>
      <c r="C834" s="257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55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57"/>
      <c r="C835" s="257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55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57"/>
      <c r="C836" s="257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55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57"/>
      <c r="C837" s="257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55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57"/>
      <c r="C838" s="257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55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57"/>
      <c r="C839" s="257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55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57"/>
      <c r="C840" s="257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55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57"/>
      <c r="C841" s="257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55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57"/>
      <c r="C842" s="257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55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57"/>
      <c r="C843" s="257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55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57"/>
      <c r="C844" s="257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55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57"/>
      <c r="C845" s="257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55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57"/>
      <c r="C846" s="257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55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57"/>
      <c r="C847" s="257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55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57"/>
      <c r="C848" s="257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55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57"/>
      <c r="C849" s="257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55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57"/>
      <c r="C850" s="257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55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57"/>
      <c r="C851" s="257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55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57"/>
      <c r="C852" s="257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55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57"/>
      <c r="C853" s="257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55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57"/>
      <c r="C854" s="257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55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57"/>
      <c r="C855" s="257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55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57"/>
      <c r="C856" s="257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55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57"/>
      <c r="C857" s="257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55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57"/>
      <c r="C858" s="257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55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57"/>
      <c r="C859" s="257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55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57"/>
      <c r="C860" s="257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55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57"/>
      <c r="C861" s="257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55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57"/>
      <c r="C862" s="257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55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57"/>
      <c r="C863" s="257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55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57"/>
      <c r="C864" s="257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55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57"/>
      <c r="C865" s="257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55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57"/>
      <c r="C866" s="257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55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57"/>
      <c r="C867" s="257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55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57"/>
      <c r="C868" s="257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55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57"/>
      <c r="C869" s="257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55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57"/>
      <c r="C870" s="257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55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57"/>
      <c r="C871" s="257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55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57"/>
      <c r="C872" s="257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55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57"/>
      <c r="C873" s="257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55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57"/>
      <c r="C874" s="257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55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57"/>
      <c r="C875" s="257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55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57"/>
      <c r="C876" s="257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55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57"/>
      <c r="C877" s="257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55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57"/>
      <c r="C878" s="257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55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57"/>
      <c r="C879" s="257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55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57"/>
      <c r="C880" s="257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55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57"/>
      <c r="C881" s="257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55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57"/>
      <c r="C882" s="257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55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57"/>
      <c r="C883" s="257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55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57"/>
      <c r="C884" s="257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55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57"/>
      <c r="C885" s="257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55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57"/>
      <c r="C886" s="257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55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57"/>
      <c r="C887" s="257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55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57"/>
      <c r="C888" s="257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55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57"/>
      <c r="C889" s="257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55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57"/>
      <c r="C890" s="257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55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57"/>
      <c r="C891" s="257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55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57"/>
      <c r="C892" s="257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55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57"/>
      <c r="C893" s="257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55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57"/>
      <c r="C894" s="257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55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57"/>
      <c r="C895" s="257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55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57"/>
      <c r="C896" s="257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55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57"/>
      <c r="C897" s="257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55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57"/>
      <c r="C898" s="257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55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57"/>
      <c r="C899" s="257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55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57"/>
      <c r="C900" s="257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55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57"/>
      <c r="C901" s="257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55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57"/>
      <c r="C902" s="257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55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57"/>
      <c r="C903" s="257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55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57"/>
      <c r="C904" s="257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55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57"/>
      <c r="C905" s="257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55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57"/>
      <c r="C906" s="257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55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57"/>
      <c r="C907" s="257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55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57"/>
      <c r="C908" s="257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55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57"/>
      <c r="C909" s="257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55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57"/>
      <c r="C910" s="257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55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57"/>
      <c r="C911" s="257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55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57"/>
      <c r="C912" s="257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55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57"/>
      <c r="C913" s="257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55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57"/>
      <c r="C914" s="257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55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57"/>
      <c r="C915" s="257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55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57"/>
      <c r="C916" s="257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55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57"/>
      <c r="C917" s="257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55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57"/>
      <c r="C918" s="257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55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57"/>
      <c r="C919" s="257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55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57"/>
      <c r="C920" s="257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55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57"/>
      <c r="C921" s="257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55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57"/>
      <c r="C922" s="257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55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57"/>
      <c r="C923" s="257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55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57"/>
      <c r="C924" s="257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55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57"/>
      <c r="C925" s="257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55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57"/>
      <c r="C926" s="257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55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57"/>
      <c r="C927" s="257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55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57"/>
      <c r="C928" s="257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55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57"/>
      <c r="C929" s="257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55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57"/>
      <c r="C930" s="257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55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57"/>
      <c r="C931" s="257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55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57"/>
      <c r="C932" s="257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55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57"/>
      <c r="C933" s="257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55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57"/>
      <c r="C934" s="257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55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57"/>
      <c r="C935" s="257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55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57"/>
      <c r="C936" s="257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55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57"/>
      <c r="C937" s="257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55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57"/>
      <c r="C938" s="257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55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57"/>
      <c r="C939" s="257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55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57"/>
      <c r="C940" s="257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55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57"/>
      <c r="C941" s="257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55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57"/>
      <c r="C942" s="257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55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57"/>
      <c r="C943" s="257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55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57"/>
      <c r="C944" s="257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55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57"/>
      <c r="C945" s="257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55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57"/>
      <c r="C946" s="257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55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57"/>
      <c r="C947" s="257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55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57"/>
      <c r="C948" s="257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55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57"/>
      <c r="C949" s="257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55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57"/>
      <c r="C950" s="257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55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57"/>
      <c r="C951" s="257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55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57"/>
      <c r="C952" s="257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55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57"/>
      <c r="C953" s="257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55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57"/>
      <c r="C954" s="257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55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57"/>
      <c r="C955" s="257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55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57"/>
      <c r="C956" s="257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55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57"/>
      <c r="C957" s="257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55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57"/>
      <c r="C958" s="257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55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57"/>
      <c r="C959" s="257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55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57"/>
      <c r="C960" s="257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55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57"/>
      <c r="C961" s="257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55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57"/>
      <c r="C962" s="257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55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57"/>
      <c r="C963" s="257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55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57"/>
      <c r="C964" s="257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55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57"/>
      <c r="C965" s="257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55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57"/>
      <c r="C966" s="257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55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57"/>
      <c r="C967" s="257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55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57"/>
      <c r="C968" s="257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55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57"/>
      <c r="C969" s="257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55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57"/>
      <c r="C970" s="257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55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57"/>
      <c r="C971" s="257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55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57"/>
      <c r="C972" s="257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55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57"/>
      <c r="C973" s="257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55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57"/>
      <c r="C974" s="257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55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57"/>
      <c r="C975" s="257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55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57"/>
      <c r="C976" s="257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55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57"/>
      <c r="C977" s="257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55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57"/>
      <c r="C978" s="257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55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57"/>
      <c r="C979" s="257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55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57"/>
      <c r="C980" s="257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55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57"/>
      <c r="C981" s="257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55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57"/>
      <c r="C982" s="257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55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57"/>
      <c r="C983" s="257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55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57"/>
      <c r="C984" s="257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55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57"/>
      <c r="C985" s="257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55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57"/>
      <c r="C986" s="257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55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57"/>
      <c r="C987" s="257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55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57"/>
      <c r="C988" s="257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55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57"/>
      <c r="C989" s="257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55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57"/>
      <c r="C990" s="257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55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57"/>
      <c r="C991" s="257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55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57"/>
      <c r="C992" s="257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55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57"/>
      <c r="C993" s="257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55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57"/>
      <c r="C994" s="257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55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57"/>
      <c r="C995" s="257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55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57"/>
      <c r="C996" s="257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55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57"/>
      <c r="C997" s="257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55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57"/>
      <c r="C998" s="257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55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57"/>
      <c r="C999" s="257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55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57"/>
      <c r="C1000" s="257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55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57"/>
      <c r="C1001" s="257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55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57"/>
      <c r="C1002" s="257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55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K1003" s="258"/>
      <c r="L1003" s="258"/>
      <c r="N1003" s="258"/>
    </row>
  </sheetData>
  <mergeCells count="12">
    <mergeCell ref="K97:N97"/>
    <mergeCell ref="K98:N98"/>
    <mergeCell ref="L99:N99"/>
    <mergeCell ref="L100:N100"/>
    <mergeCell ref="M101:N101"/>
    <mergeCell ref="A2:G2"/>
    <mergeCell ref="A3:E3"/>
    <mergeCell ref="I3:O3"/>
    <mergeCell ref="S6:T6"/>
    <mergeCell ref="S14:T14"/>
    <mergeCell ref="I95:N95"/>
    <mergeCell ref="J96:N96"/>
  </mergeCells>
  <dataValidations>
    <dataValidation type="list" allowBlank="1" showErrorMessage="1" sqref="D7:D94 D211:D1002">
      <formula1>"Vinicius,Gustavo,Kaua,Wesley,Caio,Julia,Thiago,Daniel,Jonatha,Jhonatas,Otavio,Produtor,David,Caio Ferreira,Kaicky,Pamelah,Caio Alves,Leandro"</formula1>
    </dataValidation>
    <dataValidation type="list" allowBlank="1" showErrorMessage="1" sqref="A7:A94">
      <formula1>"Nobre,Publicidade"</formula1>
    </dataValidation>
    <dataValidation type="list" allowBlank="1" showErrorMessage="1" sqref="H7:H94">
      <formula1>"Mel,Drieli,Fernanda"</formula1>
    </dataValidation>
  </dataValidations>
  <drawing r:id="rId1"/>
</worksheet>
</file>