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 " sheetId="1" r:id="rId5"/>
    <sheet state="visible" name="TER 0107" sheetId="2" r:id="rId6"/>
    <sheet state="visible" name="QUA 0207" sheetId="3" r:id="rId7"/>
    <sheet state="visible" name="QUI 0307" sheetId="4" r:id="rId8"/>
    <sheet state="visible" name="SEX 0407" sheetId="5" r:id="rId9"/>
    <sheet state="visible" name="SAB 0507" sheetId="6" r:id="rId10"/>
    <sheet state="visible" name=" SEG 0707" sheetId="7" r:id="rId11"/>
    <sheet state="visible" name="TER 0807" sheetId="8" r:id="rId12"/>
    <sheet state="visible" name="QUA 0907" sheetId="9" r:id="rId13"/>
    <sheet state="visible" name="QUI 1007" sheetId="10" r:id="rId14"/>
    <sheet state="visible" name="SEX 1107" sheetId="11" r:id="rId15"/>
    <sheet state="visible" name="SAB 1207" sheetId="12" r:id="rId16"/>
    <sheet state="visible" name="SEG 1407" sheetId="13" r:id="rId17"/>
    <sheet state="visible" name="TER 1507" sheetId="14" r:id="rId18"/>
    <sheet state="visible" name="QUA 1607" sheetId="15" r:id="rId19"/>
    <sheet state="visible" name="QUI 1707" sheetId="16" r:id="rId20"/>
    <sheet state="visible" name="SEX 1807" sheetId="17" r:id="rId21"/>
    <sheet state="visible" name="SAB 1907" sheetId="18" r:id="rId22"/>
    <sheet state="visible" name="SEG 2107" sheetId="19" r:id="rId23"/>
    <sheet state="visible" name="TER 2207" sheetId="20" r:id="rId24"/>
    <sheet state="visible" name="QUA 2307" sheetId="21" r:id="rId25"/>
    <sheet state="visible" name="QUI 2407" sheetId="22" r:id="rId26"/>
    <sheet state="visible" name="SEX 2507" sheetId="23" r:id="rId27"/>
    <sheet state="visible" name="SAB 2607" sheetId="24" r:id="rId28"/>
    <sheet state="visible" name="SEG 2807" sheetId="25" r:id="rId29"/>
    <sheet state="visible" name="TER 2907" sheetId="26" r:id="rId30"/>
    <sheet state="visible" name="QUA 3007" sheetId="27" r:id="rId31"/>
    <sheet state="visible" name="QUI 3107" sheetId="28" r:id="rId32"/>
  </sheets>
  <definedNames/>
  <calcPr/>
</workbook>
</file>

<file path=xl/sharedStrings.xml><?xml version="1.0" encoding="utf-8"?>
<sst xmlns="http://schemas.openxmlformats.org/spreadsheetml/2006/main" count="10989" uniqueCount="3378">
  <si>
    <t>NovaConfort Mobilidade</t>
  </si>
  <si>
    <t>Empresa</t>
  </si>
  <si>
    <t>Pagamento</t>
  </si>
  <si>
    <t>NF-e Sinal</t>
  </si>
  <si>
    <t>NF-e</t>
  </si>
  <si>
    <t>Produtor</t>
  </si>
  <si>
    <t>Estilo de video</t>
  </si>
  <si>
    <t xml:space="preserve">Nome do cliente </t>
  </si>
  <si>
    <t xml:space="preserve">Telefone </t>
  </si>
  <si>
    <t>Pós venda</t>
  </si>
  <si>
    <t>JAQUELINE</t>
  </si>
  <si>
    <t>JULIA</t>
  </si>
  <si>
    <t>BIA</t>
  </si>
  <si>
    <t xml:space="preserve">ANA </t>
  </si>
  <si>
    <t>JOAO BARTHOLO</t>
  </si>
  <si>
    <t>JOÃO VITOR</t>
  </si>
  <si>
    <t>CAIO</t>
  </si>
  <si>
    <t>CARLA</t>
  </si>
  <si>
    <t>Ludmila</t>
  </si>
  <si>
    <t>SINAL</t>
  </si>
  <si>
    <t>Jacke</t>
  </si>
  <si>
    <t>SETOR JULIA</t>
  </si>
  <si>
    <t>JOAO</t>
  </si>
  <si>
    <t>TOTAL DE VENDAS</t>
  </si>
  <si>
    <t>TOTAL VENDAS</t>
  </si>
  <si>
    <t>Vendas total setores</t>
  </si>
  <si>
    <t>SETOR DE REATIVAÇÃO</t>
  </si>
  <si>
    <t>TOTAL REAT.</t>
  </si>
  <si>
    <t xml:space="preserve"> </t>
  </si>
  <si>
    <t>Julia</t>
  </si>
  <si>
    <t>VENDAS</t>
  </si>
  <si>
    <t xml:space="preserve">Bia </t>
  </si>
  <si>
    <t>Setor Jacke</t>
  </si>
  <si>
    <t>Setor Julia</t>
  </si>
  <si>
    <t>Ana Carolina</t>
  </si>
  <si>
    <t xml:space="preserve">Setor reativação </t>
  </si>
  <si>
    <t xml:space="preserve"> Driele</t>
  </si>
  <si>
    <t xml:space="preserve"> Mel</t>
  </si>
  <si>
    <t>Fernanda</t>
  </si>
  <si>
    <t>Debito total</t>
  </si>
  <si>
    <t>O DEUS DOS CÉUS QUE NOS FAZ PROSPERAR! 🙏</t>
  </si>
  <si>
    <t>2025 É NOSSO! VOCÊS SÃO OS MELHORES! ❤️</t>
  </si>
  <si>
    <t>SETOR JACKE</t>
  </si>
  <si>
    <t xml:space="preserve">Empresa </t>
  </si>
  <si>
    <t>BIA C</t>
  </si>
  <si>
    <t>DRIELE</t>
  </si>
  <si>
    <t>MEL</t>
  </si>
  <si>
    <t>FERNANDA</t>
  </si>
  <si>
    <t>Nobre</t>
  </si>
  <si>
    <t>Pix</t>
  </si>
  <si>
    <t>NF 3455</t>
  </si>
  <si>
    <t>Caio Ferreira</t>
  </si>
  <si>
    <t>3D P. personalizado</t>
  </si>
  <si>
    <t>Escola Vida e Saber</t>
  </si>
  <si>
    <t>Roseli</t>
  </si>
  <si>
    <t>71 8819-8897</t>
  </si>
  <si>
    <t>Mel</t>
  </si>
  <si>
    <t>Publicidade</t>
  </si>
  <si>
    <t>NF 2348</t>
  </si>
  <si>
    <t>3D Premium</t>
  </si>
  <si>
    <t>Agro Alex cerca MS</t>
  </si>
  <si>
    <t>Alex</t>
  </si>
  <si>
    <t>NF 2349</t>
  </si>
  <si>
    <t>Caio Alves</t>
  </si>
  <si>
    <t xml:space="preserve">academia bianco leme  </t>
  </si>
  <si>
    <t>Marcelo</t>
  </si>
  <si>
    <t>NF 3540</t>
  </si>
  <si>
    <t>Premium Proteção Automotiva 1</t>
  </si>
  <si>
    <t>Everton Colofetti</t>
  </si>
  <si>
    <t xml:space="preserve"> 27 99754-7757</t>
  </si>
  <si>
    <t>Drieli</t>
  </si>
  <si>
    <t>NF 2350</t>
  </si>
  <si>
    <t xml:space="preserve">Gabriel </t>
  </si>
  <si>
    <t>patricia flores</t>
  </si>
  <si>
    <t xml:space="preserve">daniel </t>
  </si>
  <si>
    <t>NF 3542</t>
  </si>
  <si>
    <t>Diogo</t>
  </si>
  <si>
    <t xml:space="preserve">Chácara Santo Antônio </t>
  </si>
  <si>
    <t xml:space="preserve">Fausto </t>
  </si>
  <si>
    <t>64 9288-1002</t>
  </si>
  <si>
    <t>NF 3543</t>
  </si>
  <si>
    <t>H2O Poços</t>
  </si>
  <si>
    <t xml:space="preserve">samuel </t>
  </si>
  <si>
    <t xml:space="preserve"> 61 8248-8328</t>
  </si>
  <si>
    <t>CME Motoristas Executivos *</t>
  </si>
  <si>
    <t>edivaldo</t>
  </si>
  <si>
    <t>35 8885-2825</t>
  </si>
  <si>
    <t>Cartão</t>
  </si>
  <si>
    <t>NF 2352</t>
  </si>
  <si>
    <r>
      <rPr>
        <rFont val="Arial"/>
        <color theme="1"/>
      </rPr>
      <t xml:space="preserve">daiana 1 </t>
    </r>
    <r>
      <rPr>
        <rFont val="Arial"/>
        <color rgb="FF6AA84F"/>
      </rPr>
      <t xml:space="preserve">AMANHÃ </t>
    </r>
  </si>
  <si>
    <t xml:space="preserve">daiana </t>
  </si>
  <si>
    <t>88 9608-1233</t>
  </si>
  <si>
    <t>NF 2353</t>
  </si>
  <si>
    <t>Pamelah</t>
  </si>
  <si>
    <t>White board</t>
  </si>
  <si>
    <t xml:space="preserve">águas lindas </t>
  </si>
  <si>
    <t>fabiana</t>
  </si>
  <si>
    <t>POS VENDAS</t>
  </si>
  <si>
    <t>NF 3544</t>
  </si>
  <si>
    <t>Jhonatas</t>
  </si>
  <si>
    <t>Supermarco</t>
  </si>
  <si>
    <t>Juliano</t>
  </si>
  <si>
    <t>54 9157-4385</t>
  </si>
  <si>
    <t>NF 3467</t>
  </si>
  <si>
    <t>Caio</t>
  </si>
  <si>
    <t>Influencer Laura</t>
  </si>
  <si>
    <t>Madereira Ypês</t>
  </si>
  <si>
    <t>35 9149-1027</t>
  </si>
  <si>
    <t>NF 2605</t>
  </si>
  <si>
    <t>Kaua</t>
  </si>
  <si>
    <t>george açai  *</t>
  </si>
  <si>
    <t xml:space="preserve">george </t>
  </si>
  <si>
    <t>NF 2354</t>
  </si>
  <si>
    <t>streaming</t>
  </si>
  <si>
    <t>arthur</t>
  </si>
  <si>
    <t>11 93045-7410</t>
  </si>
  <si>
    <t>TOTAL PÓS</t>
  </si>
  <si>
    <t>NF 2355</t>
  </si>
  <si>
    <t>Auto Elétrica Tresmaiense</t>
  </si>
  <si>
    <t>Ornei</t>
  </si>
  <si>
    <t>NF 3545</t>
  </si>
  <si>
    <t>Camila</t>
  </si>
  <si>
    <t>Alteração Vídeo 1</t>
  </si>
  <si>
    <t>Danielle</t>
  </si>
  <si>
    <t xml:space="preserve"> 21 98270-3313</t>
  </si>
  <si>
    <t>Brasil Recursos de Multas 2 *</t>
  </si>
  <si>
    <t xml:space="preserve">Danielle </t>
  </si>
  <si>
    <t>Valor total</t>
  </si>
  <si>
    <t>NF 2356</t>
  </si>
  <si>
    <t xml:space="preserve">Wiliam </t>
  </si>
  <si>
    <t xml:space="preserve">madalena mentoria </t>
  </si>
  <si>
    <t xml:space="preserve">madalena </t>
  </si>
  <si>
    <t>NF 3546</t>
  </si>
  <si>
    <t>Vinicius</t>
  </si>
  <si>
    <t>Hotelzinho Arco-Íris</t>
  </si>
  <si>
    <t>sonia</t>
  </si>
  <si>
    <t>81 9696-4353</t>
  </si>
  <si>
    <t>NF 2280</t>
  </si>
  <si>
    <t>OGMO *</t>
  </si>
  <si>
    <t>Reinaldo</t>
  </si>
  <si>
    <t>NF 2357</t>
  </si>
  <si>
    <t xml:space="preserve">topnutrix </t>
  </si>
  <si>
    <t xml:space="preserve">gil </t>
  </si>
  <si>
    <t>NF 3727</t>
  </si>
  <si>
    <t>Água Azul Piscinas *</t>
  </si>
  <si>
    <t>Lucas</t>
  </si>
  <si>
    <t>12 98807-0435</t>
  </si>
  <si>
    <t>NF 2507</t>
  </si>
  <si>
    <t>Orion Planetarios *</t>
  </si>
  <si>
    <t>Katia</t>
  </si>
  <si>
    <t>NF 2508</t>
  </si>
  <si>
    <t>Cartão Pro Vantagens</t>
  </si>
  <si>
    <t xml:space="preserve">Ricardo </t>
  </si>
  <si>
    <t>NF 3547</t>
  </si>
  <si>
    <t>Buffet Kidahora</t>
  </si>
  <si>
    <t>Jéssica</t>
  </si>
  <si>
    <t>11 99399-6516</t>
  </si>
  <si>
    <t xml:space="preserve"> NF 2358</t>
  </si>
  <si>
    <t>Pata Via</t>
  </si>
  <si>
    <t>Dário</t>
  </si>
  <si>
    <t>Itabaina.cred *</t>
  </si>
  <si>
    <t>junior</t>
  </si>
  <si>
    <t>79 9678-6879</t>
  </si>
  <si>
    <t>NF 3728</t>
  </si>
  <si>
    <t>Realize Cred *</t>
  </si>
  <si>
    <t>Rafael Borges</t>
  </si>
  <si>
    <t>53 9175-2186</t>
  </si>
  <si>
    <t>NF 3549</t>
  </si>
  <si>
    <t>Silva Pastéis</t>
  </si>
  <si>
    <t>Gabriel da Silva</t>
  </si>
  <si>
    <t>51 8418-7047</t>
  </si>
  <si>
    <t>NF 2359</t>
  </si>
  <si>
    <t>Regi Pinturas</t>
  </si>
  <si>
    <t>Reginaldo</t>
  </si>
  <si>
    <t>NF 2509</t>
  </si>
  <si>
    <t xml:space="preserve">jd reguladora </t>
  </si>
  <si>
    <t xml:space="preserve">julio </t>
  </si>
  <si>
    <t>fármacia atlantica vinheta  *</t>
  </si>
  <si>
    <t xml:space="preserve">adriany </t>
  </si>
  <si>
    <t>22 98147-9930</t>
  </si>
  <si>
    <t>NF 2510</t>
  </si>
  <si>
    <t>ClickSportBr *</t>
  </si>
  <si>
    <t>Marcelo Felix</t>
  </si>
  <si>
    <t>NF 3550</t>
  </si>
  <si>
    <t>Escola Talentus</t>
  </si>
  <si>
    <t xml:space="preserve">Edinoelson  </t>
  </si>
  <si>
    <t>96 9122-4646</t>
  </si>
  <si>
    <t xml:space="preserve">Pacote </t>
  </si>
  <si>
    <t>-</t>
  </si>
  <si>
    <t>Post</t>
  </si>
  <si>
    <t>Tânia Fraga Post 2</t>
  </si>
  <si>
    <t xml:space="preserve">Tânia </t>
  </si>
  <si>
    <t>75 8111-6167</t>
  </si>
  <si>
    <t xml:space="preserve">pacote </t>
  </si>
  <si>
    <t>worldcell *</t>
  </si>
  <si>
    <t xml:space="preserve">reginaldo </t>
  </si>
  <si>
    <t>34 9863-1000</t>
  </si>
  <si>
    <t>NF 2511</t>
  </si>
  <si>
    <t>FoutouraCar</t>
  </si>
  <si>
    <t>Flavio</t>
  </si>
  <si>
    <t>NF 3551</t>
  </si>
  <si>
    <t>Bobsien Imóveis</t>
  </si>
  <si>
    <t>Ariana Bezerra</t>
  </si>
  <si>
    <t>91 9151-3164</t>
  </si>
  <si>
    <t>NF 3553</t>
  </si>
  <si>
    <t>Tellus 10</t>
  </si>
  <si>
    <t>Marcos</t>
  </si>
  <si>
    <t>81 8677-4728</t>
  </si>
  <si>
    <t>NF 2512</t>
  </si>
  <si>
    <t>SS Coworking *</t>
  </si>
  <si>
    <t>Felipe Ricardo</t>
  </si>
  <si>
    <t>NF 2362</t>
  </si>
  <si>
    <t xml:space="preserve"> Academia Actitud Sport</t>
  </si>
  <si>
    <t>eric</t>
  </si>
  <si>
    <t>NF 2513</t>
  </si>
  <si>
    <t>thermocare *</t>
  </si>
  <si>
    <t>fernanda</t>
  </si>
  <si>
    <t>NF 2363</t>
  </si>
  <si>
    <t>hotel fazenda</t>
  </si>
  <si>
    <t xml:space="preserve">rodrigo gama </t>
  </si>
  <si>
    <t>NF 3554</t>
  </si>
  <si>
    <t>Automecânica Fabinho</t>
  </si>
  <si>
    <t>Fábio</t>
  </si>
  <si>
    <t>21 99251-8720</t>
  </si>
  <si>
    <t>NF 2364</t>
  </si>
  <si>
    <t>Cachaçarias Seleção Dourada</t>
  </si>
  <si>
    <t>francisco</t>
  </si>
  <si>
    <t>61 9633-8787</t>
  </si>
  <si>
    <t>NF 3555</t>
  </si>
  <si>
    <t>Borghetti Logística 1 (locução)</t>
  </si>
  <si>
    <t>11 97225-5512</t>
  </si>
  <si>
    <t>nf 3559</t>
  </si>
  <si>
    <t>Link prime verao *</t>
  </si>
  <si>
    <t xml:space="preserve">cavalcante </t>
  </si>
  <si>
    <t>94 8149-0020</t>
  </si>
  <si>
    <t>Link prime</t>
  </si>
  <si>
    <t>RidsatSmart</t>
  </si>
  <si>
    <t>54 9688-2697</t>
  </si>
  <si>
    <t>NF 2365</t>
  </si>
  <si>
    <t>SSVidros</t>
  </si>
  <si>
    <t>11 91131-2756</t>
  </si>
  <si>
    <t>NF 2366</t>
  </si>
  <si>
    <t>Poupa tempo 2</t>
  </si>
  <si>
    <t xml:space="preserve">Heverton </t>
  </si>
  <si>
    <t xml:space="preserve"> 66 9233-7066</t>
  </si>
  <si>
    <t>NF 2514</t>
  </si>
  <si>
    <t xml:space="preserve">Lavanderia Auto Serviço Mascote </t>
  </si>
  <si>
    <t xml:space="preserve"> 11 96014-3149</t>
  </si>
  <si>
    <t>Hidrogtec 2 * (01/08)</t>
  </si>
  <si>
    <t>11 96468-7512</t>
  </si>
  <si>
    <t>NF 2367</t>
  </si>
  <si>
    <t>Locamoto</t>
  </si>
  <si>
    <t xml:space="preserve"> 22 99995-3452</t>
  </si>
  <si>
    <t>Núcleo de Qualidade  * ( 01/08)</t>
  </si>
  <si>
    <t>65 9954-5625</t>
  </si>
  <si>
    <t>NF 2368</t>
  </si>
  <si>
    <t>Elisangela Beghini</t>
  </si>
  <si>
    <t>32 9921-5212</t>
  </si>
  <si>
    <t>NF 2515</t>
  </si>
  <si>
    <t xml:space="preserve"> Infornet Gus 1</t>
  </si>
  <si>
    <t>87 9995-2236</t>
  </si>
  <si>
    <t xml:space="preserve"> Infornet Gus 2</t>
  </si>
  <si>
    <t>NF 2516</t>
  </si>
  <si>
    <t>Pastel Central</t>
  </si>
  <si>
    <t>24 99874-0949</t>
  </si>
  <si>
    <t>NF 2517</t>
  </si>
  <si>
    <t>Etiel Quiropraxia</t>
  </si>
  <si>
    <t xml:space="preserve"> 11 94422-5588</t>
  </si>
  <si>
    <t>NF 2518</t>
  </si>
  <si>
    <t>Jakson Charles,</t>
  </si>
  <si>
    <t xml:space="preserve"> 62 8111-9000</t>
  </si>
  <si>
    <t>NF 2519</t>
  </si>
  <si>
    <t>Pizzaria Massa Fina</t>
  </si>
  <si>
    <t>71 9252-8586</t>
  </si>
  <si>
    <t>NF 2520</t>
  </si>
  <si>
    <t xml:space="preserve">Ana Terapias </t>
  </si>
  <si>
    <t>34 9659-7869</t>
  </si>
  <si>
    <t xml:space="preserve">Desf Ferragens </t>
  </si>
  <si>
    <t>NF2282</t>
  </si>
  <si>
    <t>CPCON</t>
  </si>
  <si>
    <t>21 99509-0091</t>
  </si>
  <si>
    <t>NF2296</t>
  </si>
  <si>
    <t>Influencer Nayara</t>
  </si>
  <si>
    <t>Hauck Seguros</t>
  </si>
  <si>
    <t>55 9188-0177</t>
  </si>
  <si>
    <t>NF 2521</t>
  </si>
  <si>
    <t>MOTO PEÇAS SAMPAIO</t>
  </si>
  <si>
    <t>Sampaio</t>
  </si>
  <si>
    <t>PÓS - VENDA</t>
  </si>
  <si>
    <t xml:space="preserve">João </t>
  </si>
  <si>
    <t>Pós - Venda</t>
  </si>
  <si>
    <t>Carla</t>
  </si>
  <si>
    <t>Bia C</t>
  </si>
  <si>
    <t>João Vitor</t>
  </si>
  <si>
    <t>Driele</t>
  </si>
  <si>
    <t>Valor entrada dos debitos</t>
  </si>
  <si>
    <t>Valor a receber</t>
  </si>
  <si>
    <t>NF 3729</t>
  </si>
  <si>
    <t>Lucro Real</t>
  </si>
  <si>
    <t>Robson Gass</t>
  </si>
  <si>
    <t>51 9782-3523</t>
  </si>
  <si>
    <t>JACKE</t>
  </si>
  <si>
    <t>NF 3730</t>
  </si>
  <si>
    <t>Logo</t>
  </si>
  <si>
    <t xml:space="preserve"> Espaço das flores </t>
  </si>
  <si>
    <t xml:space="preserve">Thiago </t>
  </si>
  <si>
    <t>35 8473-2547</t>
  </si>
  <si>
    <t>ANA</t>
  </si>
  <si>
    <t>NF 3731</t>
  </si>
  <si>
    <t>Iara Franco Imoveis</t>
  </si>
  <si>
    <t>Iara Franco</t>
  </si>
  <si>
    <t>19 98151-4578</t>
  </si>
  <si>
    <t>NF 2522</t>
  </si>
  <si>
    <t>Censo Representações(diferença no dia seguinte ) *</t>
  </si>
  <si>
    <t>Cesar</t>
  </si>
  <si>
    <t>NF 3732</t>
  </si>
  <si>
    <t>rifa em Iturama</t>
  </si>
  <si>
    <t>wesley</t>
  </si>
  <si>
    <t>94 8410-8093</t>
  </si>
  <si>
    <t xml:space="preserve">Strike Boliche 02 </t>
  </si>
  <si>
    <t>11 98997-1267</t>
  </si>
  <si>
    <t>NF 2523</t>
  </si>
  <si>
    <t xml:space="preserve">aletour </t>
  </si>
  <si>
    <t>alessandra</t>
  </si>
  <si>
    <t>tia gilmara *</t>
  </si>
  <si>
    <t>gilmara</t>
  </si>
  <si>
    <t>11 94181-7555</t>
  </si>
  <si>
    <t>NF 2524</t>
  </si>
  <si>
    <t>Igreja Missionária  *</t>
  </si>
  <si>
    <t>Uilas</t>
  </si>
  <si>
    <t>NF 3733</t>
  </si>
  <si>
    <t>Vander Andrade</t>
  </si>
  <si>
    <t>11 99361-9043</t>
  </si>
  <si>
    <t>Jardim Sagrado Funerais</t>
  </si>
  <si>
    <t xml:space="preserve">CRISTIANO </t>
  </si>
  <si>
    <t>85 9725-7455</t>
  </si>
  <si>
    <t>NF 2525</t>
  </si>
  <si>
    <t xml:space="preserve">vision </t>
  </si>
  <si>
    <t xml:space="preserve">carlos </t>
  </si>
  <si>
    <t>NF 3734</t>
  </si>
  <si>
    <t>Link Imóveis</t>
  </si>
  <si>
    <t>67 9298-2437</t>
  </si>
  <si>
    <t xml:space="preserve">Brasil Embalagem </t>
  </si>
  <si>
    <t>Wesley</t>
  </si>
  <si>
    <t xml:space="preserve"> 85 8188-0506</t>
  </si>
  <si>
    <t>NF 3735</t>
  </si>
  <si>
    <t xml:space="preserve">Cartoon </t>
  </si>
  <si>
    <t xml:space="preserve">LOCALIZA Dedetizadora </t>
  </si>
  <si>
    <t>Gabriela</t>
  </si>
  <si>
    <t xml:space="preserve"> 18 99607-2113</t>
  </si>
  <si>
    <t>NF 2526</t>
  </si>
  <si>
    <t>Colosso</t>
  </si>
  <si>
    <t>Benjamin</t>
  </si>
  <si>
    <t>NF 2294</t>
  </si>
  <si>
    <t>Lelu Sacolas 1 *Camila*</t>
  </si>
  <si>
    <t>Leandro</t>
  </si>
  <si>
    <t>14 99833-5005</t>
  </si>
  <si>
    <t>NF 2527</t>
  </si>
  <si>
    <t>portal madeiras receber restante de 425.00 *</t>
  </si>
  <si>
    <t xml:space="preserve">rodrigo </t>
  </si>
  <si>
    <t>NF 3736</t>
  </si>
  <si>
    <t>Attack Fit</t>
  </si>
  <si>
    <t>Paulo Pereira</t>
  </si>
  <si>
    <t>11 98859-9512</t>
  </si>
  <si>
    <t>NF 2528</t>
  </si>
  <si>
    <t>Drogaria A Barateira</t>
  </si>
  <si>
    <t>Derivaldo</t>
  </si>
  <si>
    <t>Centímetros Esquadrias *</t>
  </si>
  <si>
    <t>Natanael</t>
  </si>
  <si>
    <t>NF2317</t>
  </si>
  <si>
    <t>Silvia Colchões</t>
  </si>
  <si>
    <t>Silvia</t>
  </si>
  <si>
    <t>NF 2529</t>
  </si>
  <si>
    <t>jaque paiva</t>
  </si>
  <si>
    <t xml:space="preserve">jaque </t>
  </si>
  <si>
    <t>NF 2530</t>
  </si>
  <si>
    <t>vip film</t>
  </si>
  <si>
    <t>aurea</t>
  </si>
  <si>
    <t>11 98475-5117</t>
  </si>
  <si>
    <t>NF 2531</t>
  </si>
  <si>
    <t>Inoovar Crédito</t>
  </si>
  <si>
    <t xml:space="preserve">viviane </t>
  </si>
  <si>
    <t>95 8108-3309</t>
  </si>
  <si>
    <t>NF 2532</t>
  </si>
  <si>
    <t>BBQ FAMILY</t>
  </si>
  <si>
    <t>Jheferson</t>
  </si>
  <si>
    <t>NF 3737</t>
  </si>
  <si>
    <t xml:space="preserve"> Buga</t>
  </si>
  <si>
    <t>Carlos</t>
  </si>
  <si>
    <t xml:space="preserve"> 14 99878-7317</t>
  </si>
  <si>
    <t xml:space="preserve">Mundo das chaves  02 </t>
  </si>
  <si>
    <t xml:space="preserve"> 89 9474-1205</t>
  </si>
  <si>
    <t>NF 2533</t>
  </si>
  <si>
    <t>Lab Saude Mais</t>
  </si>
  <si>
    <t>Nivania</t>
  </si>
  <si>
    <t>NF 3738</t>
  </si>
  <si>
    <t>Lilian Valentim</t>
  </si>
  <si>
    <t>13 99626-4742</t>
  </si>
  <si>
    <t>NF 2534</t>
  </si>
  <si>
    <t>Jeferson Moreira *</t>
  </si>
  <si>
    <t>Jeferson Moreira</t>
  </si>
  <si>
    <t>NF 2535</t>
  </si>
  <si>
    <t>Forplac</t>
  </si>
  <si>
    <t>11 94009-6226</t>
  </si>
  <si>
    <t>MultiTaxi (cobrar 31/07) *</t>
  </si>
  <si>
    <t>Joao Luiz</t>
  </si>
  <si>
    <t>Lift Aid AGUARDANDO CLIENTE</t>
  </si>
  <si>
    <t>Ana</t>
  </si>
  <si>
    <t>NF 3739</t>
  </si>
  <si>
    <t>Escola Técnica Papa Mike 1</t>
  </si>
  <si>
    <t>Andréia</t>
  </si>
  <si>
    <t>11 97270-4209</t>
  </si>
  <si>
    <t>Escola Técnica Papa Mike 2</t>
  </si>
  <si>
    <t>NF 3740</t>
  </si>
  <si>
    <t>Zona Leste Portões</t>
  </si>
  <si>
    <t>Júnior</t>
  </si>
  <si>
    <t>11 2641-2777</t>
  </si>
  <si>
    <t>NF 3741</t>
  </si>
  <si>
    <t>ZeusNet *</t>
  </si>
  <si>
    <t>91 8461-5660</t>
  </si>
  <si>
    <t>NF 2536</t>
  </si>
  <si>
    <t>Vida Imóveis</t>
  </si>
  <si>
    <t>Jeferson</t>
  </si>
  <si>
    <t xml:space="preserve"> 11 99972-1633</t>
  </si>
  <si>
    <t>NF 2537</t>
  </si>
  <si>
    <t>Salão Escola Damiana</t>
  </si>
  <si>
    <t xml:space="preserve">Rosangela </t>
  </si>
  <si>
    <t>27 99946-3278</t>
  </si>
  <si>
    <t>Gil Joias *</t>
  </si>
  <si>
    <t xml:space="preserve">Gil </t>
  </si>
  <si>
    <t xml:space="preserve"> 17 99167-1193</t>
  </si>
  <si>
    <t>NF 2538</t>
  </si>
  <si>
    <t>Cristiane Estevam</t>
  </si>
  <si>
    <t xml:space="preserve">Cristiane </t>
  </si>
  <si>
    <t>11 96262-8011</t>
  </si>
  <si>
    <t>NF 3742</t>
  </si>
  <si>
    <t>UTS Portaria Remota *</t>
  </si>
  <si>
    <t>Adriano</t>
  </si>
  <si>
    <t xml:space="preserve"> 84 9991-0601</t>
  </si>
  <si>
    <t>NF 2539</t>
  </si>
  <si>
    <t>Dr. Silvino Teles</t>
  </si>
  <si>
    <t xml:space="preserve">Silvino </t>
  </si>
  <si>
    <t xml:space="preserve"> 87 9906-5299</t>
  </si>
  <si>
    <t>NF 2540</t>
  </si>
  <si>
    <t>Benvenutto Pizzaria</t>
  </si>
  <si>
    <t xml:space="preserve">Solange </t>
  </si>
  <si>
    <t>47 8861-9053</t>
  </si>
  <si>
    <t>NF 2541</t>
  </si>
  <si>
    <t>Expert Fitness</t>
  </si>
  <si>
    <t>NF 3743</t>
  </si>
  <si>
    <t>Maria Rosa Móveis</t>
  </si>
  <si>
    <t>Vitor Maioli</t>
  </si>
  <si>
    <t>27 98112-4417</t>
  </si>
  <si>
    <t>Pov</t>
  </si>
  <si>
    <t>Cesar Giaconi 1 POV</t>
  </si>
  <si>
    <t xml:space="preserve">Cesar </t>
  </si>
  <si>
    <t xml:space="preserve"> 11 99603-6553</t>
  </si>
  <si>
    <t xml:space="preserve">PACOTE </t>
  </si>
  <si>
    <t>NF 3744</t>
  </si>
  <si>
    <t>roque 1 *</t>
  </si>
  <si>
    <t xml:space="preserve">andre </t>
  </si>
  <si>
    <t>19 98443-0708</t>
  </si>
  <si>
    <t>NF 2542</t>
  </si>
  <si>
    <t>roque 2 *</t>
  </si>
  <si>
    <t>NF 3745</t>
  </si>
  <si>
    <t xml:space="preserve"> AB Refrigeração</t>
  </si>
  <si>
    <t>Alexandre Bulgarelli</t>
  </si>
  <si>
    <t>24 99864-8918</t>
  </si>
  <si>
    <t>NF 3746</t>
  </si>
  <si>
    <t>Guias Pelo Brasil 4</t>
  </si>
  <si>
    <t xml:space="preserve">Felipe </t>
  </si>
  <si>
    <t xml:space="preserve"> 84 9945-0925</t>
  </si>
  <si>
    <t>NF 3747</t>
  </si>
  <si>
    <t>PREMODULO</t>
  </si>
  <si>
    <t xml:space="preserve">cristiano </t>
  </si>
  <si>
    <t>31 9959-3019</t>
  </si>
  <si>
    <t>NF 3748</t>
  </si>
  <si>
    <t>Bolados Lanches *</t>
  </si>
  <si>
    <t>11 96717-8236</t>
  </si>
  <si>
    <t>2° VIA FLORENCE</t>
  </si>
  <si>
    <t>DANI</t>
  </si>
  <si>
    <t>NF 2543</t>
  </si>
  <si>
    <t>ESPETINHO GRILL 3 *</t>
  </si>
  <si>
    <t>MAURO SILVA</t>
  </si>
  <si>
    <t>NF 2544</t>
  </si>
  <si>
    <t>ricardo advogado *</t>
  </si>
  <si>
    <t>ricardo</t>
  </si>
  <si>
    <t>Lelu Sacolas 2 *camila*</t>
  </si>
  <si>
    <t>pacote</t>
  </si>
  <si>
    <t>Lelu Sacolas 3 *camila*</t>
  </si>
  <si>
    <t xml:space="preserve">AC PISOS </t>
  </si>
  <si>
    <t>Adenicio</t>
  </si>
  <si>
    <t>NextOffice *</t>
  </si>
  <si>
    <t xml:space="preserve">Eugenio </t>
  </si>
  <si>
    <t xml:space="preserve"> 11 98707-0796</t>
  </si>
  <si>
    <t>NF 2545</t>
  </si>
  <si>
    <t>Campanha Murilo URGENTE</t>
  </si>
  <si>
    <t xml:space="preserve">Murilo </t>
  </si>
  <si>
    <t>16 99388-8411</t>
  </si>
  <si>
    <t>NF 4220</t>
  </si>
  <si>
    <t>Thiago</t>
  </si>
  <si>
    <t xml:space="preserve">Sigma Controle </t>
  </si>
  <si>
    <t>Gustavo Marcelino</t>
  </si>
  <si>
    <t>19 98737-3481</t>
  </si>
  <si>
    <t xml:space="preserve">valmiro jr </t>
  </si>
  <si>
    <t>valmiro jr</t>
  </si>
  <si>
    <t xml:space="preserve"> 91 8180-3131</t>
  </si>
  <si>
    <t>NF 2546</t>
  </si>
  <si>
    <t>padaria lourenço</t>
  </si>
  <si>
    <t>Alessandro</t>
  </si>
  <si>
    <t>95 8114-4915</t>
  </si>
  <si>
    <t>NF 2547</t>
  </si>
  <si>
    <t>Madeireira Guaranta</t>
  </si>
  <si>
    <t xml:space="preserve">alessandro </t>
  </si>
  <si>
    <t>66 9959-3650</t>
  </si>
  <si>
    <t>NF 2548</t>
  </si>
  <si>
    <t>DR Das TVs</t>
  </si>
  <si>
    <t xml:space="preserve">Elivando </t>
  </si>
  <si>
    <t xml:space="preserve"> 92 9114-7078</t>
  </si>
  <si>
    <t>NF2299</t>
  </si>
  <si>
    <t>ZYON administra PAGAR 16/07 *</t>
  </si>
  <si>
    <t>Rubson</t>
  </si>
  <si>
    <t>33 9192-2598</t>
  </si>
  <si>
    <t>NF 2599</t>
  </si>
  <si>
    <t>medSenior</t>
  </si>
  <si>
    <t xml:space="preserve"> Roxane</t>
  </si>
  <si>
    <t>21 96018-2428</t>
  </si>
  <si>
    <t>NF 2549</t>
  </si>
  <si>
    <t>tec master</t>
  </si>
  <si>
    <t>13 99774-5224</t>
  </si>
  <si>
    <t>NF 2550</t>
  </si>
  <si>
    <t xml:space="preserve">sorriso pneus </t>
  </si>
  <si>
    <t>18 99709-7980</t>
  </si>
  <si>
    <t>NF 2551</t>
  </si>
  <si>
    <t>use_sgt</t>
  </si>
  <si>
    <t xml:space="preserve">Marcelo </t>
  </si>
  <si>
    <t>81 9849-1797</t>
  </si>
  <si>
    <t>Mais Limpus *</t>
  </si>
  <si>
    <t xml:space="preserve">Joyce </t>
  </si>
  <si>
    <t>31 9500-6950</t>
  </si>
  <si>
    <t>NF 2552</t>
  </si>
  <si>
    <t>Centro Educacional Felizardo</t>
  </si>
  <si>
    <t>Cristina</t>
  </si>
  <si>
    <t>NF2553</t>
  </si>
  <si>
    <t>CCJ Dantas</t>
  </si>
  <si>
    <t>Clodoaldo</t>
  </si>
  <si>
    <t>NF 3749</t>
  </si>
  <si>
    <t xml:space="preserve">Farmácia Família </t>
  </si>
  <si>
    <t>Cléber</t>
  </si>
  <si>
    <t>47 8477-9033</t>
  </si>
  <si>
    <t xml:space="preserve"> Aral Decor 2</t>
  </si>
  <si>
    <t>43 9911-0150</t>
  </si>
  <si>
    <t xml:space="preserve">Pago </t>
  </si>
  <si>
    <t>DIEGO HENRIQUE 3</t>
  </si>
  <si>
    <t>diego</t>
  </si>
  <si>
    <t>69 9234-7444</t>
  </si>
  <si>
    <t>Borghetti Logística 2</t>
  </si>
  <si>
    <t>NF 2554</t>
  </si>
  <si>
    <t xml:space="preserve">rodrigo fumagolli </t>
  </si>
  <si>
    <t>NF 3750</t>
  </si>
  <si>
    <t>Jota Brinquedos</t>
  </si>
  <si>
    <t>Jefferson Almeida</t>
  </si>
  <si>
    <t>19 99299-1366</t>
  </si>
  <si>
    <t>NF 2555</t>
  </si>
  <si>
    <t xml:space="preserve">cruz e silva advogada </t>
  </si>
  <si>
    <t>NF - 2298</t>
  </si>
  <si>
    <t>victor midia cliente *</t>
  </si>
  <si>
    <t xml:space="preserve">victor </t>
  </si>
  <si>
    <t>NF 3751</t>
  </si>
  <si>
    <t>CAV Treinamentos</t>
  </si>
  <si>
    <t>Jayme Ribeiro</t>
  </si>
  <si>
    <t>99 8400-9712</t>
  </si>
  <si>
    <t>NF 3752</t>
  </si>
  <si>
    <t xml:space="preserve">LJ Comunicação </t>
  </si>
  <si>
    <t>Lucian</t>
  </si>
  <si>
    <t>74 8837-2799</t>
  </si>
  <si>
    <t>NF 2556</t>
  </si>
  <si>
    <t xml:space="preserve">ROTA TELECOM </t>
  </si>
  <si>
    <t>Junior</t>
  </si>
  <si>
    <t>81 8226-3131</t>
  </si>
  <si>
    <t>Ricardo Elétrica Soluções</t>
  </si>
  <si>
    <t>21 96513-9593</t>
  </si>
  <si>
    <t>NF 3753</t>
  </si>
  <si>
    <t>Cuidando com Amor</t>
  </si>
  <si>
    <t>47 9747-5658</t>
  </si>
  <si>
    <t>NF 2557</t>
  </si>
  <si>
    <t>Faz Tudo</t>
  </si>
  <si>
    <t>Gean</t>
  </si>
  <si>
    <t>NF 3754</t>
  </si>
  <si>
    <t>Eletro Lima</t>
  </si>
  <si>
    <t>Aldair</t>
  </si>
  <si>
    <t>17 98810-6136</t>
  </si>
  <si>
    <t>NF 2558</t>
  </si>
  <si>
    <t>Implantes matheus</t>
  </si>
  <si>
    <t>Matheus</t>
  </si>
  <si>
    <t>NF 3755</t>
  </si>
  <si>
    <t>Torresmo Mineiro</t>
  </si>
  <si>
    <t>Cleibe</t>
  </si>
  <si>
    <t>62 8482-5891</t>
  </si>
  <si>
    <t>Semente da vida - NÃO QUER PAGAR *</t>
  </si>
  <si>
    <t>Douglas</t>
  </si>
  <si>
    <t xml:space="preserve">dm gás </t>
  </si>
  <si>
    <t xml:space="preserve">jean </t>
  </si>
  <si>
    <t>NF 2559</t>
  </si>
  <si>
    <t>bonshop</t>
  </si>
  <si>
    <t>ivete</t>
  </si>
  <si>
    <t>11 95123-9453</t>
  </si>
  <si>
    <t>NF 3756</t>
  </si>
  <si>
    <t>Massas Chasko *</t>
  </si>
  <si>
    <t>marcia</t>
  </si>
  <si>
    <t>42 9944-9554</t>
  </si>
  <si>
    <t>NF 3757</t>
  </si>
  <si>
    <t>Autoescola Estevam *</t>
  </si>
  <si>
    <t>Fernando</t>
  </si>
  <si>
    <t>21 99794-9334</t>
  </si>
  <si>
    <t>Eramos Epac 03</t>
  </si>
  <si>
    <t xml:space="preserve"> 51 9873-3577</t>
  </si>
  <si>
    <t xml:space="preserve">- </t>
  </si>
  <si>
    <t>NF 2560</t>
  </si>
  <si>
    <t>Alan do Feno</t>
  </si>
  <si>
    <t>Alan</t>
  </si>
  <si>
    <t>18 99644-7496</t>
  </si>
  <si>
    <t>NF 3758</t>
  </si>
  <si>
    <t xml:space="preserve">100 ótica </t>
  </si>
  <si>
    <t xml:space="preserve">rafael </t>
  </si>
  <si>
    <t xml:space="preserve">Verdureiro da Hidroponia </t>
  </si>
  <si>
    <t>Fred</t>
  </si>
  <si>
    <t>65 9627-7772</t>
  </si>
  <si>
    <t>NF 2561</t>
  </si>
  <si>
    <t xml:space="preserve">foco na meta </t>
  </si>
  <si>
    <t xml:space="preserve">ph </t>
  </si>
  <si>
    <t>NF 2562</t>
  </si>
  <si>
    <t>Corretorjoserenatorios *</t>
  </si>
  <si>
    <t>renato</t>
  </si>
  <si>
    <t>NF 2563</t>
  </si>
  <si>
    <t>Fimpra</t>
  </si>
  <si>
    <t>NF 2351</t>
  </si>
  <si>
    <t>Realeza Eventos</t>
  </si>
  <si>
    <t>Maicon</t>
  </si>
  <si>
    <t>Projetar Sistemas AGUARDANDO CLIENTE</t>
  </si>
  <si>
    <t>Wagner</t>
  </si>
  <si>
    <t>NF 2564</t>
  </si>
  <si>
    <t>Auto check</t>
  </si>
  <si>
    <t>NF 2565</t>
  </si>
  <si>
    <t xml:space="preserve"> Censo Representações(diferença do valor)</t>
  </si>
  <si>
    <t>NF 2566</t>
  </si>
  <si>
    <t>Jefferson Moreira 2</t>
  </si>
  <si>
    <t>Jefferson Moreira</t>
  </si>
  <si>
    <t>NF 3759</t>
  </si>
  <si>
    <t>Leandra Esteta</t>
  </si>
  <si>
    <t>Leandra</t>
  </si>
  <si>
    <t>11 96260-9832</t>
  </si>
  <si>
    <t>NF 2567</t>
  </si>
  <si>
    <t>carlos correa *</t>
  </si>
  <si>
    <t>Galdino Corretor(pagamento restante dia 13/07)</t>
  </si>
  <si>
    <t>Paulo Cezar</t>
  </si>
  <si>
    <t>NF 3461</t>
  </si>
  <si>
    <t xml:space="preserve">Macedo Persianas *ugente amanhã* </t>
  </si>
  <si>
    <t xml:space="preserve">Vinicius </t>
  </si>
  <si>
    <t>11 95153-0392</t>
  </si>
  <si>
    <t>NF 3760</t>
  </si>
  <si>
    <t>Lar de Idosos Viva Bem</t>
  </si>
  <si>
    <t>Billê</t>
  </si>
  <si>
    <t>32 3216-8419</t>
  </si>
  <si>
    <t>NF 2369</t>
  </si>
  <si>
    <t>Hosptem</t>
  </si>
  <si>
    <t>Gustavo</t>
  </si>
  <si>
    <t>NF 2568</t>
  </si>
  <si>
    <t xml:space="preserve">Omi Vida </t>
  </si>
  <si>
    <t>92 9999-0959</t>
  </si>
  <si>
    <t xml:space="preserve">armazén 3 </t>
  </si>
  <si>
    <t>soraia</t>
  </si>
  <si>
    <t>NF 3761</t>
  </si>
  <si>
    <t>Agrotop</t>
  </si>
  <si>
    <t xml:space="preserve"> 73 9976-2628</t>
  </si>
  <si>
    <t xml:space="preserve">Najila </t>
  </si>
  <si>
    <t>Najila</t>
  </si>
  <si>
    <t>NF 3844</t>
  </si>
  <si>
    <t>Hugo</t>
  </si>
  <si>
    <t>POV</t>
  </si>
  <si>
    <t>Branco Mendes Capilar POV</t>
  </si>
  <si>
    <t>11 98828-1252</t>
  </si>
  <si>
    <t>NF 3762</t>
  </si>
  <si>
    <t>Aucir do Munick</t>
  </si>
  <si>
    <t>Aucir</t>
  </si>
  <si>
    <t>NF 2600</t>
  </si>
  <si>
    <t xml:space="preserve">Mil casas (personalização) </t>
  </si>
  <si>
    <t>31 8880-9973</t>
  </si>
  <si>
    <t xml:space="preserve">Usina Engenharia 1 Roteiro </t>
  </si>
  <si>
    <t>Rodrigo Rodrigues</t>
  </si>
  <si>
    <t xml:space="preserve"> 62 8605-0997</t>
  </si>
  <si>
    <t xml:space="preserve">Usina Engenharia 2  Roteiro </t>
  </si>
  <si>
    <t>NF 3763</t>
  </si>
  <si>
    <t>JG guincho *</t>
  </si>
  <si>
    <t>Julyana</t>
  </si>
  <si>
    <t>Mascote</t>
  </si>
  <si>
    <t>Pai Eterno Leilões Mascote *</t>
  </si>
  <si>
    <t>Anderson</t>
  </si>
  <si>
    <t>62 8581-7937</t>
  </si>
  <si>
    <t>NF 3764</t>
  </si>
  <si>
    <t xml:space="preserve">Pai Eterno Leilões </t>
  </si>
  <si>
    <t xml:space="preserve">Lá Casa da Pizza (DIA 21 ) </t>
  </si>
  <si>
    <t>fabio</t>
  </si>
  <si>
    <t>96 9197-2206</t>
  </si>
  <si>
    <t>Assistel 1</t>
  </si>
  <si>
    <t>11 98455-4388</t>
  </si>
  <si>
    <t>Assistel 2</t>
  </si>
  <si>
    <t>NF-2305</t>
  </si>
  <si>
    <t>Kelma</t>
  </si>
  <si>
    <t>Personalização</t>
  </si>
  <si>
    <t>agnaldo lima</t>
  </si>
  <si>
    <t>71 9364-0540</t>
  </si>
  <si>
    <t>3D Realista</t>
  </si>
  <si>
    <t xml:space="preserve">Advogada Marcia Moreira </t>
  </si>
  <si>
    <t xml:space="preserve">Márcia </t>
  </si>
  <si>
    <t>48 8831-3647</t>
  </si>
  <si>
    <t>TREINAMENTO E MENTORIA - POST 1</t>
  </si>
  <si>
    <t>Flávio Kretli</t>
  </si>
  <si>
    <t>33 9732-2335</t>
  </si>
  <si>
    <t>PACOTE</t>
  </si>
  <si>
    <t>NF 3765</t>
  </si>
  <si>
    <t>3D personalizado</t>
  </si>
  <si>
    <t xml:space="preserve">grupo heitor </t>
  </si>
  <si>
    <t>heitor</t>
  </si>
  <si>
    <t>62 9155-4949</t>
  </si>
  <si>
    <t>NF 2569</t>
  </si>
  <si>
    <t xml:space="preserve">exce consultoria 3 </t>
  </si>
  <si>
    <t>joão isaias</t>
  </si>
  <si>
    <t xml:space="preserve"> 31 9348-5448</t>
  </si>
  <si>
    <t>NF2569</t>
  </si>
  <si>
    <t xml:space="preserve">exce consultoria 4 </t>
  </si>
  <si>
    <t>NF 2570</t>
  </si>
  <si>
    <t xml:space="preserve">sm móveis </t>
  </si>
  <si>
    <t>sidney</t>
  </si>
  <si>
    <t>NF 3766</t>
  </si>
  <si>
    <t>Feirão Trucks</t>
  </si>
  <si>
    <t xml:space="preserve">Luciano </t>
  </si>
  <si>
    <t>11 96061-0578</t>
  </si>
  <si>
    <t>NF 3767</t>
  </si>
  <si>
    <t>Big Car</t>
  </si>
  <si>
    <t xml:space="preserve"> 94 9158-2605</t>
  </si>
  <si>
    <t>NF3465</t>
  </si>
  <si>
    <t xml:space="preserve"> ISPAds 2 </t>
  </si>
  <si>
    <t xml:space="preserve">William </t>
  </si>
  <si>
    <t>49 9903-7322</t>
  </si>
  <si>
    <t xml:space="preserve"> ISPAds 3</t>
  </si>
  <si>
    <t>NF 3768</t>
  </si>
  <si>
    <t>Alencar Vacinas</t>
  </si>
  <si>
    <t>Jayanne</t>
  </si>
  <si>
    <t>NF3462</t>
  </si>
  <si>
    <t>Computron Cursos</t>
  </si>
  <si>
    <t>Bruno Siqueira</t>
  </si>
  <si>
    <t xml:space="preserve"> 92 9507-0157</t>
  </si>
  <si>
    <t>NF 3845</t>
  </si>
  <si>
    <t xml:space="preserve">Douglas Assis - personalização </t>
  </si>
  <si>
    <t>11 94397-3489</t>
  </si>
  <si>
    <t>NF 3769</t>
  </si>
  <si>
    <t>LOCMYLLE</t>
  </si>
  <si>
    <t>Nailton</t>
  </si>
  <si>
    <t>NF 3770</t>
  </si>
  <si>
    <t>Reformatec Reformas Ltda</t>
  </si>
  <si>
    <t>21 99828-8955</t>
  </si>
  <si>
    <t>nf 3522</t>
  </si>
  <si>
    <t>NF 3463</t>
  </si>
  <si>
    <t>UTI do Notebook</t>
  </si>
  <si>
    <t>Rodrigo Andrade</t>
  </si>
  <si>
    <t>83 9302-3972</t>
  </si>
  <si>
    <t>NF 3771</t>
  </si>
  <si>
    <t>CRS Gestão Empresarial</t>
  </si>
  <si>
    <t>27 99806-8988</t>
  </si>
  <si>
    <t>NF 3772</t>
  </si>
  <si>
    <t>Mairo Moura</t>
  </si>
  <si>
    <t>41 9904-7466</t>
  </si>
  <si>
    <t>NF 3778</t>
  </si>
  <si>
    <t>Big Fire Treinamentos</t>
  </si>
  <si>
    <t xml:space="preserve"> 47 8810-5925</t>
  </si>
  <si>
    <t>NF 3779</t>
  </si>
  <si>
    <t>Top Peças</t>
  </si>
  <si>
    <t>62 8482-7369</t>
  </si>
  <si>
    <t>Probonnus 11</t>
  </si>
  <si>
    <t>61 9847-9279</t>
  </si>
  <si>
    <t>NF 2571</t>
  </si>
  <si>
    <t>Amier Fly</t>
  </si>
  <si>
    <t>Alexandre</t>
  </si>
  <si>
    <t>D&amp;D 2</t>
  </si>
  <si>
    <t>Julia Lima</t>
  </si>
  <si>
    <t>21 97024-3919</t>
  </si>
  <si>
    <t>D&amp;D 3</t>
  </si>
  <si>
    <t>Luma</t>
  </si>
  <si>
    <t>21 96709-0822</t>
  </si>
  <si>
    <t>NF 3780</t>
  </si>
  <si>
    <t>Casa dos Genéricos Matriz</t>
  </si>
  <si>
    <t>Carlos Renato</t>
  </si>
  <si>
    <t>24 99312-5449</t>
  </si>
  <si>
    <t>progresso água *</t>
  </si>
  <si>
    <t xml:space="preserve">eliana </t>
  </si>
  <si>
    <t>NF 3846</t>
  </si>
  <si>
    <t>Edição audio</t>
  </si>
  <si>
    <t xml:space="preserve">Tiagão mascote animado </t>
  </si>
  <si>
    <t>Robson</t>
  </si>
  <si>
    <t>53 8111-3449</t>
  </si>
  <si>
    <t>Os Reis da Praia ( Banco Brasil )</t>
  </si>
  <si>
    <t>21 96580-9753</t>
  </si>
  <si>
    <t>NF 3781</t>
  </si>
  <si>
    <t xml:space="preserve">Friomaq </t>
  </si>
  <si>
    <t xml:space="preserve">Robson </t>
  </si>
  <si>
    <t xml:space="preserve"> 13 98881-5076</t>
  </si>
  <si>
    <t>NF 3782</t>
  </si>
  <si>
    <t>SP Brasil Soluções</t>
  </si>
  <si>
    <t>Djalma</t>
  </si>
  <si>
    <t>NF 3783</t>
  </si>
  <si>
    <t xml:space="preserve">Rany Kids 2  Urgente </t>
  </si>
  <si>
    <t>Claudio Santos</t>
  </si>
  <si>
    <t>85 8801-4193</t>
  </si>
  <si>
    <t>a</t>
  </si>
  <si>
    <t>NF 3785</t>
  </si>
  <si>
    <t>Auto Escola Pindorama *</t>
  </si>
  <si>
    <t>MARCIO</t>
  </si>
  <si>
    <t>82 9174-9058</t>
  </si>
  <si>
    <t>NF3786</t>
  </si>
  <si>
    <t>Gigante Pneus</t>
  </si>
  <si>
    <t>16 99601-2634</t>
  </si>
  <si>
    <t>NF 3787</t>
  </si>
  <si>
    <t xml:space="preserve">Mentes Pensantes </t>
  </si>
  <si>
    <t>Elaine</t>
  </si>
  <si>
    <t>NF 3788</t>
  </si>
  <si>
    <t>Moda infantil - alteração</t>
  </si>
  <si>
    <t>83 9682-8107</t>
  </si>
  <si>
    <t>Dr. Adriano Passos 2.1</t>
  </si>
  <si>
    <t xml:space="preserve"> 71 8201-6257</t>
  </si>
  <si>
    <t>Dr. Adriano Passos 2.2</t>
  </si>
  <si>
    <t>Dr. Adriano Passos 2.3</t>
  </si>
  <si>
    <t>Nf 2615</t>
  </si>
  <si>
    <t xml:space="preserve">Selettomed </t>
  </si>
  <si>
    <t>Rodrigo</t>
  </si>
  <si>
    <t>NF 3789</t>
  </si>
  <si>
    <t>Portal da Vida</t>
  </si>
  <si>
    <t xml:space="preserve"> 18 99144-9953</t>
  </si>
  <si>
    <t>NF 3790</t>
  </si>
  <si>
    <t>Jubileu Farma</t>
  </si>
  <si>
    <t>Wesley Jubileu</t>
  </si>
  <si>
    <t xml:space="preserve">NF </t>
  </si>
  <si>
    <t>andré ifood  PAGAR 16/07*</t>
  </si>
  <si>
    <t>andré</t>
  </si>
  <si>
    <t>NF 3791</t>
  </si>
  <si>
    <t>Gira Clean Lavanderia</t>
  </si>
  <si>
    <t>Giédre Sartorelli</t>
  </si>
  <si>
    <t>14 99615-9119</t>
  </si>
  <si>
    <t>Sanngiorno*</t>
  </si>
  <si>
    <t>11 99954-3604</t>
  </si>
  <si>
    <t xml:space="preserve">Aquitech Solar ROTEIRO </t>
  </si>
  <si>
    <t>Luciano</t>
  </si>
  <si>
    <t xml:space="preserve"> 99 8216-1162</t>
  </si>
  <si>
    <t>NF - 2323</t>
  </si>
  <si>
    <t xml:space="preserve">eja dom  </t>
  </si>
  <si>
    <t xml:space="preserve">emerson </t>
  </si>
  <si>
    <t xml:space="preserve">Leandro Campos 02 </t>
  </si>
  <si>
    <t xml:space="preserve">Grupo </t>
  </si>
  <si>
    <t>NF 3792</t>
  </si>
  <si>
    <t xml:space="preserve">Madecapas Video Mascote </t>
  </si>
  <si>
    <t>Ricardo</t>
  </si>
  <si>
    <t>19 98901-4852</t>
  </si>
  <si>
    <t>NF 3793</t>
  </si>
  <si>
    <t>VSL</t>
  </si>
  <si>
    <t xml:space="preserve">Dr.Alderlan </t>
  </si>
  <si>
    <t xml:space="preserve"> 92 8438-7100</t>
  </si>
  <si>
    <t>NF 3794</t>
  </si>
  <si>
    <t>Amaro Phone</t>
  </si>
  <si>
    <t xml:space="preserve"> 11 97013-3508</t>
  </si>
  <si>
    <t>NF 3795</t>
  </si>
  <si>
    <t>TELLUS 11</t>
  </si>
  <si>
    <t>x</t>
  </si>
  <si>
    <t xml:space="preserve">JOAO B. </t>
  </si>
  <si>
    <t>Divas Depil  ( Liberado ) *</t>
  </si>
  <si>
    <t xml:space="preserve">Edilene </t>
  </si>
  <si>
    <t>NF 3506</t>
  </si>
  <si>
    <t>Riviera Maquinas *</t>
  </si>
  <si>
    <t>Célio</t>
  </si>
  <si>
    <t>NF 3847</t>
  </si>
  <si>
    <t>Cavalcante e Zini - alteração</t>
  </si>
  <si>
    <t>65 9646-2946</t>
  </si>
  <si>
    <t>NF 2572</t>
  </si>
  <si>
    <t>SaferPlus</t>
  </si>
  <si>
    <t>Andre</t>
  </si>
  <si>
    <t>NF 3796</t>
  </si>
  <si>
    <t>Luna Flix Tv</t>
  </si>
  <si>
    <t>José Carlos</t>
  </si>
  <si>
    <t xml:space="preserve"> 31 9326-1306</t>
  </si>
  <si>
    <t>Luna Flix Tv *</t>
  </si>
  <si>
    <t>NF 3797</t>
  </si>
  <si>
    <t>Rocha Locadora</t>
  </si>
  <si>
    <t>Silvio</t>
  </si>
  <si>
    <t>Nf-2307</t>
  </si>
  <si>
    <t xml:space="preserve">éder farmácia </t>
  </si>
  <si>
    <t>éder</t>
  </si>
  <si>
    <t>Nf 2337</t>
  </si>
  <si>
    <t xml:space="preserve">tony lobo  </t>
  </si>
  <si>
    <t xml:space="preserve">tony </t>
  </si>
  <si>
    <t>NF 3798</t>
  </si>
  <si>
    <t>Rfitness *</t>
  </si>
  <si>
    <t>Romario</t>
  </si>
  <si>
    <t>NF 3799</t>
  </si>
  <si>
    <t xml:space="preserve">Luciano Tour </t>
  </si>
  <si>
    <t>NF 3800</t>
  </si>
  <si>
    <t xml:space="preserve"> saboritta</t>
  </si>
  <si>
    <t>angela</t>
  </si>
  <si>
    <t>61 9859-7522</t>
  </si>
  <si>
    <t>NF 2312</t>
  </si>
  <si>
    <t>CONFORTO COLCHÕES</t>
  </si>
  <si>
    <t>ZAILTON</t>
  </si>
  <si>
    <t>NF 2573</t>
  </si>
  <si>
    <t>Hauck Investimentos  2 (Nayara) *</t>
  </si>
  <si>
    <t>nf 2309</t>
  </si>
  <si>
    <t xml:space="preserve">pousada beira lago </t>
  </si>
  <si>
    <t>paulo</t>
  </si>
  <si>
    <t>NF2316</t>
  </si>
  <si>
    <t>Silvia (MASCOTE)</t>
  </si>
  <si>
    <t>NF 3801</t>
  </si>
  <si>
    <t>Multilab Laboratório,</t>
  </si>
  <si>
    <t>tiago</t>
  </si>
  <si>
    <t>nf 3564</t>
  </si>
  <si>
    <t>Opção Desentupidora</t>
  </si>
  <si>
    <t>11 95670-2725</t>
  </si>
  <si>
    <t xml:space="preserve">weliton economia  aguardando cliente </t>
  </si>
  <si>
    <t>weliton</t>
  </si>
  <si>
    <t>31 7266-1516</t>
  </si>
  <si>
    <t>NF 3469</t>
  </si>
  <si>
    <t>Dynamo Hair</t>
  </si>
  <si>
    <t xml:space="preserve">Ildete </t>
  </si>
  <si>
    <t>19 98239-7900</t>
  </si>
  <si>
    <t>NF 3802</t>
  </si>
  <si>
    <t>Edemilson Rodrigues</t>
  </si>
  <si>
    <t>Edemilson</t>
  </si>
  <si>
    <t xml:space="preserve"> 73 9830-1714</t>
  </si>
  <si>
    <t>NF 3803</t>
  </si>
  <si>
    <t>Cristiano Edição 4</t>
  </si>
  <si>
    <t>43 9965-3999</t>
  </si>
  <si>
    <t>WWT 1</t>
  </si>
  <si>
    <t>71 9288-7674</t>
  </si>
  <si>
    <t>NF-2302</t>
  </si>
  <si>
    <t xml:space="preserve">oficina do celular </t>
  </si>
  <si>
    <t>NF 2574</t>
  </si>
  <si>
    <t xml:space="preserve">anaraci </t>
  </si>
  <si>
    <t>anaraci soares</t>
  </si>
  <si>
    <t>69 8489-5444</t>
  </si>
  <si>
    <t>NF 2575</t>
  </si>
  <si>
    <t xml:space="preserve">brascam  PARA AMANHÃ </t>
  </si>
  <si>
    <t xml:space="preserve">nilceia </t>
  </si>
  <si>
    <t>48 9663-3374</t>
  </si>
  <si>
    <t>NF 3804</t>
  </si>
  <si>
    <t xml:space="preserve"> Identificador Único</t>
  </si>
  <si>
    <t>jose</t>
  </si>
  <si>
    <t>81 7116-0236</t>
  </si>
  <si>
    <t>NF 2576</t>
  </si>
  <si>
    <t>rcr ferragens (23/07)</t>
  </si>
  <si>
    <t xml:space="preserve">carlito </t>
  </si>
  <si>
    <t>NF3517</t>
  </si>
  <si>
    <t>Fujimiya Logistica *</t>
  </si>
  <si>
    <t xml:space="preserve"> 69 9279-0611</t>
  </si>
  <si>
    <t>NF 7210</t>
  </si>
  <si>
    <t>Refrimar</t>
  </si>
  <si>
    <t>27 99791-7210</t>
  </si>
  <si>
    <t>NF 2577</t>
  </si>
  <si>
    <t xml:space="preserve">barbearia d machado </t>
  </si>
  <si>
    <t xml:space="preserve">diego </t>
  </si>
  <si>
    <t>MEJ Serviços Industriais</t>
  </si>
  <si>
    <t>91 9214-4441</t>
  </si>
  <si>
    <t>NF 3805</t>
  </si>
  <si>
    <t>Ultrasound Cabo Frio</t>
  </si>
  <si>
    <t>Elma</t>
  </si>
  <si>
    <t>22 98838-4943</t>
  </si>
  <si>
    <t>NF 2578</t>
  </si>
  <si>
    <t>locapati</t>
  </si>
  <si>
    <t xml:space="preserve">paulo </t>
  </si>
  <si>
    <t>NF 3806</t>
  </si>
  <si>
    <t xml:space="preserve">Rafaela Santos </t>
  </si>
  <si>
    <t xml:space="preserve">Rafaela </t>
  </si>
  <si>
    <t>41 8448-0376</t>
  </si>
  <si>
    <t>NF 3807</t>
  </si>
  <si>
    <t>V.R.J Veículos</t>
  </si>
  <si>
    <t xml:space="preserve">João Gabriel </t>
  </si>
  <si>
    <t>17 99116-2460</t>
  </si>
  <si>
    <t>NF 3808</t>
  </si>
  <si>
    <t>COCO FIRE</t>
  </si>
  <si>
    <t>NF 3468</t>
  </si>
  <si>
    <t>WM Elevadores</t>
  </si>
  <si>
    <t>Hiago</t>
  </si>
  <si>
    <t xml:space="preserve"> 41 9789-0254</t>
  </si>
  <si>
    <t>NF 3809</t>
  </si>
  <si>
    <t>T.S.A Rastreamento</t>
  </si>
  <si>
    <t>94 9173-2297</t>
  </si>
  <si>
    <t>.</t>
  </si>
  <si>
    <t>JOAO B.</t>
  </si>
  <si>
    <t>NF 3855</t>
  </si>
  <si>
    <t>Imóvel Minha Casa</t>
  </si>
  <si>
    <t>MAURICIO SILVA</t>
  </si>
  <si>
    <t>11 96454-9288</t>
  </si>
  <si>
    <t>NF -2310</t>
  </si>
  <si>
    <t>mej serviços  2 ok *</t>
  </si>
  <si>
    <t>mário santos</t>
  </si>
  <si>
    <t>NF-2303</t>
  </si>
  <si>
    <t xml:space="preserve">ney corretor </t>
  </si>
  <si>
    <t xml:space="preserve">ney </t>
  </si>
  <si>
    <t>NF-2304</t>
  </si>
  <si>
    <t>espaço 23</t>
  </si>
  <si>
    <t>edilza</t>
  </si>
  <si>
    <t>NF 3810</t>
  </si>
  <si>
    <t>Ativa Midia 3</t>
  </si>
  <si>
    <t>Laila</t>
  </si>
  <si>
    <t>65 9988-1688</t>
  </si>
  <si>
    <t>NF 2579</t>
  </si>
  <si>
    <t xml:space="preserve">Maxx Despachates </t>
  </si>
  <si>
    <t>19 98941-5571</t>
  </si>
  <si>
    <t>NF 3811</t>
  </si>
  <si>
    <t>Lopes Autocar</t>
  </si>
  <si>
    <t xml:space="preserve"> 66 8477-8456</t>
  </si>
  <si>
    <t xml:space="preserve">ESPERANDO cliente </t>
  </si>
  <si>
    <t>churrasco e cia *</t>
  </si>
  <si>
    <t xml:space="preserve">adilson </t>
  </si>
  <si>
    <t>NF 3500</t>
  </si>
  <si>
    <t>Ponto de vista corretora</t>
  </si>
  <si>
    <t>NF-6162</t>
  </si>
  <si>
    <t>unimaq *</t>
  </si>
  <si>
    <t>NF 3472</t>
  </si>
  <si>
    <t>Purafiltra Tripla</t>
  </si>
  <si>
    <t>Josué Freitas</t>
  </si>
  <si>
    <t xml:space="preserve"> 85 9181-0769</t>
  </si>
  <si>
    <t>Nf 2318</t>
  </si>
  <si>
    <t>restaurante soletano</t>
  </si>
  <si>
    <t xml:space="preserve">anderson </t>
  </si>
  <si>
    <t>NF 3471</t>
  </si>
  <si>
    <t>Champions Contabilidade</t>
  </si>
  <si>
    <t>62 9411-1109</t>
  </si>
  <si>
    <t>NF 3812</t>
  </si>
  <si>
    <t>Office Motors *</t>
  </si>
  <si>
    <t>André</t>
  </si>
  <si>
    <t>NF 3495</t>
  </si>
  <si>
    <t>Pousada Morado do Sol *</t>
  </si>
  <si>
    <t>Elisete</t>
  </si>
  <si>
    <t>NF 3476</t>
  </si>
  <si>
    <t>MOC PARAFUSOS *</t>
  </si>
  <si>
    <t>SHIRLEY</t>
  </si>
  <si>
    <t>38 9132-5121</t>
  </si>
  <si>
    <t>NF 3473</t>
  </si>
  <si>
    <t>Veda Agro</t>
  </si>
  <si>
    <t>Fagundes</t>
  </si>
  <si>
    <t>62 9668-9724</t>
  </si>
  <si>
    <t>NF 3474</t>
  </si>
  <si>
    <t>Vinicius Pires</t>
  </si>
  <si>
    <t xml:space="preserve"> 83 9945-9055</t>
  </si>
  <si>
    <t>JL Consertos *</t>
  </si>
  <si>
    <t>22 97401-7384</t>
  </si>
  <si>
    <t>NF 3475</t>
  </si>
  <si>
    <t xml:space="preserve">Aspein Ar Condicionado </t>
  </si>
  <si>
    <t xml:space="preserve">Madalena </t>
  </si>
  <si>
    <t xml:space="preserve"> 19 99161-5989</t>
  </si>
  <si>
    <t>NF 3498</t>
  </si>
  <si>
    <t>Protege System Solar</t>
  </si>
  <si>
    <t>Dheisson Junior</t>
  </si>
  <si>
    <t>66 9657-6013</t>
  </si>
  <si>
    <t>NF 3505</t>
  </si>
  <si>
    <t>Cieb odonto</t>
  </si>
  <si>
    <t>Enislanio</t>
  </si>
  <si>
    <t>NF 3848</t>
  </si>
  <si>
    <t>Rei da Carne *</t>
  </si>
  <si>
    <t>Juliano Dias</t>
  </si>
  <si>
    <t>34 8842-2417</t>
  </si>
  <si>
    <t>NF 3466</t>
  </si>
  <si>
    <t>BBZ 4 *julia*</t>
  </si>
  <si>
    <t xml:space="preserve">Luanna </t>
  </si>
  <si>
    <t>19 99213-0043</t>
  </si>
  <si>
    <t xml:space="preserve">NF3478 </t>
  </si>
  <si>
    <t xml:space="preserve">historia tom </t>
  </si>
  <si>
    <t>tom</t>
  </si>
  <si>
    <t>62 8118-6284</t>
  </si>
  <si>
    <t>NF 3499</t>
  </si>
  <si>
    <t>Mega Amanda</t>
  </si>
  <si>
    <t>Amanda</t>
  </si>
  <si>
    <t>nf 3477</t>
  </si>
  <si>
    <t>cooperve *</t>
  </si>
  <si>
    <t>82 9957-4529</t>
  </si>
  <si>
    <t>NF 3481</t>
  </si>
  <si>
    <t>Sorvetes Nobelesse</t>
  </si>
  <si>
    <t xml:space="preserve">Adão </t>
  </si>
  <si>
    <t>17 98802-6474</t>
  </si>
  <si>
    <t>Top Gás</t>
  </si>
  <si>
    <t>Mayanne</t>
  </si>
  <si>
    <t xml:space="preserve">esperando talita </t>
  </si>
  <si>
    <t>dj márcio  ok</t>
  </si>
  <si>
    <t xml:space="preserve">márcio </t>
  </si>
  <si>
    <t>NF 3813</t>
  </si>
  <si>
    <t>DI Inovação</t>
  </si>
  <si>
    <t>Diovane</t>
  </si>
  <si>
    <t>17 98101-7227</t>
  </si>
  <si>
    <t>NF 3483</t>
  </si>
  <si>
    <t>spa one 3d</t>
  </si>
  <si>
    <t>71 9259-2077</t>
  </si>
  <si>
    <t xml:space="preserve"> Espaço Ozon</t>
  </si>
  <si>
    <t>Delma</t>
  </si>
  <si>
    <t>NF3482</t>
  </si>
  <si>
    <t xml:space="preserve">Facilite Varejo CRM </t>
  </si>
  <si>
    <t xml:space="preserve">Hebert </t>
  </si>
  <si>
    <t>11 98849-5503</t>
  </si>
  <si>
    <t>NF 3503</t>
  </si>
  <si>
    <t>Terapeuta Ana Maria</t>
  </si>
  <si>
    <t>Ana Maria</t>
  </si>
  <si>
    <t>nf 9214</t>
  </si>
  <si>
    <t>jsf  limpa nome ok *</t>
  </si>
  <si>
    <t>júlio césar</t>
  </si>
  <si>
    <t>NF 3486</t>
  </si>
  <si>
    <t>VSD BRAZILIAN</t>
  </si>
  <si>
    <t>21 97317-2646</t>
  </si>
  <si>
    <t>NF 3814</t>
  </si>
  <si>
    <t>avast net</t>
  </si>
  <si>
    <t>Deivid</t>
  </si>
  <si>
    <t xml:space="preserve"> 73 8242-6107</t>
  </si>
  <si>
    <t>Plenum Saúde 1</t>
  </si>
  <si>
    <t>Phillippe Pereira</t>
  </si>
  <si>
    <t>61 9176-7458</t>
  </si>
  <si>
    <t>PAGO</t>
  </si>
  <si>
    <t>Influencer Natalia</t>
  </si>
  <si>
    <t>Plenum Saúde 2</t>
  </si>
  <si>
    <t xml:space="preserve">PAGO </t>
  </si>
  <si>
    <t>Nf 2325</t>
  </si>
  <si>
    <t>alex fernandez  *</t>
  </si>
  <si>
    <t xml:space="preserve">alex fernandez </t>
  </si>
  <si>
    <t>NF 3815</t>
  </si>
  <si>
    <t xml:space="preserve">NMD Consultoria </t>
  </si>
  <si>
    <t>Newton Lopes 2</t>
  </si>
  <si>
    <t>NF 3816</t>
  </si>
  <si>
    <t>sosmodafesta</t>
  </si>
  <si>
    <t>18 99820-7669</t>
  </si>
  <si>
    <t>NF-3493</t>
  </si>
  <si>
    <t>Dg assessoria e consultoria *</t>
  </si>
  <si>
    <t>Daniel</t>
  </si>
  <si>
    <t>Nf 3501</t>
  </si>
  <si>
    <t xml:space="preserve">ARCA SERRA </t>
  </si>
  <si>
    <t xml:space="preserve">SANDRA </t>
  </si>
  <si>
    <t>BBZ 5 *julia*</t>
  </si>
  <si>
    <t xml:space="preserve">pago </t>
  </si>
  <si>
    <t>VoltMax 2</t>
  </si>
  <si>
    <t>54 9906-5073</t>
  </si>
  <si>
    <t>VoltInvest 3</t>
  </si>
  <si>
    <t>NF 3484</t>
  </si>
  <si>
    <t xml:space="preserve">Fet Construtora </t>
  </si>
  <si>
    <t>75 8800-0005</t>
  </si>
  <si>
    <t>NF 3485</t>
  </si>
  <si>
    <t xml:space="preserve"> Leobahia 1 *</t>
  </si>
  <si>
    <t>Leobahia</t>
  </si>
  <si>
    <t>77 8126-8266</t>
  </si>
  <si>
    <t>Leobahia 2 *</t>
  </si>
  <si>
    <t>NF 3515</t>
  </si>
  <si>
    <r>
      <rPr>
        <rFont val="Arial"/>
        <color rgb="FF000000"/>
      </rPr>
      <t>Aniversário Revelação (</t>
    </r>
    <r>
      <rPr>
        <rFont val="Arial"/>
        <color rgb="FFFFFF00"/>
      </rPr>
      <t>Urgente</t>
    </r>
    <r>
      <rPr>
        <rFont val="Arial"/>
        <color rgb="FF000000"/>
      </rPr>
      <t>)</t>
    </r>
  </si>
  <si>
    <t>11 95640-9761</t>
  </si>
  <si>
    <t>NF 3464</t>
  </si>
  <si>
    <t xml:space="preserve">Elite Logistica </t>
  </si>
  <si>
    <t xml:space="preserve">Rafael </t>
  </si>
  <si>
    <t>47 8498-9670</t>
  </si>
  <si>
    <t>NF 3516</t>
  </si>
  <si>
    <t>Agro Geremias</t>
  </si>
  <si>
    <t xml:space="preserve">Evaldo Protege </t>
  </si>
  <si>
    <t>48 9124-7857</t>
  </si>
  <si>
    <t>NF 3849</t>
  </si>
  <si>
    <t>Thor Uniformes 02</t>
  </si>
  <si>
    <t>37 8838-7292</t>
  </si>
  <si>
    <t>NF 3520</t>
  </si>
  <si>
    <t>Diego da Renault</t>
  </si>
  <si>
    <t>Diego</t>
  </si>
  <si>
    <t>71 8231-8693</t>
  </si>
  <si>
    <t>NF3490</t>
  </si>
  <si>
    <t>Humberto Limpeza.</t>
  </si>
  <si>
    <t xml:space="preserve">Humberto </t>
  </si>
  <si>
    <t>16 99271-3635</t>
  </si>
  <si>
    <t>NF3487</t>
  </si>
  <si>
    <t>TransR Sorocaba</t>
  </si>
  <si>
    <t xml:space="preserve">Ana Paula </t>
  </si>
  <si>
    <t xml:space="preserve"> 15 98168-4631</t>
  </si>
  <si>
    <t>NF 3518</t>
  </si>
  <si>
    <t>Canttygelly Sorvetes *</t>
  </si>
  <si>
    <t xml:space="preserve"> 11 94735-4380</t>
  </si>
  <si>
    <t>NF 3519</t>
  </si>
  <si>
    <t>Sorvepatri</t>
  </si>
  <si>
    <t>Luiz Lemos</t>
  </si>
  <si>
    <t>51 8152-0201</t>
  </si>
  <si>
    <t>NF3593</t>
  </si>
  <si>
    <t xml:space="preserve">escola de música </t>
  </si>
  <si>
    <t>reginaldo</t>
  </si>
  <si>
    <t>NF 3817</t>
  </si>
  <si>
    <t xml:space="preserve">MESEG </t>
  </si>
  <si>
    <t>71 9653-2010</t>
  </si>
  <si>
    <t xml:space="preserve"> Acaia 2</t>
  </si>
  <si>
    <t xml:space="preserve">meire </t>
  </si>
  <si>
    <t>11 97150-6514</t>
  </si>
  <si>
    <t>NF 3856</t>
  </si>
  <si>
    <t>ARQUE FRIO</t>
  </si>
  <si>
    <t>Fabrício</t>
  </si>
  <si>
    <t>21 97219-0085</t>
  </si>
  <si>
    <t>NF 3525</t>
  </si>
  <si>
    <t>Grupo FK Engenharia</t>
  </si>
  <si>
    <t>Cleber Luiz</t>
  </si>
  <si>
    <t>13 98599-6541</t>
  </si>
  <si>
    <t>NF 3526</t>
  </si>
  <si>
    <t xml:space="preserve">Park Girassol </t>
  </si>
  <si>
    <t>Sinara</t>
  </si>
  <si>
    <t>49 9985-3195</t>
  </si>
  <si>
    <t>NF 3527</t>
  </si>
  <si>
    <r>
      <rPr>
        <rFont val="Arial"/>
        <color rgb="FF000000"/>
      </rPr>
      <t>Águias Fortes Solar (</t>
    </r>
    <r>
      <rPr>
        <rFont val="Arial"/>
        <color rgb="FFFFFF00"/>
      </rPr>
      <t>Urgente</t>
    </r>
    <r>
      <rPr>
        <rFont val="Arial"/>
        <color rgb="FF000000"/>
      </rPr>
      <t>)</t>
    </r>
  </si>
  <si>
    <t>87 9120-6928</t>
  </si>
  <si>
    <t>NF2339</t>
  </si>
  <si>
    <t xml:space="preserve">posto união </t>
  </si>
  <si>
    <t xml:space="preserve">fabiano </t>
  </si>
  <si>
    <t>NF 2601</t>
  </si>
  <si>
    <t xml:space="preserve">portal madeiras personalização a parte </t>
  </si>
  <si>
    <t>Nf3489</t>
  </si>
  <si>
    <t>Rosas Calçados</t>
  </si>
  <si>
    <t xml:space="preserve">walace </t>
  </si>
  <si>
    <t>NF3488</t>
  </si>
  <si>
    <t>Especialnet</t>
  </si>
  <si>
    <t>NF 3528</t>
  </si>
  <si>
    <t>Robertinho Casa De Carnes</t>
  </si>
  <si>
    <t>Robertinho</t>
  </si>
  <si>
    <t>97 8113-1340</t>
  </si>
  <si>
    <t>NF 3818</t>
  </si>
  <si>
    <t>Rivailda Pereira (SD)</t>
  </si>
  <si>
    <t xml:space="preserve">Rogério </t>
  </si>
  <si>
    <t xml:space="preserve"> 94 9109-3161</t>
  </si>
  <si>
    <t>NF3494</t>
  </si>
  <si>
    <r>
      <rPr>
        <rFont val="arial, sans-serif"/>
        <color rgb="FF000000"/>
        <sz val="10.0"/>
      </rPr>
      <t>newsoul_brindes *</t>
    </r>
    <r>
      <rPr>
        <rFont val="arial, sans-serif"/>
        <color rgb="FFFF0000"/>
        <sz val="10.0"/>
      </rPr>
      <t xml:space="preserve"> </t>
    </r>
    <r>
      <rPr>
        <rFont val="arial, sans-serif"/>
        <b/>
        <color rgb="FFFF0000"/>
        <sz val="10.0"/>
      </rPr>
      <t>NÃO REATIVAR CLIENTE RUIM</t>
    </r>
  </si>
  <si>
    <t xml:space="preserve">Edna </t>
  </si>
  <si>
    <t>11 99538-5826</t>
  </si>
  <si>
    <t>NF9413</t>
  </si>
  <si>
    <t>viva net ok</t>
  </si>
  <si>
    <t xml:space="preserve">william camargo </t>
  </si>
  <si>
    <t>NF 3850</t>
  </si>
  <si>
    <t xml:space="preserve">rocha cercas </t>
  </si>
  <si>
    <t xml:space="preserve">rocha </t>
  </si>
  <si>
    <t>31 8808-1922</t>
  </si>
  <si>
    <t xml:space="preserve">otica popular do brasil * ( 30/07) </t>
  </si>
  <si>
    <t xml:space="preserve">eduardo </t>
  </si>
  <si>
    <t>83 8811-2441</t>
  </si>
  <si>
    <t xml:space="preserve">NF 2311
</t>
  </si>
  <si>
    <t>outcred *</t>
  </si>
  <si>
    <t>Welber</t>
  </si>
  <si>
    <t>NF 3529</t>
  </si>
  <si>
    <t>c</t>
  </si>
  <si>
    <t>Renato Jr</t>
  </si>
  <si>
    <t>89 9458-7025</t>
  </si>
  <si>
    <t xml:space="preserve">mais money * bravo não gostou </t>
  </si>
  <si>
    <t>alexandre</t>
  </si>
  <si>
    <t>NF3491</t>
  </si>
  <si>
    <t xml:space="preserve">Luiz Fernando  Terapeuta </t>
  </si>
  <si>
    <t xml:space="preserve">Luiz Fernando </t>
  </si>
  <si>
    <t xml:space="preserve"> 17 98102-8009</t>
  </si>
  <si>
    <t>NF2341</t>
  </si>
  <si>
    <t xml:space="preserve">si iphones </t>
  </si>
  <si>
    <t xml:space="preserve">vinicius </t>
  </si>
  <si>
    <t xml:space="preserve"> 11 98341-9419</t>
  </si>
  <si>
    <t>NF 3530</t>
  </si>
  <si>
    <t>Aki Tem Dog</t>
  </si>
  <si>
    <t>51 9477-9119</t>
  </si>
  <si>
    <t>Juliana Menezes</t>
  </si>
  <si>
    <t>NF 3531</t>
  </si>
  <si>
    <t>União Fibra</t>
  </si>
  <si>
    <t>81 8805-7839</t>
  </si>
  <si>
    <t>NF 3532</t>
  </si>
  <si>
    <t>Construção &amp; Empório MHR</t>
  </si>
  <si>
    <t>Renato</t>
  </si>
  <si>
    <t>11 99900-0048</t>
  </si>
  <si>
    <t>NF 2306</t>
  </si>
  <si>
    <t>Fernando Souza</t>
  </si>
  <si>
    <t>61 8112-8670</t>
  </si>
  <si>
    <t>Nf 3504</t>
  </si>
  <si>
    <t xml:space="preserve"> T A Lanches</t>
  </si>
  <si>
    <t>tacio</t>
  </si>
  <si>
    <t>NF 3819</t>
  </si>
  <si>
    <t xml:space="preserve">CARDOZO IMOVEIS </t>
  </si>
  <si>
    <t>cardozo</t>
  </si>
  <si>
    <t>NF 3851</t>
  </si>
  <si>
    <t xml:space="preserve">Casa Gesso </t>
  </si>
  <si>
    <t>NF2326</t>
  </si>
  <si>
    <t>chico alves</t>
  </si>
  <si>
    <t xml:space="preserve">Francisco </t>
  </si>
  <si>
    <t>87 8121-9575</t>
  </si>
  <si>
    <t>NF5153</t>
  </si>
  <si>
    <t>rb informática  *</t>
  </si>
  <si>
    <t xml:space="preserve">roberto </t>
  </si>
  <si>
    <t>turbo fit life *</t>
  </si>
  <si>
    <t xml:space="preserve">ailton </t>
  </si>
  <si>
    <t>Dr.Brucce *mel</t>
  </si>
  <si>
    <t>brucce</t>
  </si>
  <si>
    <t>NF 3497</t>
  </si>
  <si>
    <t>BRG</t>
  </si>
  <si>
    <t>Rosi</t>
  </si>
  <si>
    <t>31 9579-4182</t>
  </si>
  <si>
    <t>NF3496</t>
  </si>
  <si>
    <t>Ronaldo Dias 01 *mel</t>
  </si>
  <si>
    <t>Ronaldo Dias</t>
  </si>
  <si>
    <t>Ronaldo Dias  02</t>
  </si>
  <si>
    <t>Ronaldo Dias 03</t>
  </si>
  <si>
    <t>Ronaldo Dias 04</t>
  </si>
  <si>
    <t>Ronaldo Dias 05</t>
  </si>
  <si>
    <t>Ronaldo Dias 06</t>
  </si>
  <si>
    <t>NF 3820</t>
  </si>
  <si>
    <t>Nordeste Mini Buggys</t>
  </si>
  <si>
    <t xml:space="preserve">marcelo </t>
  </si>
  <si>
    <t>NF 2315</t>
  </si>
  <si>
    <t>Otica G3</t>
  </si>
  <si>
    <t>NF 2389</t>
  </si>
  <si>
    <t>to flow aguardando *mel</t>
  </si>
  <si>
    <t>NF 2580</t>
  </si>
  <si>
    <t>FPS SOLLARIS ENERGIA</t>
  </si>
  <si>
    <t xml:space="preserve">Fábio </t>
  </si>
  <si>
    <t xml:space="preserve"> 17 98200-6341</t>
  </si>
  <si>
    <t>Vex Gráfica Digital</t>
  </si>
  <si>
    <t>STELLA</t>
  </si>
  <si>
    <t>NF 2581</t>
  </si>
  <si>
    <t>Arena Art Pizza *mel</t>
  </si>
  <si>
    <t>Ghabriel Araujo</t>
  </si>
  <si>
    <t>Erika Nutricionista</t>
  </si>
  <si>
    <t>Erika</t>
  </si>
  <si>
    <t xml:space="preserve">NF 3533
</t>
  </si>
  <si>
    <t>ADR Calçada</t>
  </si>
  <si>
    <t>12 99119-4149</t>
  </si>
  <si>
    <t>NF 3534</t>
  </si>
  <si>
    <t>Zoom Tecnologias</t>
  </si>
  <si>
    <t>34 9195-6508</t>
  </si>
  <si>
    <t>NF 3821</t>
  </si>
  <si>
    <t xml:space="preserve">Eduardo Valentin </t>
  </si>
  <si>
    <t>Eduardo</t>
  </si>
  <si>
    <t>32 9958-7255</t>
  </si>
  <si>
    <t>NF 2370</t>
  </si>
  <si>
    <t>Clau Fisio</t>
  </si>
  <si>
    <t>Claudia</t>
  </si>
  <si>
    <t>NF 3536</t>
  </si>
  <si>
    <t>Centro do Sorriso *</t>
  </si>
  <si>
    <t>Rafael</t>
  </si>
  <si>
    <t>19 98174-1271</t>
  </si>
  <si>
    <t>NF 2602</t>
  </si>
  <si>
    <t>serido auto peças *mel</t>
  </si>
  <si>
    <t xml:space="preserve">danúbio </t>
  </si>
  <si>
    <t>NF 2582</t>
  </si>
  <si>
    <t>zooecos 6</t>
  </si>
  <si>
    <t xml:space="preserve"> 65 9816-0128</t>
  </si>
  <si>
    <t>zooecos 7</t>
  </si>
  <si>
    <t>NF 3822</t>
  </si>
  <si>
    <t>vale *</t>
  </si>
  <si>
    <t>sabrina</t>
  </si>
  <si>
    <t xml:space="preserve"> 64 9298-3359</t>
  </si>
  <si>
    <t>NF3502</t>
  </si>
  <si>
    <t>Flávia Almeida</t>
  </si>
  <si>
    <t>NF 3823</t>
  </si>
  <si>
    <t>Açaíteria &amp; Sorveteria</t>
  </si>
  <si>
    <t>21 97033-1873</t>
  </si>
  <si>
    <t>NF 3537</t>
  </si>
  <si>
    <t>Resilience Serviços</t>
  </si>
  <si>
    <t>Julio Alves</t>
  </si>
  <si>
    <t>41 8732-4650</t>
  </si>
  <si>
    <t xml:space="preserve">aguardando cliente </t>
  </si>
  <si>
    <t>casa do queijo  2</t>
  </si>
  <si>
    <t xml:space="preserve"> 73 9959-5252</t>
  </si>
  <si>
    <t>NF 2606</t>
  </si>
  <si>
    <t xml:space="preserve">brigada mais vida </t>
  </si>
  <si>
    <t>hilto</t>
  </si>
  <si>
    <t>Borghetti Logística 3</t>
  </si>
  <si>
    <t>NF 2328</t>
  </si>
  <si>
    <t>Otica Natasha</t>
  </si>
  <si>
    <t>marcelo</t>
  </si>
  <si>
    <t>NF 2342</t>
  </si>
  <si>
    <t xml:space="preserve">FARO IMOBILIARIA </t>
  </si>
  <si>
    <t>nF 2347</t>
  </si>
  <si>
    <t>Fazenda Campo Novo</t>
  </si>
  <si>
    <t>Alzivan</t>
  </si>
  <si>
    <t>NF2313</t>
  </si>
  <si>
    <t>CONCRELAGOS CONCRETO</t>
  </si>
  <si>
    <t xml:space="preserve"> 22 99864-6577</t>
  </si>
  <si>
    <t>NF2332</t>
  </si>
  <si>
    <t>Rodrigo Gestão</t>
  </si>
  <si>
    <t>11 98235-0175</t>
  </si>
  <si>
    <t>NF2319</t>
  </si>
  <si>
    <t xml:space="preserve">Vinho Bolsonaro </t>
  </si>
  <si>
    <t xml:space="preserve">Martins </t>
  </si>
  <si>
    <t>22 99976-6565</t>
  </si>
  <si>
    <t>NF3539</t>
  </si>
  <si>
    <t>Cesar Repasses</t>
  </si>
  <si>
    <t xml:space="preserve"> 11 94208-0006</t>
  </si>
  <si>
    <t>NF 3507</t>
  </si>
  <si>
    <t>Grupo Franchise</t>
  </si>
  <si>
    <t>67 9849-2892</t>
  </si>
  <si>
    <t>sd</t>
  </si>
  <si>
    <t>jane madereira *mel</t>
  </si>
  <si>
    <t xml:space="preserve">jane martins </t>
  </si>
  <si>
    <t>NF 2583</t>
  </si>
  <si>
    <t xml:space="preserve">SINPROEMB 2 Urgente </t>
  </si>
  <si>
    <t>Amujacy</t>
  </si>
  <si>
    <t>98 8439-5886</t>
  </si>
  <si>
    <t>NF 3824</t>
  </si>
  <si>
    <t xml:space="preserve">sr salao </t>
  </si>
  <si>
    <t>Silvana</t>
  </si>
  <si>
    <t>31 9974-2197</t>
  </si>
  <si>
    <t>NF3508</t>
  </si>
  <si>
    <t>OficialMed AMANHA</t>
  </si>
  <si>
    <t xml:space="preserve">cleiton </t>
  </si>
  <si>
    <t>NF2314</t>
  </si>
  <si>
    <t>S8 FINANCIAL SOLUTIONS</t>
  </si>
  <si>
    <t>12 98227-9941</t>
  </si>
  <si>
    <t>NF0117</t>
  </si>
  <si>
    <t xml:space="preserve">academia box </t>
  </si>
  <si>
    <t xml:space="preserve">alan </t>
  </si>
  <si>
    <t>NF 3599</t>
  </si>
  <si>
    <t>Grupo Brasmack</t>
  </si>
  <si>
    <t>Elias Medeiros</t>
  </si>
  <si>
    <t>43 9116-4920</t>
  </si>
  <si>
    <t>NF 2327</t>
  </si>
  <si>
    <t>Trevo da Bandeira *</t>
  </si>
  <si>
    <t>Valmir</t>
  </si>
  <si>
    <t>NF3509</t>
  </si>
  <si>
    <t>Everton Veloso</t>
  </si>
  <si>
    <t>everton</t>
  </si>
  <si>
    <t>NF 3548</t>
  </si>
  <si>
    <t>Top Do Brázz *</t>
  </si>
  <si>
    <t>Andreia</t>
  </si>
  <si>
    <t>51 9236-4544</t>
  </si>
  <si>
    <t>NF 2584</t>
  </si>
  <si>
    <t>Mirassol 2</t>
  </si>
  <si>
    <t xml:space="preserve">André Luiz </t>
  </si>
  <si>
    <t>17 99723-0933</t>
  </si>
  <si>
    <t>NF2321</t>
  </si>
  <si>
    <t xml:space="preserve">Barão Gás </t>
  </si>
  <si>
    <t xml:space="preserve">Carol </t>
  </si>
  <si>
    <t xml:space="preserve"> 31 8465-5556</t>
  </si>
  <si>
    <t>Doutor Borges 4</t>
  </si>
  <si>
    <t xml:space="preserve">Borges </t>
  </si>
  <si>
    <t>11 94031-7721</t>
  </si>
  <si>
    <t>Sitio Quintas AGUARDANDO CLIENTE</t>
  </si>
  <si>
    <t>Litoral Pedras AGUARDANDO CLIENTE</t>
  </si>
  <si>
    <t>NF1211</t>
  </si>
  <si>
    <t>3m pintura - (vai pagar sexta)</t>
  </si>
  <si>
    <t xml:space="preserve">irineu </t>
  </si>
  <si>
    <t>NF3513</t>
  </si>
  <si>
    <t>BEAUTY</t>
  </si>
  <si>
    <t>Luiz Alberto</t>
  </si>
  <si>
    <t xml:space="preserve"> 31 8869-7550</t>
  </si>
  <si>
    <t>NF 2585</t>
  </si>
  <si>
    <t xml:space="preserve">Ronny Perfumes Urgente </t>
  </si>
  <si>
    <t xml:space="preserve">Peterson </t>
  </si>
  <si>
    <t>87 9957-4800</t>
  </si>
  <si>
    <t>Clínica FiniDor</t>
  </si>
  <si>
    <t>81 9685-6055</t>
  </si>
  <si>
    <t>NF2322</t>
  </si>
  <si>
    <t>Abaeté esquadrias *</t>
  </si>
  <si>
    <t>Geane</t>
  </si>
  <si>
    <t>NF3510</t>
  </si>
  <si>
    <t>Cacau Baby Kids</t>
  </si>
  <si>
    <t>NF0776</t>
  </si>
  <si>
    <t xml:space="preserve">miguel nobre corretor  </t>
  </si>
  <si>
    <t xml:space="preserve">miguel </t>
  </si>
  <si>
    <t xml:space="preserve">gerciany buffan </t>
  </si>
  <si>
    <t xml:space="preserve">gercieny </t>
  </si>
  <si>
    <t>NF 9773</t>
  </si>
  <si>
    <t xml:space="preserve">protack  </t>
  </si>
  <si>
    <t xml:space="preserve">felipe </t>
  </si>
  <si>
    <t>NF 9426</t>
  </si>
  <si>
    <t>amanda estética *mel</t>
  </si>
  <si>
    <t xml:space="preserve">amanda balla </t>
  </si>
  <si>
    <t>NF 3556</t>
  </si>
  <si>
    <t xml:space="preserve">Donna d'Kasa </t>
  </si>
  <si>
    <t>Juliana Vasconcellos</t>
  </si>
  <si>
    <t>51 9455-0332</t>
  </si>
  <si>
    <t>NF 3557</t>
  </si>
  <si>
    <t>Arinho Som * (cobrar amanhã)</t>
  </si>
  <si>
    <t>Filipe</t>
  </si>
  <si>
    <t>81 9659-7927</t>
  </si>
  <si>
    <t>NF 2335</t>
  </si>
  <si>
    <t>Novo Tempo</t>
  </si>
  <si>
    <t>Silva</t>
  </si>
  <si>
    <t>16 99435-1010</t>
  </si>
  <si>
    <t>NF3511</t>
  </si>
  <si>
    <t>Marcos 01</t>
  </si>
  <si>
    <t>Marcos (mascote) *</t>
  </si>
  <si>
    <t>NF 3858</t>
  </si>
  <si>
    <t>Premium</t>
  </si>
  <si>
    <t>27 99754-7757</t>
  </si>
  <si>
    <t>NF 3561</t>
  </si>
  <si>
    <t>SA tornearia</t>
  </si>
  <si>
    <t>RICKSON</t>
  </si>
  <si>
    <t>65 9621-6061</t>
  </si>
  <si>
    <t>NF 3514</t>
  </si>
  <si>
    <t xml:space="preserve">Fortalcril </t>
  </si>
  <si>
    <t xml:space="preserve">francisco </t>
  </si>
  <si>
    <t>85 9729-9126</t>
  </si>
  <si>
    <t>SD</t>
  </si>
  <si>
    <t xml:space="preserve">SOS Pinturas  </t>
  </si>
  <si>
    <t>Gabriel Ribeiro</t>
  </si>
  <si>
    <t>34 9936-5296</t>
  </si>
  <si>
    <t>Além das Palavras - EDIÇÃO</t>
  </si>
  <si>
    <t>12 98806-7725</t>
  </si>
  <si>
    <t>NF 2586</t>
  </si>
  <si>
    <t>Mro Soluções *</t>
  </si>
  <si>
    <t xml:space="preserve">Érika </t>
  </si>
  <si>
    <t xml:space="preserve"> 11 94062-5903</t>
  </si>
  <si>
    <t>NF 3560</t>
  </si>
  <si>
    <t>PRONOVA Engenharia Elétrica *</t>
  </si>
  <si>
    <t>Danuse</t>
  </si>
  <si>
    <t>12 97408-9533</t>
  </si>
  <si>
    <t>NF 3825</t>
  </si>
  <si>
    <t>ALS Advogados *</t>
  </si>
  <si>
    <t xml:space="preserve">MARCELO </t>
  </si>
  <si>
    <t>11 98015-7116</t>
  </si>
  <si>
    <t>Rogerio Cardoso ( Edição) *</t>
  </si>
  <si>
    <t xml:space="preserve">Rogerio </t>
  </si>
  <si>
    <t xml:space="preserve"> 83 9132-0028</t>
  </si>
  <si>
    <t>Pudim amor em calda</t>
  </si>
  <si>
    <t>Tercio</t>
  </si>
  <si>
    <t>NF 3826</t>
  </si>
  <si>
    <t xml:space="preserve"> Doce Encanto</t>
  </si>
  <si>
    <t xml:space="preserve">angela </t>
  </si>
  <si>
    <t>71 8441-6901</t>
  </si>
  <si>
    <t>NF 2587</t>
  </si>
  <si>
    <t xml:space="preserve">Loovi Seguro </t>
  </si>
  <si>
    <t xml:space="preserve"> 86 9984-8691</t>
  </si>
  <si>
    <t>Bella Costa 4</t>
  </si>
  <si>
    <t>73 9816-6902</t>
  </si>
  <si>
    <t>Doces e Cia 3</t>
  </si>
  <si>
    <t>Magno</t>
  </si>
  <si>
    <t>NF2334</t>
  </si>
  <si>
    <t>Calazans Caça Vazamentos</t>
  </si>
  <si>
    <t>RUBENS</t>
  </si>
  <si>
    <t>11 98944-0205</t>
  </si>
  <si>
    <t>Pedro &amp; Naty Grill Master *</t>
  </si>
  <si>
    <t>PEDRO</t>
  </si>
  <si>
    <t>35 9925-2152</t>
  </si>
  <si>
    <t>NF 2603</t>
  </si>
  <si>
    <t>rafaelly coelho 3d</t>
  </si>
  <si>
    <t>rafaelly</t>
  </si>
  <si>
    <t xml:space="preserve"> 47 9938-6555</t>
  </si>
  <si>
    <t>Nf2338</t>
  </si>
  <si>
    <t xml:space="preserve">BR Pasto </t>
  </si>
  <si>
    <t>Theo Barbosa</t>
  </si>
  <si>
    <t>35 9975-0201</t>
  </si>
  <si>
    <t>CBS Solda e Montagem * 01/07 pagamento</t>
  </si>
  <si>
    <t>cleberson</t>
  </si>
  <si>
    <t>81 8559-2115</t>
  </si>
  <si>
    <t>NF 3562</t>
  </si>
  <si>
    <t>Rocha Garage</t>
  </si>
  <si>
    <t>Cleyton Rocha</t>
  </si>
  <si>
    <t>11 94475-2922</t>
  </si>
  <si>
    <t>NF03521</t>
  </si>
  <si>
    <t>MC Empreendimentos 1 *mel</t>
  </si>
  <si>
    <t xml:space="preserve">ana carolina </t>
  </si>
  <si>
    <t>MC Empreendimentos 2 *mel</t>
  </si>
  <si>
    <t>NF2336</t>
  </si>
  <si>
    <t>Alexandre Torres 1 *mel</t>
  </si>
  <si>
    <t xml:space="preserve">Alexandre Torres 2 *mel </t>
  </si>
  <si>
    <t>NF 3563</t>
  </si>
  <si>
    <t>Ópticas Amontada *</t>
  </si>
  <si>
    <t>85 9991-7623</t>
  </si>
  <si>
    <t>NF 2344</t>
  </si>
  <si>
    <t>ACQUA DREAM</t>
  </si>
  <si>
    <t>Adriana</t>
  </si>
  <si>
    <t>NF 3827</t>
  </si>
  <si>
    <t>Doce lembrança  PAGO 30/06</t>
  </si>
  <si>
    <t>67 9680-4798</t>
  </si>
  <si>
    <t>NF3523</t>
  </si>
  <si>
    <t>Emerson Pestclean *mel</t>
  </si>
  <si>
    <t>emerson</t>
  </si>
  <si>
    <t>NF 3828</t>
  </si>
  <si>
    <t xml:space="preserve">Condlar ADM </t>
  </si>
  <si>
    <t>82 9927-6568</t>
  </si>
  <si>
    <t>Banca do Alex *</t>
  </si>
  <si>
    <t>Elisangela</t>
  </si>
  <si>
    <t>32 9815-3435</t>
  </si>
  <si>
    <t>NF 3566</t>
  </si>
  <si>
    <t>Drogaria Mônica</t>
  </si>
  <si>
    <t>Alessandro Lessa</t>
  </si>
  <si>
    <t>22 98809-8794</t>
  </si>
  <si>
    <t>NF 3829</t>
  </si>
  <si>
    <t>Retífica UniversaL</t>
  </si>
  <si>
    <t xml:space="preserve">RENATO </t>
  </si>
  <si>
    <t xml:space="preserve"> 27 99830-8670</t>
  </si>
  <si>
    <t>NF2379</t>
  </si>
  <si>
    <t>colégio evec *mel</t>
  </si>
  <si>
    <t>jander</t>
  </si>
  <si>
    <t>NF2343</t>
  </si>
  <si>
    <t>Toshio Komuro</t>
  </si>
  <si>
    <t xml:space="preserve">Angela </t>
  </si>
  <si>
    <t xml:space="preserve"> 11 99985-3822</t>
  </si>
  <si>
    <t>NF2380</t>
  </si>
  <si>
    <t>quality mult *mel</t>
  </si>
  <si>
    <t xml:space="preserve">cleudemar </t>
  </si>
  <si>
    <t>NF 3830</t>
  </si>
  <si>
    <t xml:space="preserve">cwb vidros </t>
  </si>
  <si>
    <t>41 9707-7929</t>
  </si>
  <si>
    <t>NF 3831</t>
  </si>
  <si>
    <t>edemilson edição</t>
  </si>
  <si>
    <t>Thamiris Nail Design</t>
  </si>
  <si>
    <t>Elicacio Oliveira</t>
  </si>
  <si>
    <t>14 98102-3550</t>
  </si>
  <si>
    <t>NF3535</t>
  </si>
  <si>
    <t>Dinamitec Energia Solar</t>
  </si>
  <si>
    <t>Fabbrine Alimentos</t>
  </si>
  <si>
    <t xml:space="preserve"> 54 9615-1274</t>
  </si>
  <si>
    <t>nf2340</t>
  </si>
  <si>
    <t>josy ótica logo 3d</t>
  </si>
  <si>
    <t xml:space="preserve">josy </t>
  </si>
  <si>
    <t>NF 3841</t>
  </si>
  <si>
    <t>fisiomotris 3 *</t>
  </si>
  <si>
    <t>21 99779-5388</t>
  </si>
  <si>
    <t>NF3524</t>
  </si>
  <si>
    <t>Piucco 2 *mel</t>
  </si>
  <si>
    <t>NF 3568</t>
  </si>
  <si>
    <t>Star Proteção Veicular 1</t>
  </si>
  <si>
    <t>47 9272-8520</t>
  </si>
  <si>
    <t xml:space="preserve">Star Proteção Veicular 2 </t>
  </si>
  <si>
    <t>NF 2383</t>
  </si>
  <si>
    <t>Ronaldo Cabeleleiro *</t>
  </si>
  <si>
    <t>Ronaldo</t>
  </si>
  <si>
    <t>NF 3572</t>
  </si>
  <si>
    <t>Jânio Freire</t>
  </si>
  <si>
    <t>83 9925-7596</t>
  </si>
  <si>
    <t>NF 2360</t>
  </si>
  <si>
    <t>Acesso</t>
  </si>
  <si>
    <t>Alesson</t>
  </si>
  <si>
    <t>NF 3852</t>
  </si>
  <si>
    <t>Super Marco mascote *</t>
  </si>
  <si>
    <t>NF 3832</t>
  </si>
  <si>
    <t>ROTA TELECOM 2</t>
  </si>
  <si>
    <t xml:space="preserve">pimenta rosa 5 VIDEO TERÇA </t>
  </si>
  <si>
    <t>51 9526-7716</t>
  </si>
  <si>
    <t>dourado gps *mel</t>
  </si>
  <si>
    <t>Esquinão da Carne</t>
  </si>
  <si>
    <t>95 9176-6238</t>
  </si>
  <si>
    <t>NF 2588</t>
  </si>
  <si>
    <t>Inova Saúde Brasil *</t>
  </si>
  <si>
    <t>31 7228-0419</t>
  </si>
  <si>
    <t>NF 3571</t>
  </si>
  <si>
    <t>NewSystem</t>
  </si>
  <si>
    <t>34 9805-0839</t>
  </si>
  <si>
    <t>Energy Soluções Elétricas</t>
  </si>
  <si>
    <t>66 9909-6340</t>
  </si>
  <si>
    <t>NF 3853</t>
  </si>
  <si>
    <t>kaua novo</t>
  </si>
  <si>
    <t xml:space="preserve">Kadosh Fit </t>
  </si>
  <si>
    <t>21 99922-5009</t>
  </si>
  <si>
    <t>NF 2410</t>
  </si>
  <si>
    <t>OticasClean *falta informação</t>
  </si>
  <si>
    <t>Almir</t>
  </si>
  <si>
    <t>Cheff Restaurante</t>
  </si>
  <si>
    <t>Alexandre Santos</t>
  </si>
  <si>
    <t>11 99301-9911</t>
  </si>
  <si>
    <t>NF 3575</t>
  </si>
  <si>
    <t>Ozório e Andradef</t>
  </si>
  <si>
    <t>21 96413-5115</t>
  </si>
  <si>
    <t>Autoescola VIP (AG CLIENTE)</t>
  </si>
  <si>
    <t>Michela</t>
  </si>
  <si>
    <t>21 99597-3735</t>
  </si>
  <si>
    <t>NF 2589</t>
  </si>
  <si>
    <t>Grupo WD ( Vídeo C/ Apresentador )</t>
  </si>
  <si>
    <t xml:space="preserve"> 11 98861-1750</t>
  </si>
  <si>
    <t>NF 3579</t>
  </si>
  <si>
    <t>Luciano Lage</t>
  </si>
  <si>
    <t>21 99625-3549</t>
  </si>
  <si>
    <t>NF2361</t>
  </si>
  <si>
    <t xml:space="preserve"> Dom Eliseu </t>
  </si>
  <si>
    <t>Kely</t>
  </si>
  <si>
    <t xml:space="preserve"> 91 8517-1575</t>
  </si>
  <si>
    <t>NF 3573</t>
  </si>
  <si>
    <t>JhonnTec</t>
  </si>
  <si>
    <t>Jhonny</t>
  </si>
  <si>
    <t>69 9380-5013</t>
  </si>
  <si>
    <t>Avance Telecom</t>
  </si>
  <si>
    <t>71 9740-7979</t>
  </si>
  <si>
    <t>NF 3574</t>
  </si>
  <si>
    <t>DL Distribuidora</t>
  </si>
  <si>
    <t>Douglas Werneck</t>
  </si>
  <si>
    <t>32 8858-8411</t>
  </si>
  <si>
    <t>NF2346</t>
  </si>
  <si>
    <t>Jenifer &amp; Alice *</t>
  </si>
  <si>
    <t xml:space="preserve">Jenifer </t>
  </si>
  <si>
    <t>53 9700-6182</t>
  </si>
  <si>
    <t>NF 3580</t>
  </si>
  <si>
    <t xml:space="preserve">Inox Norte </t>
  </si>
  <si>
    <t>92 9131-0468</t>
  </si>
  <si>
    <t>JOAO B</t>
  </si>
  <si>
    <t>NF 3583</t>
  </si>
  <si>
    <t xml:space="preserve">Attack Fit 2 * não quer pagar </t>
  </si>
  <si>
    <t>NF 3591</t>
  </si>
  <si>
    <t>AD Essência Exuberante</t>
  </si>
  <si>
    <t>66 9216-5801</t>
  </si>
  <si>
    <t>NF 3586</t>
  </si>
  <si>
    <t>Click Centro Educacional</t>
  </si>
  <si>
    <t xml:space="preserve"> 16 99416-0878</t>
  </si>
  <si>
    <t>NF 2590</t>
  </si>
  <si>
    <t>Coração Mineiro</t>
  </si>
  <si>
    <t xml:space="preserve"> Sander</t>
  </si>
  <si>
    <t xml:space="preserve"> 83 8228-0000</t>
  </si>
  <si>
    <t>NF2371</t>
  </si>
  <si>
    <t xml:space="preserve">Doctor Pelle </t>
  </si>
  <si>
    <t xml:space="preserve">Camila </t>
  </si>
  <si>
    <t xml:space="preserve"> 81 9711-0318</t>
  </si>
  <si>
    <t>NF 3570</t>
  </si>
  <si>
    <t>JS soluções *</t>
  </si>
  <si>
    <t>JOSENILDO</t>
  </si>
  <si>
    <t>NF 3833</t>
  </si>
  <si>
    <t>Flow</t>
  </si>
  <si>
    <t xml:space="preserve"> Laboratório Santo Antônio </t>
  </si>
  <si>
    <t>Fernando Antônio</t>
  </si>
  <si>
    <t>38 8819-1401</t>
  </si>
  <si>
    <t>NF 2604</t>
  </si>
  <si>
    <t xml:space="preserve">sua sorte quina  FLOW </t>
  </si>
  <si>
    <t>66 9986-2809</t>
  </si>
  <si>
    <t>AxxosTech 1</t>
  </si>
  <si>
    <t>Flávio</t>
  </si>
  <si>
    <t>38 8819-8285</t>
  </si>
  <si>
    <t>NF 3589</t>
  </si>
  <si>
    <t>Atlantic *Cliente muito complicado não mandar mais msg pagou com muito custo*</t>
  </si>
  <si>
    <t>Geovane</t>
  </si>
  <si>
    <t>34 9192-6867</t>
  </si>
  <si>
    <t>NF 3590</t>
  </si>
  <si>
    <t>Boni Fretes</t>
  </si>
  <si>
    <t>Boni</t>
  </si>
  <si>
    <t>22 99826-4596</t>
  </si>
  <si>
    <t xml:space="preserve">nilton leal </t>
  </si>
  <si>
    <t>nilton</t>
  </si>
  <si>
    <t xml:space="preserve">Lavanderia Ativa * não cobrar, não quer </t>
  </si>
  <si>
    <t>Paulo Veiga</t>
  </si>
  <si>
    <t>NF 2591</t>
  </si>
  <si>
    <t>MS Fibra</t>
  </si>
  <si>
    <t xml:space="preserve">Rodrigo </t>
  </si>
  <si>
    <t>NF 2592</t>
  </si>
  <si>
    <t xml:space="preserve">Smart Assesoria </t>
  </si>
  <si>
    <t>Tiago</t>
  </si>
  <si>
    <t xml:space="preserve">Resolva aqui (formato) </t>
  </si>
  <si>
    <t>41 9929-4244</t>
  </si>
  <si>
    <t>Seleta Telecom</t>
  </si>
  <si>
    <t>Rodrigo Londres</t>
  </si>
  <si>
    <t>81 9408-5150</t>
  </si>
  <si>
    <t>Treinamento e Mentoria 2</t>
  </si>
  <si>
    <t>Treinamento e Mentoria - post 2</t>
  </si>
  <si>
    <t>NF 3582</t>
  </si>
  <si>
    <r>
      <rPr>
        <rFont val="Arial"/>
        <color theme="1"/>
      </rPr>
      <t>Belaseg Corretora (</t>
    </r>
    <r>
      <rPr>
        <rFont val="Arial"/>
        <color rgb="FFFFFF00"/>
      </rPr>
      <t>Quinta-feira</t>
    </r>
    <r>
      <rPr>
        <rFont val="Arial"/>
        <color theme="1"/>
      </rPr>
      <t>)</t>
    </r>
  </si>
  <si>
    <t>44 9118-7674</t>
  </si>
  <si>
    <t>NF 3713</t>
  </si>
  <si>
    <t>Palácio do Saber 01</t>
  </si>
  <si>
    <t>34 9159-9929</t>
  </si>
  <si>
    <t>Palácio do Saber 02</t>
  </si>
  <si>
    <t>NF 2381</t>
  </si>
  <si>
    <t>Otica Lider</t>
  </si>
  <si>
    <t>NF2372</t>
  </si>
  <si>
    <t>PZ Instalações</t>
  </si>
  <si>
    <t xml:space="preserve">Paulo </t>
  </si>
  <si>
    <t xml:space="preserve"> 28 99921-8464</t>
  </si>
  <si>
    <t>NF2373</t>
  </si>
  <si>
    <t xml:space="preserve"> Plano Cristo Rei 1</t>
  </si>
  <si>
    <t xml:space="preserve">Miquias </t>
  </si>
  <si>
    <t xml:space="preserve">chame aí (correção) </t>
  </si>
  <si>
    <t xml:space="preserve"> 11 95989-5894</t>
  </si>
  <si>
    <t>NF 2395</t>
  </si>
  <si>
    <t xml:space="preserve">barão do espeto </t>
  </si>
  <si>
    <t xml:space="preserve">antonio </t>
  </si>
  <si>
    <t>DogBurguer</t>
  </si>
  <si>
    <t xml:space="preserve">Luis Fabiano </t>
  </si>
  <si>
    <t>54 9999-2491</t>
  </si>
  <si>
    <t>NF 3854</t>
  </si>
  <si>
    <t>Tony lobo - personalização</t>
  </si>
  <si>
    <t>81 8890-0850</t>
  </si>
  <si>
    <r>
      <rPr>
        <rFont val="Arial"/>
        <color theme="1"/>
      </rPr>
      <t>André Souza (</t>
    </r>
    <r>
      <rPr>
        <rFont val="Arial"/>
        <color rgb="FFFFFF00"/>
      </rPr>
      <t>Camila/Vinicius</t>
    </r>
    <r>
      <rPr>
        <rFont val="Arial"/>
        <color theme="1"/>
      </rPr>
      <t>)</t>
    </r>
  </si>
  <si>
    <t>André Souza</t>
  </si>
  <si>
    <t>11 94488-0601</t>
  </si>
  <si>
    <t>NF2386</t>
  </si>
  <si>
    <t xml:space="preserve">Advogado Adriano </t>
  </si>
  <si>
    <t xml:space="preserve"> 43 9834-4291</t>
  </si>
  <si>
    <t>NF 2382</t>
  </si>
  <si>
    <t>Deck Do Nilo *aguardando</t>
  </si>
  <si>
    <t>Nilo</t>
  </si>
  <si>
    <t>NF 2406</t>
  </si>
  <si>
    <t>Glautter Rocha * Pagar 31/07</t>
  </si>
  <si>
    <t>Glautter</t>
  </si>
  <si>
    <t xml:space="preserve"> 61 9926-0622</t>
  </si>
  <si>
    <t>Nf 3565</t>
  </si>
  <si>
    <t>Porteliz</t>
  </si>
  <si>
    <t>Jose</t>
  </si>
  <si>
    <t>NF2378</t>
  </si>
  <si>
    <t xml:space="preserve">Santos Serviços </t>
  </si>
  <si>
    <t xml:space="preserve"> 11 96367-2648</t>
  </si>
  <si>
    <t>NF 2387</t>
  </si>
  <si>
    <t>Facilite Varejo CRM  2</t>
  </si>
  <si>
    <t>WWT 2</t>
  </si>
  <si>
    <t xml:space="preserve"> 71 9288-7674</t>
  </si>
  <si>
    <t>SASSÁ *</t>
  </si>
  <si>
    <t xml:space="preserve">ANDRÉ </t>
  </si>
  <si>
    <t xml:space="preserve"> 16 99250-0036</t>
  </si>
  <si>
    <t>RA freitas  FLOW negociando pacote bia</t>
  </si>
  <si>
    <t>reginaldo freitas</t>
  </si>
  <si>
    <t>17 98143-4759</t>
  </si>
  <si>
    <t xml:space="preserve">pedi cliente </t>
  </si>
  <si>
    <t xml:space="preserve">CENEAD  </t>
  </si>
  <si>
    <t xml:space="preserve">SIDNEY </t>
  </si>
  <si>
    <t>NF 3567</t>
  </si>
  <si>
    <t>Engesso</t>
  </si>
  <si>
    <t>antonio</t>
  </si>
  <si>
    <t>NF -2400</t>
  </si>
  <si>
    <t xml:space="preserve">paradise tour </t>
  </si>
  <si>
    <t>scott</t>
  </si>
  <si>
    <t>NF 2401</t>
  </si>
  <si>
    <t>pontual transportes</t>
  </si>
  <si>
    <t xml:space="preserve">emanuel dantas </t>
  </si>
  <si>
    <t xml:space="preserve">a2e sistemas </t>
  </si>
  <si>
    <t>júnior vieira</t>
  </si>
  <si>
    <t>Caramello 2</t>
  </si>
  <si>
    <t>14 99107-5751</t>
  </si>
  <si>
    <t>NF 3569</t>
  </si>
  <si>
    <t>Forte Frio Refrigeração</t>
  </si>
  <si>
    <t>ulisses</t>
  </si>
  <si>
    <t>Templo Restauração</t>
  </si>
  <si>
    <t xml:space="preserve"> 27 99616-0243</t>
  </si>
  <si>
    <t>Lambão da Mobile  PAGO 30/06</t>
  </si>
  <si>
    <t xml:space="preserve"> 85 9648-2410</t>
  </si>
  <si>
    <t>Doutor Borges 5</t>
  </si>
  <si>
    <t>Doutor Borges 6</t>
  </si>
  <si>
    <t>Doutor Borges 7</t>
  </si>
  <si>
    <t>Doutor Borges  8</t>
  </si>
  <si>
    <t>NF-9753</t>
  </si>
  <si>
    <t xml:space="preserve">lú machado  </t>
  </si>
  <si>
    <t>lú</t>
  </si>
  <si>
    <t>21 97233-3476</t>
  </si>
  <si>
    <t>NF 2388</t>
  </si>
  <si>
    <t xml:space="preserve">Start Farma </t>
  </si>
  <si>
    <t>21 97171-1163</t>
  </si>
  <si>
    <t>Cesar Giaconi 2 POV</t>
  </si>
  <si>
    <t>NF 3622</t>
  </si>
  <si>
    <r>
      <rPr>
        <rFont val="Arial"/>
        <color theme="1"/>
      </rPr>
      <t>Clínica do Ar Automotivo (</t>
    </r>
    <r>
      <rPr>
        <rFont val="Arial"/>
        <color rgb="FFFFFF00"/>
      </rPr>
      <t>Quinta</t>
    </r>
    <r>
      <rPr>
        <rFont val="Arial"/>
        <color theme="1"/>
      </rPr>
      <t>)</t>
    </r>
  </si>
  <si>
    <t>92 8184-2784</t>
  </si>
  <si>
    <t>NF 2593</t>
  </si>
  <si>
    <t xml:space="preserve">prt games valor antigo promocional </t>
  </si>
  <si>
    <t>82 8101-1122</t>
  </si>
  <si>
    <t>NF 2594</t>
  </si>
  <si>
    <t>Elaine 01</t>
  </si>
  <si>
    <t>Servcom</t>
  </si>
  <si>
    <t>75 9999-8573</t>
  </si>
  <si>
    <t>ARC PLUS</t>
  </si>
  <si>
    <t xml:space="preserve">Rita </t>
  </si>
  <si>
    <t>harmonize publicidade</t>
  </si>
  <si>
    <t xml:space="preserve">alexandra </t>
  </si>
  <si>
    <t>WWT 3</t>
  </si>
  <si>
    <t>amaro - audio</t>
  </si>
  <si>
    <t>11 97013-3508</t>
  </si>
  <si>
    <t>Nf 3593</t>
  </si>
  <si>
    <t xml:space="preserve">Epac01 (correção) </t>
  </si>
  <si>
    <t>51 9873-3577</t>
  </si>
  <si>
    <t>NF 3576</t>
  </si>
  <si>
    <t>mixfarma</t>
  </si>
  <si>
    <t>11 98567-4765</t>
  </si>
  <si>
    <t xml:space="preserve">AG CLIENTE </t>
  </si>
  <si>
    <t xml:space="preserve">ponto digital </t>
  </si>
  <si>
    <t xml:space="preserve">ari santos </t>
  </si>
  <si>
    <t>NF 2393</t>
  </si>
  <si>
    <t>NewFit Academia</t>
  </si>
  <si>
    <t>67 9994-4541</t>
  </si>
  <si>
    <t>NF 2390</t>
  </si>
  <si>
    <t>Igreja Missionaria (2° formato)</t>
  </si>
  <si>
    <t xml:space="preserve">Doutor Fabricio Santos </t>
  </si>
  <si>
    <t>47 9673-4567</t>
  </si>
  <si>
    <t>NF 2391</t>
  </si>
  <si>
    <t>emive influencer novo</t>
  </si>
  <si>
    <t>natyara</t>
  </si>
  <si>
    <t>73 9904-4694</t>
  </si>
  <si>
    <t xml:space="preserve">KM2 AGENCIA * nem cobra chato </t>
  </si>
  <si>
    <t>Karl</t>
  </si>
  <si>
    <t>11 994870932</t>
  </si>
  <si>
    <t>NF 2392</t>
  </si>
  <si>
    <t>Agência Faro 1</t>
  </si>
  <si>
    <t>Igor Saldanha</t>
  </si>
  <si>
    <t>51 9331-9811</t>
  </si>
  <si>
    <t>NF 2394</t>
  </si>
  <si>
    <t>Ásia Friends</t>
  </si>
  <si>
    <t xml:space="preserve">Cristina </t>
  </si>
  <si>
    <t>11 98396-9773</t>
  </si>
  <si>
    <t xml:space="preserve">confiar ar condicionado </t>
  </si>
  <si>
    <t>diogo</t>
  </si>
  <si>
    <t>NF 3704</t>
  </si>
  <si>
    <t>Academia Vaz Fitness</t>
  </si>
  <si>
    <t>Fernada Vaz</t>
  </si>
  <si>
    <t>62 8259-5631</t>
  </si>
  <si>
    <t>NF 3609</t>
  </si>
  <si>
    <t>Espaço Bem Viver</t>
  </si>
  <si>
    <t>Pollyane Rocha</t>
  </si>
  <si>
    <t>64 9241-4955</t>
  </si>
  <si>
    <t>NF 3624</t>
  </si>
  <si>
    <t>JR Refrigeração</t>
  </si>
  <si>
    <t>22 99786-7597</t>
  </si>
  <si>
    <t>NF 3616</t>
  </si>
  <si>
    <t>Projeto Sol Engenharia Solar</t>
  </si>
  <si>
    <t>Marciano Pimenta</t>
  </si>
  <si>
    <t>67 9998-0706</t>
  </si>
  <si>
    <t>AC Pisos 3</t>
  </si>
  <si>
    <t xml:space="preserve">Raquel </t>
  </si>
  <si>
    <t>49 9804-9780</t>
  </si>
  <si>
    <t>NF 3618</t>
  </si>
  <si>
    <t xml:space="preserve">Coqueiros Comércio de Aparas </t>
  </si>
  <si>
    <t>Claudia Rodrigues</t>
  </si>
  <si>
    <t>54 9963-0569</t>
  </si>
  <si>
    <t xml:space="preserve">Floratta Flowers </t>
  </si>
  <si>
    <t>Fran</t>
  </si>
  <si>
    <t>47 9688-0094</t>
  </si>
  <si>
    <t>NF 3577</t>
  </si>
  <si>
    <t>EDNA ESCAJOIRA</t>
  </si>
  <si>
    <t>flavio</t>
  </si>
  <si>
    <t>NF 3834</t>
  </si>
  <si>
    <t>Ispads 4</t>
  </si>
  <si>
    <t xml:space="preserve">espetos burguer </t>
  </si>
  <si>
    <t xml:space="preserve">wiranildo </t>
  </si>
  <si>
    <t xml:space="preserve">LFB Marmitas *não vender mais deu muito trabalho pra receber </t>
  </si>
  <si>
    <t>danielle</t>
  </si>
  <si>
    <t>NF 3835</t>
  </si>
  <si>
    <t>Óptica da Fábrica Prazeres</t>
  </si>
  <si>
    <t>NF 3610</t>
  </si>
  <si>
    <t>Lobinho Autopeças</t>
  </si>
  <si>
    <t>Laura</t>
  </si>
  <si>
    <t>47 8422-1851</t>
  </si>
  <si>
    <t>NF-3578</t>
  </si>
  <si>
    <t>𝒱𝒶𝓁𝑒𝓃𝓉𝒾𝓂</t>
  </si>
  <si>
    <t>21 99668-2123</t>
  </si>
  <si>
    <t>NF 3620</t>
  </si>
  <si>
    <t>JBS Engenharia</t>
  </si>
  <si>
    <t>48 9639-8801</t>
  </si>
  <si>
    <t xml:space="preserve">painel tech </t>
  </si>
  <si>
    <t xml:space="preserve">wagner </t>
  </si>
  <si>
    <t xml:space="preserve">NF 3584
</t>
  </si>
  <si>
    <t>linknet</t>
  </si>
  <si>
    <t xml:space="preserve">Living Water </t>
  </si>
  <si>
    <t xml:space="preserve"> 92 8226-5006</t>
  </si>
  <si>
    <t>Luciano Tour</t>
  </si>
  <si>
    <t xml:space="preserve">fan motos  FLOW </t>
  </si>
  <si>
    <t xml:space="preserve">nadison </t>
  </si>
  <si>
    <t>nobre</t>
  </si>
  <si>
    <t>NF 3585</t>
  </si>
  <si>
    <t>nelma (pag. 15/08)</t>
  </si>
  <si>
    <t>melma</t>
  </si>
  <si>
    <t>Robgol</t>
  </si>
  <si>
    <t>22 99875-0553</t>
  </si>
  <si>
    <t>Caramello 3</t>
  </si>
  <si>
    <t>NF 3611</t>
  </si>
  <si>
    <t xml:space="preserve">Bashar Comida Árabe * não passa as alterações </t>
  </si>
  <si>
    <t>11 99480-8847</t>
  </si>
  <si>
    <t>NF 2396</t>
  </si>
  <si>
    <t>Fabricio</t>
  </si>
  <si>
    <t>NF 2397</t>
  </si>
  <si>
    <t>CCAS</t>
  </si>
  <si>
    <t>Luan Oliveira</t>
  </si>
  <si>
    <t>85 8836-5168</t>
  </si>
  <si>
    <t>NF 3587</t>
  </si>
  <si>
    <t>Imunovale 2</t>
  </si>
  <si>
    <t xml:space="preserve">Wagner </t>
  </si>
  <si>
    <t>12 98193-9126</t>
  </si>
  <si>
    <t>Imunovale 2 (mesmo vídeo)</t>
  </si>
  <si>
    <t>Mini Buggys - locução</t>
  </si>
  <si>
    <t>81 9534-7880</t>
  </si>
  <si>
    <t>agf solar edição</t>
  </si>
  <si>
    <t>Alder Leandro</t>
  </si>
  <si>
    <t>NF 2399</t>
  </si>
  <si>
    <t>GAEP</t>
  </si>
  <si>
    <t>Lu Leite</t>
  </si>
  <si>
    <t xml:space="preserve">Filipe Inglês </t>
  </si>
  <si>
    <t xml:space="preserve">Filipe </t>
  </si>
  <si>
    <t>11 91532-6128</t>
  </si>
  <si>
    <t>NF 2595</t>
  </si>
  <si>
    <t xml:space="preserve">ferrari terapia  FLOW </t>
  </si>
  <si>
    <t xml:space="preserve">ricardo </t>
  </si>
  <si>
    <t>13 99629-0593</t>
  </si>
  <si>
    <t xml:space="preserve">fusão cordão </t>
  </si>
  <si>
    <t>11 97104-1121</t>
  </si>
  <si>
    <t>NF 2596</t>
  </si>
  <si>
    <t xml:space="preserve">Arena Shalom </t>
  </si>
  <si>
    <t>Glaudson</t>
  </si>
  <si>
    <t xml:space="preserve"> 81 8979-2143</t>
  </si>
  <si>
    <t>D&amp;D 4</t>
  </si>
  <si>
    <t>Jeferson Pinheiro</t>
  </si>
  <si>
    <t>21 97162-3291</t>
  </si>
  <si>
    <t>D&amp;D 5</t>
  </si>
  <si>
    <t>nf 2418</t>
  </si>
  <si>
    <t>Gws Engenharia 02</t>
  </si>
  <si>
    <t xml:space="preserve">Dani </t>
  </si>
  <si>
    <t xml:space="preserve"> 31 9941-2620</t>
  </si>
  <si>
    <t>Fazendo Futuro 3</t>
  </si>
  <si>
    <t>15 98136-6316</t>
  </si>
  <si>
    <t>NF 3621</t>
  </si>
  <si>
    <t xml:space="preserve">Corrêa Climatização </t>
  </si>
  <si>
    <t>47 9960-1350</t>
  </si>
  <si>
    <t>NF 3836</t>
  </si>
  <si>
    <t>Cortesia Equipamentos</t>
  </si>
  <si>
    <t xml:space="preserve">FERNANDO </t>
  </si>
  <si>
    <t>NF 3615</t>
  </si>
  <si>
    <t>Encontrar Joias</t>
  </si>
  <si>
    <t>tallita</t>
  </si>
  <si>
    <t>43 9617-0031</t>
  </si>
  <si>
    <t>NF 2403</t>
  </si>
  <si>
    <t>Chickdog</t>
  </si>
  <si>
    <t>15 99845-7818</t>
  </si>
  <si>
    <t xml:space="preserve">Supravel </t>
  </si>
  <si>
    <t>Bruna</t>
  </si>
  <si>
    <t>54 9634-4618</t>
  </si>
  <si>
    <t>NF3602</t>
  </si>
  <si>
    <t xml:space="preserve">Gesso GMS </t>
  </si>
  <si>
    <t>Adilson Gomes</t>
  </si>
  <si>
    <t xml:space="preserve"> 27 99752-5794</t>
  </si>
  <si>
    <t>NF 3617</t>
  </si>
  <si>
    <t xml:space="preserve">Protegido Segurança </t>
  </si>
  <si>
    <t>Julio Cezar</t>
  </si>
  <si>
    <t>33 8899-0351</t>
  </si>
  <si>
    <t>NF 3612</t>
  </si>
  <si>
    <t>Galetão Assado *não quer o video</t>
  </si>
  <si>
    <t>Fabio</t>
  </si>
  <si>
    <t>27 99519-4252</t>
  </si>
  <si>
    <t>NF 3606</t>
  </si>
  <si>
    <t>jk aquarismo</t>
  </si>
  <si>
    <t>james</t>
  </si>
  <si>
    <t xml:space="preserve"> MHE Instalações</t>
  </si>
  <si>
    <t>Elton Marolli</t>
  </si>
  <si>
    <t>11 93014-1052</t>
  </si>
  <si>
    <t>NF 3625</t>
  </si>
  <si>
    <r>
      <rPr>
        <rFont val="Arial"/>
        <color theme="1"/>
      </rPr>
      <t>Reis do Gelo (</t>
    </r>
    <r>
      <rPr>
        <rFont val="Arial"/>
        <color rgb="FFFFFF00"/>
      </rPr>
      <t>Combo</t>
    </r>
    <r>
      <rPr>
        <rFont val="Arial"/>
        <color theme="1"/>
      </rPr>
      <t>)</t>
    </r>
  </si>
  <si>
    <t>Dr. Moises</t>
  </si>
  <si>
    <t>51 9851-7704</t>
  </si>
  <si>
    <t>Grupo Acero 2</t>
  </si>
  <si>
    <t>37 9801-5472</t>
  </si>
  <si>
    <t xml:space="preserve">PEDI CLIENTE </t>
  </si>
  <si>
    <t xml:space="preserve">brinquedolandia </t>
  </si>
  <si>
    <t>jhenifer</t>
  </si>
  <si>
    <t>NF 4056</t>
  </si>
  <si>
    <t xml:space="preserve">Zanatinha (pedir cnpj assim que entregar o vídeo) </t>
  </si>
  <si>
    <t>NF3596</t>
  </si>
  <si>
    <t>Allan Sales 1</t>
  </si>
  <si>
    <t>allan</t>
  </si>
  <si>
    <t>Allan Sales 2</t>
  </si>
  <si>
    <t>NF 2402</t>
  </si>
  <si>
    <t>Wagner Aniversario</t>
  </si>
  <si>
    <t>NF 2433</t>
  </si>
  <si>
    <t xml:space="preserve">protege vistoria gama </t>
  </si>
  <si>
    <t>edu</t>
  </si>
  <si>
    <t>nf 2442</t>
  </si>
  <si>
    <t xml:space="preserve">consultec </t>
  </si>
  <si>
    <t>lucimara</t>
  </si>
  <si>
    <t>NF 3597</t>
  </si>
  <si>
    <t xml:space="preserve">iphoneria bh </t>
  </si>
  <si>
    <t xml:space="preserve">silvania </t>
  </si>
  <si>
    <t>NF 3613</t>
  </si>
  <si>
    <t>Convergência -cliente pediu estorno</t>
  </si>
  <si>
    <t>41 9685-6942</t>
  </si>
  <si>
    <t>NF 2404</t>
  </si>
  <si>
    <t>Marcelo Buffet</t>
  </si>
  <si>
    <t>NF 2416</t>
  </si>
  <si>
    <t xml:space="preserve">Callisaa Colchões (GABRIEL) </t>
  </si>
  <si>
    <t>NF2398</t>
  </si>
  <si>
    <t xml:space="preserve">CFUU Seguros </t>
  </si>
  <si>
    <t xml:space="preserve">Claudia </t>
  </si>
  <si>
    <t>61 8593-8112</t>
  </si>
  <si>
    <t>Glautter Rocha 2</t>
  </si>
  <si>
    <t xml:space="preserve">Glautter </t>
  </si>
  <si>
    <t>61 9926-0622</t>
  </si>
  <si>
    <t xml:space="preserve">NF 3614
</t>
  </si>
  <si>
    <t xml:space="preserve">Boi Nobre </t>
  </si>
  <si>
    <t>Aline Valadares</t>
  </si>
  <si>
    <t>64 9267-8080</t>
  </si>
  <si>
    <t>NF 2409</t>
  </si>
  <si>
    <t>Editora Conejo</t>
  </si>
  <si>
    <t>Alcione</t>
  </si>
  <si>
    <t>NF 3631</t>
  </si>
  <si>
    <t>D&amp;G Joias</t>
  </si>
  <si>
    <t>62 9318-5852</t>
  </si>
  <si>
    <t>beauty novo audio</t>
  </si>
  <si>
    <t>31 8869-7550</t>
  </si>
  <si>
    <t>NF 2408</t>
  </si>
  <si>
    <t>Guanabara Rio</t>
  </si>
  <si>
    <t>Ramiro</t>
  </si>
  <si>
    <t>NF3600</t>
  </si>
  <si>
    <t>Paulo Sergio</t>
  </si>
  <si>
    <t xml:space="preserve">paulo sergio </t>
  </si>
  <si>
    <t xml:space="preserve">julise elevador  video 10s até quarta </t>
  </si>
  <si>
    <t>julise</t>
  </si>
  <si>
    <t xml:space="preserve"> 11 93802-8627</t>
  </si>
  <si>
    <t>NF 2411</t>
  </si>
  <si>
    <t xml:space="preserve"> vinho do Bolsonaro 2 URGENTE </t>
  </si>
  <si>
    <t>11 94599-9551</t>
  </si>
  <si>
    <t>NF 3837</t>
  </si>
  <si>
    <t>Ótica Limovision</t>
  </si>
  <si>
    <t>luiz</t>
  </si>
  <si>
    <t>85 8155-9847</t>
  </si>
  <si>
    <t>nf 3605</t>
  </si>
  <si>
    <t>Frigorífico Navegantes</t>
  </si>
  <si>
    <t>TIAGO</t>
  </si>
  <si>
    <t>NF 3603</t>
  </si>
  <si>
    <t>Odiberto</t>
  </si>
  <si>
    <t>NF 2419</t>
  </si>
  <si>
    <t xml:space="preserve">Igreja Nova </t>
  </si>
  <si>
    <t>Denise</t>
  </si>
  <si>
    <t>Solar PE (AG CLIENTE)</t>
  </si>
  <si>
    <t>81 9324-5533</t>
  </si>
  <si>
    <t>Chalé dos Manacás  * Falou que comprou video melhor por R$80</t>
  </si>
  <si>
    <t>27 99838-2503</t>
  </si>
  <si>
    <t xml:space="preserve">Vida Produtos </t>
  </si>
  <si>
    <t>patricia</t>
  </si>
  <si>
    <t>NF 3629</t>
  </si>
  <si>
    <t>Batista Missionária</t>
  </si>
  <si>
    <t>Pr. Nicolas Lira</t>
  </si>
  <si>
    <t>11 99275-7335</t>
  </si>
  <si>
    <t>NF 3632</t>
  </si>
  <si>
    <t>Sagrado</t>
  </si>
  <si>
    <t xml:space="preserve">Fabricio Alves </t>
  </si>
  <si>
    <t>62 8171-8872</t>
  </si>
  <si>
    <t xml:space="preserve">ritualle FLOW </t>
  </si>
  <si>
    <t xml:space="preserve">izabelle </t>
  </si>
  <si>
    <t xml:space="preserve"> 21 99923-2629</t>
  </si>
  <si>
    <t>NF - 5770</t>
  </si>
  <si>
    <t>Doces e cia 2.0 - pacote</t>
  </si>
  <si>
    <t>31 8656-5770</t>
  </si>
  <si>
    <t>NF 3608</t>
  </si>
  <si>
    <t>Tatiara Moncao</t>
  </si>
  <si>
    <t>NF 2412</t>
  </si>
  <si>
    <t xml:space="preserve"> Rocha Dedetização 1 </t>
  </si>
  <si>
    <t xml:space="preserve">Sara </t>
  </si>
  <si>
    <t xml:space="preserve"> 62 9846-9563</t>
  </si>
  <si>
    <t xml:space="preserve"> M7 Telecom BR</t>
  </si>
  <si>
    <t>16 99316-6878</t>
  </si>
  <si>
    <t>NF 2597</t>
  </si>
  <si>
    <t>Gs Capital 2 (FLOW)</t>
  </si>
  <si>
    <t>17 99179-9059</t>
  </si>
  <si>
    <t>Rocha Dedetização 2</t>
  </si>
  <si>
    <t>NF 2426</t>
  </si>
  <si>
    <t>Grupo Educacional FAVENI</t>
  </si>
  <si>
    <t>NF 2462</t>
  </si>
  <si>
    <t>Erika Nutricionista (mudança de valor de video fechado dia 09/07)</t>
  </si>
  <si>
    <t>NF 2320</t>
  </si>
  <si>
    <t xml:space="preserve">Jônatas MODELO FLOW PACOTE </t>
  </si>
  <si>
    <t>Jônatas</t>
  </si>
  <si>
    <t>Reis do Gelo 1 (logo)</t>
  </si>
  <si>
    <t>pago</t>
  </si>
  <si>
    <t>Reis do Gelo 2 (mascote)</t>
  </si>
  <si>
    <t>ARMAZÉM 3-3</t>
  </si>
  <si>
    <t xml:space="preserve">SORAIA </t>
  </si>
  <si>
    <t>encontrar joias 1</t>
  </si>
  <si>
    <t>encontrar joias 2</t>
  </si>
  <si>
    <t>NF 2458</t>
  </si>
  <si>
    <t>juliane show infantil *Não tem dinheiro</t>
  </si>
  <si>
    <t xml:space="preserve">juliane </t>
  </si>
  <si>
    <t>NF 2642</t>
  </si>
  <si>
    <t xml:space="preserve">concreta serviços 2  ÁUDIO </t>
  </si>
  <si>
    <t>cleomenes</t>
  </si>
  <si>
    <t>98 8198-4927</t>
  </si>
  <si>
    <t>NF 2428</t>
  </si>
  <si>
    <t>GO Transfer</t>
  </si>
  <si>
    <t>Alexsandro</t>
  </si>
  <si>
    <t>NF2414</t>
  </si>
  <si>
    <t>Fábio Augusto</t>
  </si>
  <si>
    <t>NBC e Marketing - UNIFORME</t>
  </si>
  <si>
    <t>61 8442-5002</t>
  </si>
  <si>
    <t>NF 2415</t>
  </si>
  <si>
    <t>JRSMotors</t>
  </si>
  <si>
    <t xml:space="preserve">JOsé </t>
  </si>
  <si>
    <t>NF 2436</t>
  </si>
  <si>
    <t>Eleven (NEGOCIANDO PACOTE)</t>
  </si>
  <si>
    <t>Rute</t>
  </si>
  <si>
    <t>11 94772-3757</t>
  </si>
  <si>
    <t>Projeto Almas - Negociaçao pacote</t>
  </si>
  <si>
    <t>NF 2643</t>
  </si>
  <si>
    <t xml:space="preserve">Tempero no Pote </t>
  </si>
  <si>
    <t xml:space="preserve"> 34 8810-5315</t>
  </si>
  <si>
    <t xml:space="preserve">fiorella </t>
  </si>
  <si>
    <t xml:space="preserve">renato </t>
  </si>
  <si>
    <t>NF 2438</t>
  </si>
  <si>
    <t>paula moura</t>
  </si>
  <si>
    <t xml:space="preserve">paula </t>
  </si>
  <si>
    <t>NF 3838</t>
  </si>
  <si>
    <t xml:space="preserve">Grupo WB </t>
  </si>
  <si>
    <t>11 98861-1750</t>
  </si>
  <si>
    <t>nf 2443</t>
  </si>
  <si>
    <t xml:space="preserve">mais modular </t>
  </si>
  <si>
    <t xml:space="preserve">consultec pagou personalização a mais </t>
  </si>
  <si>
    <t>NF 3619</t>
  </si>
  <si>
    <t xml:space="preserve">Matheus Guimarães QUARTA </t>
  </si>
  <si>
    <t>Matheus Guimarães</t>
  </si>
  <si>
    <t>NF 3623</t>
  </si>
  <si>
    <t>bihel</t>
  </si>
  <si>
    <t>21 99323-2702</t>
  </si>
  <si>
    <t>NF 2467</t>
  </si>
  <si>
    <t>dona espalhafatosa (vai pagar dia 10)</t>
  </si>
  <si>
    <t>amanda campos</t>
  </si>
  <si>
    <t>NF 2609</t>
  </si>
  <si>
    <t>Veterinária Bicho Sadio</t>
  </si>
  <si>
    <t>Josivan</t>
  </si>
  <si>
    <t>NF 3627</t>
  </si>
  <si>
    <t>Patrícia Corretora</t>
  </si>
  <si>
    <t xml:space="preserve">Patrícia </t>
  </si>
  <si>
    <t>NF 3839</t>
  </si>
  <si>
    <t>Royal Equipamentos 2</t>
  </si>
  <si>
    <t>Kauê</t>
  </si>
  <si>
    <t>11 94777-5585</t>
  </si>
  <si>
    <t xml:space="preserve">Ativa midia - formato </t>
  </si>
  <si>
    <t>PPSA 2.3</t>
  </si>
  <si>
    <t>grupo</t>
  </si>
  <si>
    <t>NF 2644</t>
  </si>
  <si>
    <t xml:space="preserve">planeta limpo 1 TERÇA SEM FALTA </t>
  </si>
  <si>
    <t xml:space="preserve">duda ramos </t>
  </si>
  <si>
    <t>79 9840-5150</t>
  </si>
  <si>
    <t xml:space="preserve">SEM SINAL </t>
  </si>
  <si>
    <t>NF 2413</t>
  </si>
  <si>
    <t>Santuário Basílica  (FloW)</t>
  </si>
  <si>
    <t xml:space="preserve"> 34 9940-8852</t>
  </si>
  <si>
    <t>Studio One - locução</t>
  </si>
  <si>
    <t>NF-2417</t>
  </si>
  <si>
    <r>
      <rPr>
        <rFont val="arial, sans-serif"/>
        <color rgb="FF333333"/>
        <sz val="10.0"/>
      </rPr>
      <t xml:space="preserve">comunicação digital </t>
    </r>
    <r>
      <rPr>
        <rFont val="arial, sans-serif"/>
        <color rgb="FF9900FF"/>
        <sz val="10.0"/>
      </rPr>
      <t xml:space="preserve"> para SEGUNDA </t>
    </r>
  </si>
  <si>
    <t xml:space="preserve">fernanda </t>
  </si>
  <si>
    <t>21 99323-6693</t>
  </si>
  <si>
    <t>NF 3840</t>
  </si>
  <si>
    <t>Semaza</t>
  </si>
  <si>
    <t>11 98600-2263</t>
  </si>
  <si>
    <t>NF 3649</t>
  </si>
  <si>
    <t>Tellus 12</t>
  </si>
  <si>
    <t>NF 3626</t>
  </si>
  <si>
    <t>Emanuel Caracas Imóveis</t>
  </si>
  <si>
    <t xml:space="preserve">Midiã </t>
  </si>
  <si>
    <t>98 8107-3263</t>
  </si>
  <si>
    <t>NF 3636</t>
  </si>
  <si>
    <t>Fama Promotora</t>
  </si>
  <si>
    <t>Jorgito</t>
  </si>
  <si>
    <t>71 9611-3933</t>
  </si>
  <si>
    <t>NF 3642</t>
  </si>
  <si>
    <t>afetomedcuidadores</t>
  </si>
  <si>
    <t>TAINA</t>
  </si>
  <si>
    <t>NF 2407</t>
  </si>
  <si>
    <t xml:space="preserve">3D </t>
  </si>
  <si>
    <t>Carol Markenting</t>
  </si>
  <si>
    <t>31 9990-1292</t>
  </si>
  <si>
    <t>NF 3634</t>
  </si>
  <si>
    <t>Auto Lave</t>
  </si>
  <si>
    <t>71 9294-4078</t>
  </si>
  <si>
    <t>NF 3633</t>
  </si>
  <si>
    <t>Luzair</t>
  </si>
  <si>
    <t>NF 2598</t>
  </si>
  <si>
    <t xml:space="preserve">planeta limpo 2 TERÇA SEM FALTA </t>
  </si>
  <si>
    <t xml:space="preserve">planeta limpo 3  TERÇA SEM FALTA </t>
  </si>
  <si>
    <r>
      <rPr>
        <rFont val="Calibri, sans-serif"/>
        <color rgb="FF000000"/>
        <sz val="11.0"/>
      </rPr>
      <t>D&amp;D 6 (</t>
    </r>
    <r>
      <rPr>
        <rFont val="Calibri, sans-serif"/>
        <color rgb="FFFFFF00"/>
        <sz val="11.0"/>
      </rPr>
      <t>Urgente</t>
    </r>
    <r>
      <rPr>
        <rFont val="Calibri, sans-serif"/>
        <color rgb="FF000000"/>
        <sz val="11.0"/>
      </rPr>
      <t>)</t>
    </r>
  </si>
  <si>
    <t>Milla Miranda</t>
  </si>
  <si>
    <t>21 99926-9792</t>
  </si>
  <si>
    <t>NF 4057</t>
  </si>
  <si>
    <t>Lojinha da Criança</t>
  </si>
  <si>
    <t xml:space="preserve">RONILSON </t>
  </si>
  <si>
    <t>Avoar</t>
  </si>
  <si>
    <t>Allysson</t>
  </si>
  <si>
    <t>NF 2423</t>
  </si>
  <si>
    <t>Mercio</t>
  </si>
  <si>
    <t>eu sou transportes - vai pagar 5° dia util</t>
  </si>
  <si>
    <t xml:space="preserve">tiago </t>
  </si>
  <si>
    <t>NF 2446</t>
  </si>
  <si>
    <t>Bandeko do Bizu</t>
  </si>
  <si>
    <t>Joao Eduardo</t>
  </si>
  <si>
    <t>NF 2422</t>
  </si>
  <si>
    <t>Unnimac Retífica 1</t>
  </si>
  <si>
    <t>Helena</t>
  </si>
  <si>
    <t>Unnimac Retífica2</t>
  </si>
  <si>
    <t>Estamparia Publicc* desisti de cobrar não quer</t>
  </si>
  <si>
    <t>HELIO</t>
  </si>
  <si>
    <t>NF 2421</t>
  </si>
  <si>
    <t xml:space="preserve">Cacau Matriz </t>
  </si>
  <si>
    <t xml:space="preserve">Claudio </t>
  </si>
  <si>
    <t>NF 2607</t>
  </si>
  <si>
    <t xml:space="preserve">Linda Menina </t>
  </si>
  <si>
    <t xml:space="preserve">Renato </t>
  </si>
  <si>
    <t>NF 2420</t>
  </si>
  <si>
    <t xml:space="preserve"> Laboratório Vitae 1</t>
  </si>
  <si>
    <t xml:space="preserve">Valéria </t>
  </si>
  <si>
    <t xml:space="preserve"> Laboratório Vitae 2</t>
  </si>
  <si>
    <t>NF 2429</t>
  </si>
  <si>
    <t>Garra</t>
  </si>
  <si>
    <t>Marcio</t>
  </si>
  <si>
    <t>KAUA NOVO</t>
  </si>
  <si>
    <t>Casual For Men</t>
  </si>
  <si>
    <t>DAVI</t>
  </si>
  <si>
    <t>NF 2425</t>
  </si>
  <si>
    <t>TV Grego</t>
  </si>
  <si>
    <t>Bruno</t>
  </si>
  <si>
    <t>NF 4017</t>
  </si>
  <si>
    <t>MArco</t>
  </si>
  <si>
    <r>
      <rPr>
        <rFont val="Archivo, sans-serif"/>
        <color rgb="FF212529"/>
      </rPr>
      <t xml:space="preserve">saudenaadvocacia </t>
    </r>
    <r>
      <rPr>
        <rFont val="Archivo, sans-serif"/>
        <b/>
        <color rgb="FFFFFFFF"/>
      </rPr>
      <t>(cliente vai pagar dia 02) *</t>
    </r>
  </si>
  <si>
    <t xml:space="preserve">maria </t>
  </si>
  <si>
    <t>NF 2424</t>
  </si>
  <si>
    <t>Carmen Festas * não quer</t>
  </si>
  <si>
    <t>Carmen</t>
  </si>
  <si>
    <t>NF 2435</t>
  </si>
  <si>
    <t>Ótica Santos</t>
  </si>
  <si>
    <t>NF 2457</t>
  </si>
  <si>
    <t>Raffita</t>
  </si>
  <si>
    <t>Rafaela</t>
  </si>
  <si>
    <t>NF 3635</t>
  </si>
  <si>
    <t>Dra. Ana Paula Jaques</t>
  </si>
  <si>
    <t>Ana Paula Jaques</t>
  </si>
  <si>
    <t>11 99745-5353</t>
  </si>
  <si>
    <t>NF 2465</t>
  </si>
  <si>
    <t xml:space="preserve">suportt life FLOW </t>
  </si>
  <si>
    <t xml:space="preserve">andré </t>
  </si>
  <si>
    <t>Plano Cristo Rei 2</t>
  </si>
  <si>
    <t xml:space="preserve">GRUPO </t>
  </si>
  <si>
    <t>odontotech esse video deu de sinal 50.00 falta 300.00</t>
  </si>
  <si>
    <t xml:space="preserve">ludmilla elen </t>
  </si>
  <si>
    <t>NF 2503</t>
  </si>
  <si>
    <t xml:space="preserve">farmamed </t>
  </si>
  <si>
    <t>amanda</t>
  </si>
  <si>
    <t>NF 4064</t>
  </si>
  <si>
    <t>Dynamic Working.</t>
  </si>
  <si>
    <t>cisme</t>
  </si>
  <si>
    <t xml:space="preserve">NF 3641
</t>
  </si>
  <si>
    <t xml:space="preserve">Hospital Veterinário Titiu </t>
  </si>
  <si>
    <t>Luiz Antonio</t>
  </si>
  <si>
    <t>62 9284-9929</t>
  </si>
  <si>
    <t>NF 3637</t>
  </si>
  <si>
    <t>Clínica do Ar Automotivo 2</t>
  </si>
  <si>
    <t>Laboratório Santo Antônio 4</t>
  </si>
  <si>
    <t>NF 2431</t>
  </si>
  <si>
    <t>casa do Nonno 1</t>
  </si>
  <si>
    <t>14 99144-6122</t>
  </si>
  <si>
    <t>casa do Nonno 2</t>
  </si>
  <si>
    <t>NF 2638</t>
  </si>
  <si>
    <t>Richard Sant’ Anna</t>
  </si>
  <si>
    <t>Patricia</t>
  </si>
  <si>
    <t>NF3638</t>
  </si>
  <si>
    <t>NF 2452</t>
  </si>
  <si>
    <t xml:space="preserve">escola humanista </t>
  </si>
  <si>
    <t>samira</t>
  </si>
  <si>
    <t>NF 3639</t>
  </si>
  <si>
    <t>Kakauerio Cred</t>
  </si>
  <si>
    <t>Iran</t>
  </si>
  <si>
    <t>99 9186-8458</t>
  </si>
  <si>
    <t>NF 2453</t>
  </si>
  <si>
    <t xml:space="preserve">mikaela tagarela </t>
  </si>
  <si>
    <t xml:space="preserve">patricia </t>
  </si>
  <si>
    <t>NF 3640</t>
  </si>
  <si>
    <t>Flor</t>
  </si>
  <si>
    <t>EcoAds 5</t>
  </si>
  <si>
    <t>Edson Carlos</t>
  </si>
  <si>
    <t>12 99787-8004</t>
  </si>
  <si>
    <t xml:space="preserve">Bruna Bacico </t>
  </si>
  <si>
    <t>Bruna Bacico</t>
  </si>
  <si>
    <t>12 98899-5479</t>
  </si>
  <si>
    <t>NF 4049</t>
  </si>
  <si>
    <t>Carlinhos Prietsch</t>
  </si>
  <si>
    <t>NF 2430</t>
  </si>
  <si>
    <t xml:space="preserve">Kaká Rifas </t>
  </si>
  <si>
    <t xml:space="preserve">LÚ MACHADO 3D 1 </t>
  </si>
  <si>
    <t>LÚ</t>
  </si>
  <si>
    <t>ViaMonTech 3</t>
  </si>
  <si>
    <t>Mario Viana</t>
  </si>
  <si>
    <t>19 98715-1852</t>
  </si>
  <si>
    <t>NF 3689</t>
  </si>
  <si>
    <t>Greens Produções  (10/09)</t>
  </si>
  <si>
    <t xml:space="preserve">Alexandre Pasini </t>
  </si>
  <si>
    <t>81 8148-4500</t>
  </si>
  <si>
    <t>NF 2432</t>
  </si>
  <si>
    <t xml:space="preserve">Avança Eja </t>
  </si>
  <si>
    <t xml:space="preserve">Miguel </t>
  </si>
  <si>
    <t>44 9952-9914</t>
  </si>
  <si>
    <t>Nf 2440</t>
  </si>
  <si>
    <t>Uau Capital</t>
  </si>
  <si>
    <t>Eudes</t>
  </si>
  <si>
    <t>NF 3643</t>
  </si>
  <si>
    <r>
      <rPr>
        <rFont val="Arial"/>
        <color theme="1"/>
      </rPr>
      <t xml:space="preserve">Daiana Bar em Bar 2 </t>
    </r>
    <r>
      <rPr>
        <rFont val="Arial"/>
        <color rgb="FFFFFF00"/>
      </rPr>
      <t>URGÊNTE</t>
    </r>
  </si>
  <si>
    <t xml:space="preserve">Daiana </t>
  </si>
  <si>
    <t>NF 2633</t>
  </si>
  <si>
    <t xml:space="preserve">praia clube 2 URGENTE </t>
  </si>
  <si>
    <t>93 9127-4469</t>
  </si>
  <si>
    <t>NF 3651</t>
  </si>
  <si>
    <t>Gás Irmãos Lins</t>
  </si>
  <si>
    <t>11 97968-5580</t>
  </si>
  <si>
    <t>NF 2439</t>
  </si>
  <si>
    <t>IBET 2</t>
  </si>
  <si>
    <t xml:space="preserve">Julio </t>
  </si>
  <si>
    <t xml:space="preserve"> 11 96025-3731</t>
  </si>
  <si>
    <t>IBET 3</t>
  </si>
  <si>
    <t>NF 2471</t>
  </si>
  <si>
    <t>Instituto Rui Barbosa</t>
  </si>
  <si>
    <t>NF 2441</t>
  </si>
  <si>
    <t xml:space="preserve">Giselly  * não gostou do video e não quer </t>
  </si>
  <si>
    <t>Giselly</t>
  </si>
  <si>
    <t>NF 3647</t>
  </si>
  <si>
    <t xml:space="preserve"> TRKM Transport</t>
  </si>
  <si>
    <t xml:space="preserve">Keven </t>
  </si>
  <si>
    <t xml:space="preserve"> 19 98720-0947</t>
  </si>
  <si>
    <t>NF 2498</t>
  </si>
  <si>
    <t>RN PIZZAS E LANCHES</t>
  </si>
  <si>
    <t>Ricelli</t>
  </si>
  <si>
    <t>NF 2623</t>
  </si>
  <si>
    <t>Luiz Fernando  Terapeuta  2</t>
  </si>
  <si>
    <t>17 98102-8009</t>
  </si>
  <si>
    <t>NF 2624</t>
  </si>
  <si>
    <t xml:space="preserve">Luis Fernando Logo </t>
  </si>
  <si>
    <t>NF 2461</t>
  </si>
  <si>
    <t>SELF ELETRONICOS</t>
  </si>
  <si>
    <t>Vanessa</t>
  </si>
  <si>
    <t>NF 2469</t>
  </si>
  <si>
    <t xml:space="preserve">eventon pet shop </t>
  </si>
  <si>
    <t>everton lima</t>
  </si>
  <si>
    <t>NF3644</t>
  </si>
  <si>
    <t xml:space="preserve">Projeto Saci </t>
  </si>
  <si>
    <t xml:space="preserve">Moacir </t>
  </si>
  <si>
    <t>NF 3652</t>
  </si>
  <si>
    <t>Flower Cookie</t>
  </si>
  <si>
    <t>41 8410-6939</t>
  </si>
  <si>
    <t>G&amp;G TURISMO</t>
  </si>
  <si>
    <t>Leandro castro</t>
  </si>
  <si>
    <t>98 7013-4781</t>
  </si>
  <si>
    <t>NF 2447</t>
  </si>
  <si>
    <t xml:space="preserve">Seiva Terra </t>
  </si>
  <si>
    <t xml:space="preserve"> 77 9134-4146</t>
  </si>
  <si>
    <t>NF 2444</t>
  </si>
  <si>
    <t xml:space="preserve"> Eugenia  psicóloga</t>
  </si>
  <si>
    <t xml:space="preserve">Eugenia </t>
  </si>
  <si>
    <t>NF 2497</t>
  </si>
  <si>
    <t>Colégio Interativa</t>
  </si>
  <si>
    <t>Francis</t>
  </si>
  <si>
    <t>NF 3656</t>
  </si>
  <si>
    <t>Chambinho</t>
  </si>
  <si>
    <t>11 99457-3024</t>
  </si>
  <si>
    <t>NF 2470</t>
  </si>
  <si>
    <t xml:space="preserve">carla henrique </t>
  </si>
  <si>
    <t xml:space="preserve">carla </t>
  </si>
  <si>
    <t>NF 4050</t>
  </si>
  <si>
    <t>Amor &amp; Sabor</t>
  </si>
  <si>
    <t>NF 2639</t>
  </si>
  <si>
    <t xml:space="preserve">água nina </t>
  </si>
  <si>
    <t>idenfonso</t>
  </si>
  <si>
    <t xml:space="preserve"> 62 9103-9405</t>
  </si>
  <si>
    <t>NF 3663</t>
  </si>
  <si>
    <t>PRONOVA Engenharia Elétrica 2</t>
  </si>
  <si>
    <t>NF3653</t>
  </si>
  <si>
    <t>Ro * NÃO COBRAR*</t>
  </si>
  <si>
    <t>Ro</t>
  </si>
  <si>
    <t>NF 2448</t>
  </si>
  <si>
    <t xml:space="preserve">ESCOLA DE KARATÊ GOSHINKAI </t>
  </si>
  <si>
    <t>NF 3668</t>
  </si>
  <si>
    <t>Torres Elétrica</t>
  </si>
  <si>
    <t>torres</t>
  </si>
  <si>
    <t>NF 2456</t>
  </si>
  <si>
    <t xml:space="preserve">VAY pipoca Vídeo mascote </t>
  </si>
  <si>
    <t>Vanise Prado</t>
  </si>
  <si>
    <t>NF 2445</t>
  </si>
  <si>
    <t xml:space="preserve">MP VEICULOS </t>
  </si>
  <si>
    <t>Marcelo Martinelli</t>
  </si>
  <si>
    <t>NF 2625</t>
  </si>
  <si>
    <t>Weligton Advogado 3</t>
  </si>
  <si>
    <t>85 9690-3331</t>
  </si>
  <si>
    <t>NF 4051</t>
  </si>
  <si>
    <t>Franciele</t>
  </si>
  <si>
    <t xml:space="preserve">roch imobiliária 1 </t>
  </si>
  <si>
    <t>armando</t>
  </si>
  <si>
    <t>roch imobiliária 2</t>
  </si>
  <si>
    <t xml:space="preserve">armando </t>
  </si>
  <si>
    <t>21 98726-3884</t>
  </si>
  <si>
    <t>NF 3654</t>
  </si>
  <si>
    <t>Salatiel</t>
  </si>
  <si>
    <t>NF 2455</t>
  </si>
  <si>
    <t xml:space="preserve">Quê Distribuidora </t>
  </si>
  <si>
    <t xml:space="preserve">Maira </t>
  </si>
  <si>
    <t xml:space="preserve"> 74 8853-9354</t>
  </si>
  <si>
    <t>NF 2460</t>
  </si>
  <si>
    <t>KIM Catedral 1</t>
  </si>
  <si>
    <t xml:space="preserve"> 81 9824-1639</t>
  </si>
  <si>
    <t>KIM Catedral 2</t>
  </si>
  <si>
    <t>NF 2476</t>
  </si>
  <si>
    <t>Splash Life</t>
  </si>
  <si>
    <t>Izabel</t>
  </si>
  <si>
    <t>NF 2626</t>
  </si>
  <si>
    <t>CN Motorsport</t>
  </si>
  <si>
    <t>NF 2486</t>
  </si>
  <si>
    <t>Leoptica</t>
  </si>
  <si>
    <t>Pedro</t>
  </si>
  <si>
    <t>NF 2472</t>
  </si>
  <si>
    <t xml:space="preserve">glacer seg áudio </t>
  </si>
  <si>
    <t>laura glacer</t>
  </si>
  <si>
    <t xml:space="preserve"> 62 9942-3169</t>
  </si>
  <si>
    <t>NF 4065</t>
  </si>
  <si>
    <t>Prisma Vidraçaria</t>
  </si>
  <si>
    <t>21 96928-2635</t>
  </si>
  <si>
    <t>NF 3674</t>
  </si>
  <si>
    <t>Vale Brasil Benefícios</t>
  </si>
  <si>
    <t>47 9149-3249</t>
  </si>
  <si>
    <t>NF 2451</t>
  </si>
  <si>
    <t>SeGrega</t>
  </si>
  <si>
    <t>17 99634-6757</t>
  </si>
  <si>
    <t>NF 2459</t>
  </si>
  <si>
    <t>Liberal Neto</t>
  </si>
  <si>
    <t>NF 3669</t>
  </si>
  <si>
    <t>Point do Espetinho</t>
  </si>
  <si>
    <t>93 9106-0253</t>
  </si>
  <si>
    <t xml:space="preserve">Clenia Caetano </t>
  </si>
  <si>
    <t xml:space="preserve"> 62 9238-4379</t>
  </si>
  <si>
    <t>Porto Saúde  2</t>
  </si>
  <si>
    <t>11 93945-7961</t>
  </si>
  <si>
    <t xml:space="preserve"> Óticas Grazi</t>
  </si>
  <si>
    <t xml:space="preserve">Rosineide </t>
  </si>
  <si>
    <t>91 8529-5005</t>
  </si>
  <si>
    <t>NF 2463</t>
  </si>
  <si>
    <t>famiglia.oliveri</t>
  </si>
  <si>
    <t xml:space="preserve"> 11 99398-3473</t>
  </si>
  <si>
    <t>NF 2627</t>
  </si>
  <si>
    <r>
      <rPr>
        <rFont val="Arial"/>
        <color theme="1"/>
      </rPr>
      <t>Samsung Novo Hamburgo 6</t>
    </r>
    <r>
      <rPr>
        <rFont val="Arial"/>
        <color rgb="FFFFFF00"/>
      </rPr>
      <t xml:space="preserve"> *QUINTA*</t>
    </r>
  </si>
  <si>
    <t xml:space="preserve">Grazi </t>
  </si>
  <si>
    <t xml:space="preserve"> 51 8130-6900</t>
  </si>
  <si>
    <t>NF 2468</t>
  </si>
  <si>
    <t xml:space="preserve">Coração do Brasil </t>
  </si>
  <si>
    <t>NF3655</t>
  </si>
  <si>
    <t>Bizzu Uniformes</t>
  </si>
  <si>
    <t>roberta</t>
  </si>
  <si>
    <t>NF 3660</t>
  </si>
  <si>
    <t>BDI</t>
  </si>
  <si>
    <t>Aílton</t>
  </si>
  <si>
    <t xml:space="preserve"> 16 99102-0510</t>
  </si>
  <si>
    <t>Novidade Automóveis</t>
  </si>
  <si>
    <t>Tom</t>
  </si>
  <si>
    <t>11 94707-4410</t>
  </si>
  <si>
    <t>NF 3658</t>
  </si>
  <si>
    <t>Fabiano Uber</t>
  </si>
  <si>
    <t>Fabiano</t>
  </si>
  <si>
    <t xml:space="preserve"> 34 9984-5302</t>
  </si>
  <si>
    <t>NF3667</t>
  </si>
  <si>
    <t>MOAÇARA COLCHÕES</t>
  </si>
  <si>
    <t>Jéci Rocha</t>
  </si>
  <si>
    <t>NF 2495</t>
  </si>
  <si>
    <t>zanel FLOW</t>
  </si>
  <si>
    <t>fernando</t>
  </si>
  <si>
    <t>14 99705-2574</t>
  </si>
  <si>
    <t>NF 2464</t>
  </si>
  <si>
    <t>Escolinha Falcão</t>
  </si>
  <si>
    <t>Edilson</t>
  </si>
  <si>
    <t>NF3659</t>
  </si>
  <si>
    <t>Rose Gobira</t>
  </si>
  <si>
    <t>PZ Elétrica 2</t>
  </si>
  <si>
    <t>NF3666</t>
  </si>
  <si>
    <t>WF SEGURANÇA</t>
  </si>
  <si>
    <t>R&amp;L Planos de Saúde 1</t>
  </si>
  <si>
    <t>14 98109-0090</t>
  </si>
  <si>
    <t>R&amp;L Planos de Saúde 2</t>
  </si>
  <si>
    <t>NF 2474</t>
  </si>
  <si>
    <t>XFIT</t>
  </si>
  <si>
    <t>Yachin</t>
  </si>
  <si>
    <t>NF 3690</t>
  </si>
  <si>
    <t>Holanda Sucata</t>
  </si>
  <si>
    <t>Debora</t>
  </si>
  <si>
    <t>88 8186-8715</t>
  </si>
  <si>
    <t>NF 2631</t>
  </si>
  <si>
    <t>Amazona Restaurante</t>
  </si>
  <si>
    <t xml:space="preserve">Marcus </t>
  </si>
  <si>
    <t>48 8440-2953</t>
  </si>
  <si>
    <t>NF 3661</t>
  </si>
  <si>
    <t>NEW WORLD TV</t>
  </si>
  <si>
    <t>14 99790-8855</t>
  </si>
  <si>
    <t xml:space="preserve">Espaço Recriar </t>
  </si>
  <si>
    <t>NF 4037</t>
  </si>
  <si>
    <t>Loirinho Moto Peças</t>
  </si>
  <si>
    <t>Ronivon</t>
  </si>
  <si>
    <t>94 9230-2755</t>
  </si>
  <si>
    <t>NF 2473</t>
  </si>
  <si>
    <t>Legacy</t>
  </si>
  <si>
    <t>Ana Dacia</t>
  </si>
  <si>
    <t>NF 3662</t>
  </si>
  <si>
    <t>Guina Tênis (vai pagar quarta)</t>
  </si>
  <si>
    <t>Agnaldo</t>
  </si>
  <si>
    <t>19 99191-3705</t>
  </si>
  <si>
    <t>NF 3664</t>
  </si>
  <si>
    <t>BIG BOY INTERNET</t>
  </si>
  <si>
    <t>Marcos Silva</t>
  </si>
  <si>
    <t>61 93505-9126</t>
  </si>
  <si>
    <t>Mineiro Construção</t>
  </si>
  <si>
    <t>Anderson Rangel</t>
  </si>
  <si>
    <t>11 99783-2359</t>
  </si>
  <si>
    <t>NF 2634</t>
  </si>
  <si>
    <t>Sowsarts</t>
  </si>
  <si>
    <t>88 9937-5028</t>
  </si>
  <si>
    <t>Guto’s Beach</t>
  </si>
  <si>
    <t xml:space="preserve"> 41 8458-8002</t>
  </si>
  <si>
    <t>NF 3665</t>
  </si>
  <si>
    <t>Natália Viana</t>
  </si>
  <si>
    <t>NF 3672</t>
  </si>
  <si>
    <t>Zamboni Materiais</t>
  </si>
  <si>
    <t>Leilane Barreto</t>
  </si>
  <si>
    <t>94 9132-9147</t>
  </si>
  <si>
    <t>NF 3695</t>
  </si>
  <si>
    <t xml:space="preserve">Plena Credit -NEG PACOTE </t>
  </si>
  <si>
    <t>Elios (cliente negociando)</t>
  </si>
  <si>
    <t>NF 2466</t>
  </si>
  <si>
    <t xml:space="preserve"> Grupo Cristal</t>
  </si>
  <si>
    <t xml:space="preserve"> 11 99293-4423</t>
  </si>
  <si>
    <t>NF 2477</t>
  </si>
  <si>
    <t>Keyla</t>
  </si>
  <si>
    <t>NF 4038</t>
  </si>
  <si>
    <t>Inside Imóveis</t>
  </si>
  <si>
    <t>13 98180-6967</t>
  </si>
  <si>
    <t>NF 2499</t>
  </si>
  <si>
    <t xml:space="preserve">anderson carvalho  </t>
  </si>
  <si>
    <t xml:space="preserve">anderson carvalho </t>
  </si>
  <si>
    <t>NF 2479</t>
  </si>
  <si>
    <t>Santo Brigadeiro</t>
  </si>
  <si>
    <t>Felipe</t>
  </si>
  <si>
    <t>NF 2635</t>
  </si>
  <si>
    <t xml:space="preserve">Vital fama </t>
  </si>
  <si>
    <t xml:space="preserve">Karine </t>
  </si>
  <si>
    <t xml:space="preserve"> 73 9978-4944</t>
  </si>
  <si>
    <t>NF 3671</t>
  </si>
  <si>
    <t>New Planet Drinks</t>
  </si>
  <si>
    <t>11 94339-9629</t>
  </si>
  <si>
    <t>NF 3670</t>
  </si>
  <si>
    <t>Anselmo</t>
  </si>
  <si>
    <t>NF 3991</t>
  </si>
  <si>
    <t>OTICAS CANOA</t>
  </si>
  <si>
    <t>Hedley</t>
  </si>
  <si>
    <t>NF 4154</t>
  </si>
  <si>
    <t>despachante rolandia 1</t>
  </si>
  <si>
    <t xml:space="preserve">alex santana </t>
  </si>
  <si>
    <t>43 9928-0134</t>
  </si>
  <si>
    <t>despachante rolandia 2</t>
  </si>
  <si>
    <t>J A Soluções Tecnológicas</t>
  </si>
  <si>
    <t>Aylton</t>
  </si>
  <si>
    <t>21 99804-7997</t>
  </si>
  <si>
    <t>AlêPinheiro</t>
  </si>
  <si>
    <t>NF 2640</t>
  </si>
  <si>
    <t>Raphael escritório</t>
  </si>
  <si>
    <t>abc cred</t>
  </si>
  <si>
    <t>11 98235-3627</t>
  </si>
  <si>
    <t>NF4039</t>
  </si>
  <si>
    <t xml:space="preserve">Império Supermercado </t>
  </si>
  <si>
    <t>Wellington Baleeiro</t>
  </si>
  <si>
    <t>11 97167-7223</t>
  </si>
  <si>
    <t>NF 3676</t>
  </si>
  <si>
    <t>A Casa dos Climatizadores</t>
  </si>
  <si>
    <t xml:space="preserve"> 87 9999-2283</t>
  </si>
  <si>
    <t>NF 2646</t>
  </si>
  <si>
    <t>Dr. Easy telemedicina</t>
  </si>
  <si>
    <t xml:space="preserve"> 81 9792-8965</t>
  </si>
  <si>
    <t>NF 2481</t>
  </si>
  <si>
    <t>MV Saúde</t>
  </si>
  <si>
    <t xml:space="preserve">Maria Lucia </t>
  </si>
  <si>
    <t xml:space="preserve"> 81 9489-3520</t>
  </si>
  <si>
    <t>NF 2485</t>
  </si>
  <si>
    <t xml:space="preserve">Dom Dog Pet </t>
  </si>
  <si>
    <t xml:space="preserve">Vanessa </t>
  </si>
  <si>
    <t xml:space="preserve"> 21 98865-0231</t>
  </si>
  <si>
    <t>NF 2483</t>
  </si>
  <si>
    <t>ICE CREAM BLEND</t>
  </si>
  <si>
    <t xml:space="preserve">Oswalderia </t>
  </si>
  <si>
    <t>21 97308-5109</t>
  </si>
  <si>
    <t>NF 3677</t>
  </si>
  <si>
    <t>Steven Portilho</t>
  </si>
  <si>
    <t>NF3683</t>
  </si>
  <si>
    <t>Sidney Barbosa</t>
  </si>
  <si>
    <t>Dinamica Esportes AGUARDANDO CLIENTE</t>
  </si>
  <si>
    <t>Loise</t>
  </si>
  <si>
    <t>josiane advogada</t>
  </si>
  <si>
    <t>josi</t>
  </si>
  <si>
    <t>Pet Shop Águia (AG CLIENTE)</t>
  </si>
  <si>
    <t>Jefferson Hosken</t>
  </si>
  <si>
    <t>21 96421-2504</t>
  </si>
  <si>
    <t>NF 3700</t>
  </si>
  <si>
    <t>Bella Casa</t>
  </si>
  <si>
    <t>Bel</t>
  </si>
  <si>
    <t>11 98426-3594</t>
  </si>
  <si>
    <t>NF 2641</t>
  </si>
  <si>
    <t xml:space="preserve">showrrom </t>
  </si>
  <si>
    <t xml:space="preserve">alexandre henrique </t>
  </si>
  <si>
    <t>NF 2478</t>
  </si>
  <si>
    <t>Fernando Corretor</t>
  </si>
  <si>
    <t xml:space="preserve">Net Woork  Energia </t>
  </si>
  <si>
    <t>81 9898-6379</t>
  </si>
  <si>
    <t>NF 2628</t>
  </si>
  <si>
    <t xml:space="preserve">Moderna Fit </t>
  </si>
  <si>
    <t xml:space="preserve"> 11 93496-1175</t>
  </si>
  <si>
    <t>NF3678</t>
  </si>
  <si>
    <t>Valeriun Davila</t>
  </si>
  <si>
    <t>NF3679</t>
  </si>
  <si>
    <t>Alexandre José</t>
  </si>
  <si>
    <t>NF 3680</t>
  </si>
  <si>
    <t>Kaua novo</t>
  </si>
  <si>
    <t>Circular Embalagem</t>
  </si>
  <si>
    <t>Nalberto</t>
  </si>
  <si>
    <t>NF 4131</t>
  </si>
  <si>
    <t>Thesley Oliveira</t>
  </si>
  <si>
    <t>NF 2494</t>
  </si>
  <si>
    <t>Linguiça Machado</t>
  </si>
  <si>
    <t>Francisco</t>
  </si>
  <si>
    <t>NF 2482</t>
  </si>
  <si>
    <t xml:space="preserve"> Álamo Seguros  1</t>
  </si>
  <si>
    <t>21 99926-8037</t>
  </si>
  <si>
    <t>NF3682</t>
  </si>
  <si>
    <t>Nilson Calhas</t>
  </si>
  <si>
    <t>NF 2620</t>
  </si>
  <si>
    <t xml:space="preserve">Robson Mármores </t>
  </si>
  <si>
    <t xml:space="preserve"> 41 9603-1909</t>
  </si>
  <si>
    <t>NF 8956</t>
  </si>
  <si>
    <t xml:space="preserve">wifi mesh FLOW  </t>
  </si>
  <si>
    <t xml:space="preserve">kamilla </t>
  </si>
  <si>
    <t>11 99175-5073</t>
  </si>
  <si>
    <t>NF 2480</t>
  </si>
  <si>
    <t xml:space="preserve">Caldos de minas </t>
  </si>
  <si>
    <t>65 9691-7559</t>
  </si>
  <si>
    <t>NF  3701</t>
  </si>
  <si>
    <t>MWS Ar Condicionado</t>
  </si>
  <si>
    <t>Márcio</t>
  </si>
  <si>
    <t>44 9985-9046</t>
  </si>
  <si>
    <t>Álamo Seguros  2</t>
  </si>
  <si>
    <t>NF 2484</t>
  </si>
  <si>
    <t xml:space="preserve">Barão da Cunha </t>
  </si>
  <si>
    <t>32 9853-0012</t>
  </si>
  <si>
    <t>NF 3691</t>
  </si>
  <si>
    <t>Óticas Blue Vision</t>
  </si>
  <si>
    <t>64 8145-4147</t>
  </si>
  <si>
    <t>NF 3702</t>
  </si>
  <si>
    <t>Examini Medicina</t>
  </si>
  <si>
    <t>41 9103-2078</t>
  </si>
  <si>
    <t>NF 2621</t>
  </si>
  <si>
    <t xml:space="preserve">Jarbelly </t>
  </si>
  <si>
    <t>NF 4014</t>
  </si>
  <si>
    <t>Jhom Leyven</t>
  </si>
  <si>
    <t>NF 2636</t>
  </si>
  <si>
    <t xml:space="preserve">isntituto imersão FLOW </t>
  </si>
  <si>
    <t>43 9977-1553</t>
  </si>
  <si>
    <t>NF 3684</t>
  </si>
  <si>
    <t xml:space="preserve">Fernanda </t>
  </si>
  <si>
    <t>Thiagão</t>
  </si>
  <si>
    <t>NF 3686</t>
  </si>
  <si>
    <t>Deck Barbershop</t>
  </si>
  <si>
    <t>Sam</t>
  </si>
  <si>
    <t>69 9284-6116</t>
  </si>
  <si>
    <t>NF 3681</t>
  </si>
  <si>
    <t>Mauricio Catelli</t>
  </si>
  <si>
    <t>Mauricio</t>
  </si>
  <si>
    <t>NF 2496</t>
  </si>
  <si>
    <t xml:space="preserve">Humm Food </t>
  </si>
  <si>
    <t xml:space="preserve">Ana Luiza </t>
  </si>
  <si>
    <t>34 9175-3008</t>
  </si>
  <si>
    <t>NF 2504</t>
  </si>
  <si>
    <t xml:space="preserve">araras bar </t>
  </si>
  <si>
    <t xml:space="preserve">flávio araujo </t>
  </si>
  <si>
    <t>NF 3687</t>
  </si>
  <si>
    <t>Agito Alimentos</t>
  </si>
  <si>
    <t>Dhaived</t>
  </si>
  <si>
    <t>NF 3685</t>
  </si>
  <si>
    <t>CARACOL</t>
  </si>
  <si>
    <t>NF 2612</t>
  </si>
  <si>
    <t xml:space="preserve">suporte mercadinho </t>
  </si>
  <si>
    <t>NF 4040</t>
  </si>
  <si>
    <t>Joyce da Y (Mascote)</t>
  </si>
  <si>
    <t>NF 2487</t>
  </si>
  <si>
    <t>Espaço North</t>
  </si>
  <si>
    <t>Henrique</t>
  </si>
  <si>
    <t xml:space="preserve"> Ponto do Eletricista</t>
  </si>
  <si>
    <t>38 9916-8866</t>
  </si>
  <si>
    <t>NF 4052</t>
  </si>
  <si>
    <t>Alessandra Poletto</t>
  </si>
  <si>
    <t>NF 2637</t>
  </si>
  <si>
    <t>mobi 2 SEGUNDA</t>
  </si>
  <si>
    <t>16 98836-9597</t>
  </si>
  <si>
    <t>NF 2506</t>
  </si>
  <si>
    <t>Clinica Atend Bem</t>
  </si>
  <si>
    <t>Anagelita</t>
  </si>
  <si>
    <t>NF 3688</t>
  </si>
  <si>
    <t>Aquarela Moda Cristalina</t>
  </si>
  <si>
    <t>Maria Gildênia</t>
  </si>
  <si>
    <t>NF 2502</t>
  </si>
  <si>
    <t xml:space="preserve">aldair colégio (para amanhã terça-feira ) </t>
  </si>
  <si>
    <t>aldair maia</t>
  </si>
  <si>
    <t xml:space="preserve">NF 3703
</t>
  </si>
  <si>
    <t>Aquarela Pinturas</t>
  </si>
  <si>
    <t>Alisson</t>
  </si>
  <si>
    <t>11 94731-3500</t>
  </si>
  <si>
    <t xml:space="preserve">Higienizar Clean </t>
  </si>
  <si>
    <t>98 8277-4683</t>
  </si>
  <si>
    <t>Nf 3865</t>
  </si>
  <si>
    <t>Daniel Construção</t>
  </si>
  <si>
    <t>NF 3699</t>
  </si>
  <si>
    <t>Confeitaria Borges</t>
  </si>
  <si>
    <t>Rosemberg</t>
  </si>
  <si>
    <t>11 98236-6284</t>
  </si>
  <si>
    <t>NF 2622</t>
  </si>
  <si>
    <t>Gringo Pedras</t>
  </si>
  <si>
    <t xml:space="preserve">Aegea Santa Catarina 2 </t>
  </si>
  <si>
    <t>Edinan Barbosa</t>
  </si>
  <si>
    <t>47 9173-2796</t>
  </si>
  <si>
    <t>NF 4015</t>
  </si>
  <si>
    <t>Equipe Cuidadores de Idosos</t>
  </si>
  <si>
    <t>Marli</t>
  </si>
  <si>
    <t>11 96386-4799</t>
  </si>
  <si>
    <t>NF 2632</t>
  </si>
  <si>
    <t>Vida Imóveis 2</t>
  </si>
  <si>
    <t>11 99972-1633</t>
  </si>
  <si>
    <t>Vida Imóveis 3</t>
  </si>
  <si>
    <t>NF 3714</t>
  </si>
  <si>
    <t xml:space="preserve">Real Net </t>
  </si>
  <si>
    <t>Samuel Oliveira</t>
  </si>
  <si>
    <t>97 9176-7071</t>
  </si>
  <si>
    <t>NF 3715</t>
  </si>
  <si>
    <t>Emerson Despachante</t>
  </si>
  <si>
    <t>Emerson Caetano</t>
  </si>
  <si>
    <t>32 8465-0788</t>
  </si>
  <si>
    <t>NF 3692</t>
  </si>
  <si>
    <t>R&amp;E Cirurgia Plástica 2</t>
  </si>
  <si>
    <t xml:space="preserve">Reyner </t>
  </si>
  <si>
    <t xml:space="preserve"> 62 8415-9217</t>
  </si>
  <si>
    <t>Sitio Vovo Antonio  (vai pagar mais 100.00 terça feira)</t>
  </si>
  <si>
    <t>NF 2490</t>
  </si>
  <si>
    <t>MaxiCredi</t>
  </si>
  <si>
    <t>Vera</t>
  </si>
  <si>
    <t>NF 2491</t>
  </si>
  <si>
    <t>Cleison</t>
  </si>
  <si>
    <t>NF 3716</t>
  </si>
  <si>
    <t>FFamília CCoxinha</t>
  </si>
  <si>
    <t>Jacira</t>
  </si>
  <si>
    <t>61 9599-5910</t>
  </si>
  <si>
    <t>NF 3723</t>
  </si>
  <si>
    <t>Marco</t>
  </si>
  <si>
    <t>Autochart</t>
  </si>
  <si>
    <t xml:space="preserve">odair </t>
  </si>
  <si>
    <t>37 9970-3236</t>
  </si>
  <si>
    <t>NF 2613</t>
  </si>
  <si>
    <t>espaço mulher que se cuida FLOW</t>
  </si>
  <si>
    <t xml:space="preserve">solange </t>
  </si>
  <si>
    <t>NF 3717</t>
  </si>
  <si>
    <t>Adega Magnatas</t>
  </si>
  <si>
    <t>Jean</t>
  </si>
  <si>
    <t>11 94731-5689</t>
  </si>
  <si>
    <t>NF 2629</t>
  </si>
  <si>
    <t>astolpho e santos  1</t>
  </si>
  <si>
    <t xml:space="preserve">astolpho </t>
  </si>
  <si>
    <t>11 98503-0358</t>
  </si>
  <si>
    <t>romanzitas</t>
  </si>
  <si>
    <t>75 9162-5268</t>
  </si>
  <si>
    <t>NF 4016</t>
  </si>
  <si>
    <t>RB construções e Reformas</t>
  </si>
  <si>
    <t>96 9172-6263</t>
  </si>
  <si>
    <t>NF 3694</t>
  </si>
  <si>
    <r>
      <rPr>
        <rFont val="Arial"/>
        <color theme="1"/>
      </rPr>
      <t>Renovar Construções (</t>
    </r>
    <r>
      <rPr>
        <rFont val="Arial"/>
        <color rgb="FFFFFF00"/>
      </rPr>
      <t>Urgente</t>
    </r>
    <r>
      <rPr>
        <rFont val="Arial"/>
        <color theme="1"/>
      </rPr>
      <t>)</t>
    </r>
  </si>
  <si>
    <t>Douglas Araujo</t>
  </si>
  <si>
    <t>65 9262-9135</t>
  </si>
  <si>
    <t>NF 3696</t>
  </si>
  <si>
    <t>Talvane Moura</t>
  </si>
  <si>
    <t>NF 3719</t>
  </si>
  <si>
    <t>Samurai Piscinas</t>
  </si>
  <si>
    <t xml:space="preserve">Samurai </t>
  </si>
  <si>
    <t>19 97410-8787</t>
  </si>
  <si>
    <t>NF-2492</t>
  </si>
  <si>
    <t xml:space="preserve">anderson taboada empresa nova </t>
  </si>
  <si>
    <t>11 98640-5874</t>
  </si>
  <si>
    <t>ROMEU SOUZA</t>
  </si>
  <si>
    <t xml:space="preserve">Tijolos Ecologico </t>
  </si>
  <si>
    <t>82 92001-4784</t>
  </si>
  <si>
    <t>NF 2493</t>
  </si>
  <si>
    <t>SINTET 2</t>
  </si>
  <si>
    <t>Auto Mídia Monitoramentos</t>
  </si>
  <si>
    <t>84 9216-1869</t>
  </si>
  <si>
    <t>Nf 3710</t>
  </si>
  <si>
    <t>Almeida Óptica</t>
  </si>
  <si>
    <t xml:space="preserve">Gerlane </t>
  </si>
  <si>
    <t>85 99805-2789</t>
  </si>
  <si>
    <t>Nf 3711</t>
  </si>
  <si>
    <t>Assados e Fritos</t>
  </si>
  <si>
    <t>NF 2500</t>
  </si>
  <si>
    <t>paes da lilica</t>
  </si>
  <si>
    <t>51 9294-6369</t>
  </si>
  <si>
    <t>NF 3720</t>
  </si>
  <si>
    <t xml:space="preserve">NR Distribuição </t>
  </si>
  <si>
    <t>Neto</t>
  </si>
  <si>
    <t>73 9962-5449</t>
  </si>
  <si>
    <t>NF 4041</t>
  </si>
  <si>
    <t>FLOW</t>
  </si>
  <si>
    <t>Souza Lima Pinturas</t>
  </si>
  <si>
    <t>SOUZA</t>
  </si>
  <si>
    <t>NF 3698</t>
  </si>
  <si>
    <t>MGP Grupo</t>
  </si>
  <si>
    <t>NF 3721</t>
  </si>
  <si>
    <t>CM fabricação</t>
  </si>
  <si>
    <t>Cícero Oliveira</t>
  </si>
  <si>
    <t>17 99189-1042</t>
  </si>
  <si>
    <t>NF 4047</t>
  </si>
  <si>
    <t>Betel Vidros</t>
  </si>
  <si>
    <t>NF 2501</t>
  </si>
  <si>
    <t>New Time Contabilidade</t>
  </si>
  <si>
    <t>cardapio ads</t>
  </si>
  <si>
    <t>NF 3724</t>
  </si>
  <si>
    <t>Autoescola Duque</t>
  </si>
  <si>
    <t xml:space="preserve">
</t>
  </si>
  <si>
    <t>21 96435-7739</t>
  </si>
  <si>
    <t>TEC Segurança AG CLIENTE</t>
  </si>
  <si>
    <t>62 8561-7209</t>
  </si>
  <si>
    <t xml:space="preserve"> NF 3625</t>
  </si>
  <si>
    <t xml:space="preserve">Reis do Gelo 3 (cartão de visita) </t>
  </si>
  <si>
    <t>NF 2630</t>
  </si>
  <si>
    <t>astolpho e santos  2</t>
  </si>
  <si>
    <t>ASTOLPHO</t>
  </si>
  <si>
    <t>NF 3709</t>
  </si>
  <si>
    <t>Notz</t>
  </si>
  <si>
    <t xml:space="preserve">Caio </t>
  </si>
  <si>
    <t>NF 3773</t>
  </si>
  <si>
    <t>Medeiros Zé Gomes</t>
  </si>
  <si>
    <t>Gilson</t>
  </si>
  <si>
    <t>98 8422-9980</t>
  </si>
  <si>
    <t>NF 3774</t>
  </si>
  <si>
    <t>Cascatinha Pneus</t>
  </si>
  <si>
    <t>Rogério Silva</t>
  </si>
  <si>
    <t>19 98711-7920</t>
  </si>
  <si>
    <t>NF 3775</t>
  </si>
  <si>
    <t>Mundo das Cores Tintas</t>
  </si>
  <si>
    <t>Angel</t>
  </si>
  <si>
    <t>21 98549-7232</t>
  </si>
  <si>
    <t>NF 2505</t>
  </si>
  <si>
    <t>Toldos Liberdade</t>
  </si>
  <si>
    <t>Décio</t>
  </si>
  <si>
    <t>ALUG.OBRA</t>
  </si>
  <si>
    <t xml:space="preserve">Alexandre </t>
  </si>
  <si>
    <t xml:space="preserve"> 19 99781-1415</t>
  </si>
  <si>
    <t>NF 3705</t>
  </si>
  <si>
    <r>
      <rPr>
        <rFont val="Arial"/>
        <color theme="1"/>
      </rPr>
      <t>Anderson (EDIÇAO)</t>
    </r>
    <r>
      <rPr>
        <rFont val="Arial"/>
        <b/>
        <color theme="1"/>
      </rPr>
      <t xml:space="preserve"> (logo somente após o pagamento) </t>
    </r>
  </si>
  <si>
    <t>NF 3776</t>
  </si>
  <si>
    <t>Copa Gás Dona Maria</t>
  </si>
  <si>
    <t>Samuel Bruno</t>
  </si>
  <si>
    <t>28 99966-6201</t>
  </si>
  <si>
    <t>NF 3875</t>
  </si>
  <si>
    <t>Termotec Refrigeração</t>
  </si>
  <si>
    <t xml:space="preserve">Antônio </t>
  </si>
  <si>
    <t>82 9641-2194</t>
  </si>
  <si>
    <t>NF 4042</t>
  </si>
  <si>
    <t xml:space="preserve">Medianeira Materiais </t>
  </si>
  <si>
    <t>Joao Celio Rosso</t>
  </si>
  <si>
    <t>NF 3707</t>
  </si>
  <si>
    <t>Garage GME</t>
  </si>
  <si>
    <t>Fernando Zuccon</t>
  </si>
  <si>
    <t>Neto Corretor</t>
  </si>
  <si>
    <t>NF 3708</t>
  </si>
  <si>
    <t>Nova Bairros  jinjle - reembolso</t>
  </si>
  <si>
    <t xml:space="preserve"> 61 9220-6659</t>
  </si>
  <si>
    <t>NF 3706</t>
  </si>
  <si>
    <t>Grupo MJ</t>
  </si>
  <si>
    <t>11 5070-1188</t>
  </si>
  <si>
    <t>Roger Starlonne 7</t>
  </si>
  <si>
    <t>62 8311-2728</t>
  </si>
  <si>
    <t xml:space="preserve">acs brasil FLOW </t>
  </si>
  <si>
    <t>71 8300-7730</t>
  </si>
  <si>
    <t>Granfina Joias</t>
  </si>
  <si>
    <t>Neide</t>
  </si>
  <si>
    <t>79 9828-7722</t>
  </si>
  <si>
    <t>Probonnus 12</t>
  </si>
  <si>
    <t>NF 3994</t>
  </si>
  <si>
    <t xml:space="preserve">Escola Modelo </t>
  </si>
  <si>
    <t>Eudson</t>
  </si>
  <si>
    <t xml:space="preserve"> 37 9115-5444</t>
  </si>
  <si>
    <t>NF 4088</t>
  </si>
  <si>
    <t>ADMICON</t>
  </si>
  <si>
    <t>JOSE</t>
  </si>
  <si>
    <t>37 9870-7742</t>
  </si>
  <si>
    <t>NF 3876</t>
  </si>
  <si>
    <t>Academia Água Viva</t>
  </si>
  <si>
    <t>Jéssica Macha</t>
  </si>
  <si>
    <t>19 99919-3012</t>
  </si>
  <si>
    <t>NF 3877</t>
  </si>
  <si>
    <t>Império Solar 429</t>
  </si>
  <si>
    <t>69 9375-9431</t>
  </si>
  <si>
    <t>NF 3879</t>
  </si>
  <si>
    <t>Sófer Publicidade</t>
  </si>
  <si>
    <t>19 97115-2040</t>
  </si>
  <si>
    <t>NF 3722</t>
  </si>
  <si>
    <t xml:space="preserve">MAQ EVO </t>
  </si>
  <si>
    <t>Advogado Edson FLOW</t>
  </si>
  <si>
    <t>11 96686-4095</t>
  </si>
  <si>
    <t>Advogado Edson 9</t>
  </si>
  <si>
    <t>Advogado Edson 10</t>
  </si>
  <si>
    <t xml:space="preserve">jose historia de vida </t>
  </si>
  <si>
    <t xml:space="preserve">jose </t>
  </si>
  <si>
    <t>Flavinha Floricultura</t>
  </si>
  <si>
    <t>Flávia</t>
  </si>
  <si>
    <t>NF 4181</t>
  </si>
  <si>
    <t>Waterlimit</t>
  </si>
  <si>
    <t>Edson</t>
  </si>
  <si>
    <t>11 94780-7586</t>
  </si>
  <si>
    <t>NF 3880</t>
  </si>
  <si>
    <t>Gráfica Campos</t>
  </si>
  <si>
    <t>Rayd Neves</t>
  </si>
  <si>
    <t>27 99876-0429</t>
  </si>
  <si>
    <t>NF 4087</t>
  </si>
  <si>
    <t>Rest. Star Proteção Veicular 2 11/07</t>
  </si>
  <si>
    <t>NF 3995</t>
  </si>
  <si>
    <t>Help Comex</t>
  </si>
  <si>
    <t>13 98846-8419</t>
  </si>
  <si>
    <t>Nf 3882</t>
  </si>
  <si>
    <t>Alpha Invest</t>
  </si>
  <si>
    <t>Letícia</t>
  </si>
  <si>
    <t xml:space="preserve"> 48 8848-9407</t>
  </si>
  <si>
    <t>Edson Basílio</t>
  </si>
  <si>
    <t>Edson Basilio</t>
  </si>
  <si>
    <t>21 96467-0686</t>
  </si>
  <si>
    <t>Lippe Embalagens</t>
  </si>
  <si>
    <t>75 9161-0079</t>
  </si>
  <si>
    <t>NF 3725</t>
  </si>
  <si>
    <t>Rocha Serviços</t>
  </si>
  <si>
    <t>NF 3712</t>
  </si>
  <si>
    <t>Saúdevida</t>
  </si>
  <si>
    <t>NF 3883</t>
  </si>
  <si>
    <t>D’Esfihas</t>
  </si>
  <si>
    <t>Daiane</t>
  </si>
  <si>
    <t>62 3636-2133</t>
  </si>
  <si>
    <t>Nf 3718</t>
  </si>
  <si>
    <t>Indtools</t>
  </si>
  <si>
    <t>DIÓGENES JOSÉ</t>
  </si>
  <si>
    <t>81 9661-6991</t>
  </si>
  <si>
    <t>Locações DuDu</t>
  </si>
  <si>
    <t xml:space="preserve">Daniela </t>
  </si>
  <si>
    <t>51 8493-8479</t>
  </si>
  <si>
    <t xml:space="preserve">BRINDE </t>
  </si>
  <si>
    <t>NF 3996</t>
  </si>
  <si>
    <t xml:space="preserve"> Google Card</t>
  </si>
  <si>
    <t xml:space="preserve">Willian </t>
  </si>
  <si>
    <t xml:space="preserve"> 11 94857-5023</t>
  </si>
  <si>
    <t>Origens Erva Mate</t>
  </si>
  <si>
    <t xml:space="preserve">Jaqueline </t>
  </si>
  <si>
    <t>42 9982-7694</t>
  </si>
  <si>
    <t>Elaine 02</t>
  </si>
  <si>
    <t>Rapidinha Lotofácil ( FLOW)</t>
  </si>
  <si>
    <t xml:space="preserve">Jhonatan </t>
  </si>
  <si>
    <t xml:space="preserve"> 41 9988-5969</t>
  </si>
  <si>
    <t>NF 3997</t>
  </si>
  <si>
    <t>Contrada Solução 2 ENTRADA PAGA 21/05</t>
  </si>
  <si>
    <t>48 8447-4718</t>
  </si>
  <si>
    <t>Nf 3998</t>
  </si>
  <si>
    <t>rochabt</t>
  </si>
  <si>
    <t xml:space="preserve"> 13 99750-2383</t>
  </si>
  <si>
    <t xml:space="preserve">Contrada Solução 3 </t>
  </si>
  <si>
    <t>NF 3999</t>
  </si>
  <si>
    <t>Fabio Marques Fisio</t>
  </si>
  <si>
    <t>NF 2405</t>
  </si>
  <si>
    <t>Aegea Santa Catarina 3</t>
  </si>
  <si>
    <t>NF 3726</t>
  </si>
  <si>
    <t>Distribuidora de Água Mineral</t>
  </si>
  <si>
    <t>Adriano Carvalho</t>
  </si>
  <si>
    <t>NF 4000</t>
  </si>
  <si>
    <t xml:space="preserve">z filmes </t>
  </si>
  <si>
    <t>cristian</t>
  </si>
  <si>
    <t>NF 4055</t>
  </si>
  <si>
    <t>carol detetização</t>
  </si>
  <si>
    <t>carol</t>
  </si>
  <si>
    <t xml:space="preserve">Jonatas  02 (flow) </t>
  </si>
  <si>
    <t xml:space="preserve">Jonatas 03 (flow) </t>
  </si>
  <si>
    <t>-*</t>
  </si>
  <si>
    <t xml:space="preserve">Jonatas 04 (flow) </t>
  </si>
  <si>
    <t xml:space="preserve">Prestativa </t>
  </si>
  <si>
    <t xml:space="preserve"> 66 9903-8761</t>
  </si>
  <si>
    <t>NF 3777</t>
  </si>
  <si>
    <t>NB Micropigmentacão</t>
  </si>
  <si>
    <t xml:space="preserve"> 11 98828-1252</t>
  </si>
  <si>
    <t>NF 3784</t>
  </si>
  <si>
    <t>Pauletoengenharia</t>
  </si>
  <si>
    <t xml:space="preserve"> Pesqueiro Romagnoli</t>
  </si>
  <si>
    <t>18 98115-7518</t>
  </si>
  <si>
    <t>NF 4001</t>
  </si>
  <si>
    <t>Multicorban 2</t>
  </si>
  <si>
    <t>41 9971-3506</t>
  </si>
  <si>
    <t>NF 4002</t>
  </si>
  <si>
    <t>VP Cameras</t>
  </si>
  <si>
    <t>Vitor Pereira</t>
  </si>
  <si>
    <t>34 9729-6852</t>
  </si>
  <si>
    <t>Pula-pula da Jô</t>
  </si>
  <si>
    <t>Jo</t>
  </si>
  <si>
    <t>66 9971-5283</t>
  </si>
  <si>
    <t>NF 4003</t>
  </si>
  <si>
    <t>Brasil Pinus</t>
  </si>
  <si>
    <t>Lúcia</t>
  </si>
  <si>
    <t>41 8511-5994</t>
  </si>
  <si>
    <t>NF 4089</t>
  </si>
  <si>
    <t xml:space="preserve">Advogado Luis Fernando </t>
  </si>
  <si>
    <t>16 99199-0666</t>
  </si>
  <si>
    <t>NF 3843</t>
  </si>
  <si>
    <t>casa das racoes teutonia</t>
  </si>
  <si>
    <t>Everton</t>
  </si>
  <si>
    <t>NF 4009</t>
  </si>
  <si>
    <t>Gesso Bastos</t>
  </si>
  <si>
    <t xml:space="preserve">Renata </t>
  </si>
  <si>
    <t>11 98779-4191</t>
  </si>
  <si>
    <t>Plano Saúde Porto 3</t>
  </si>
  <si>
    <t>Fixar 15</t>
  </si>
  <si>
    <t>85 8511-5001</t>
  </si>
  <si>
    <t>Impermeabilizantes Topy</t>
  </si>
  <si>
    <t xml:space="preserve"> 77 8843-7670</t>
  </si>
  <si>
    <t>NF 4010</t>
  </si>
  <si>
    <t>Espaço Lu Magic</t>
  </si>
  <si>
    <t>Lucielio</t>
  </si>
  <si>
    <t>61 9997-0033</t>
  </si>
  <si>
    <t xml:space="preserve">IT’S BLACK </t>
  </si>
  <si>
    <t>Isaac</t>
  </si>
  <si>
    <t>79 8126-5512</t>
  </si>
  <si>
    <t>NF 4048</t>
  </si>
  <si>
    <t>Kaua Novato</t>
  </si>
  <si>
    <t>Matone Tijolos</t>
  </si>
  <si>
    <t>Alex Dias</t>
  </si>
  <si>
    <t>94 9219-4544</t>
  </si>
  <si>
    <t>NF 4090</t>
  </si>
  <si>
    <t>MATONE TIJOLOS</t>
  </si>
  <si>
    <t>Hilario</t>
  </si>
  <si>
    <t>NF 4091</t>
  </si>
  <si>
    <t>Quality</t>
  </si>
  <si>
    <t>Sergio</t>
  </si>
  <si>
    <t>27 99615-8226</t>
  </si>
  <si>
    <t>NF 4092</t>
  </si>
  <si>
    <t>Odonto Souza</t>
  </si>
  <si>
    <t>Bia</t>
  </si>
  <si>
    <t>NF 4145</t>
  </si>
  <si>
    <t>Dia dos Pais VSL</t>
  </si>
  <si>
    <r>
      <rPr>
        <rFont val="Arial"/>
        <color theme="1"/>
      </rPr>
      <t xml:space="preserve">MC Empreendimentos </t>
    </r>
    <r>
      <rPr>
        <rFont val="Arial"/>
        <color rgb="FFFFFF00"/>
      </rPr>
      <t>*</t>
    </r>
    <r>
      <rPr>
        <rFont val="Arial"/>
        <b/>
        <i/>
        <color rgb="FFFFFF00"/>
      </rPr>
      <t>VÍDEO PRONTO*</t>
    </r>
  </si>
  <si>
    <t>24 98113-2994</t>
  </si>
  <si>
    <t>NF 4093</t>
  </si>
  <si>
    <t>TS SHOW</t>
  </si>
  <si>
    <t>13 97600-3515</t>
  </si>
  <si>
    <t>Jonas Felipe Animado 3D</t>
  </si>
  <si>
    <t>19 98299-1440</t>
  </si>
  <si>
    <t>NF 4094</t>
  </si>
  <si>
    <t>Markinhos Comércio</t>
  </si>
  <si>
    <t>92 8439-0984</t>
  </si>
  <si>
    <t>NF 3842</t>
  </si>
  <si>
    <t xml:space="preserve"> Practice Box (MASCOTE ANIMADO)</t>
  </si>
  <si>
    <t>Josi</t>
  </si>
  <si>
    <t>NF 4095</t>
  </si>
  <si>
    <t>Grupo Knk  1</t>
  </si>
  <si>
    <t>13 97414-9404</t>
  </si>
  <si>
    <t>NF 4096</t>
  </si>
  <si>
    <t>Grupo Knk 2</t>
  </si>
  <si>
    <t>NF 4097</t>
  </si>
  <si>
    <t xml:space="preserve">Rei da Manta </t>
  </si>
  <si>
    <t xml:space="preserve"> 12 97813-8631</t>
  </si>
  <si>
    <t>NF 4098</t>
  </si>
  <si>
    <t>KADASTRAR</t>
  </si>
  <si>
    <t>62 3602-2627</t>
  </si>
  <si>
    <t>NF 4099</t>
  </si>
  <si>
    <t>VPO TRACTOR PEÇAS</t>
  </si>
  <si>
    <t>Valderley</t>
  </si>
  <si>
    <t>NF 4100</t>
  </si>
  <si>
    <t>PetStory Formiga</t>
  </si>
  <si>
    <t>Helder</t>
  </si>
  <si>
    <t>Aegea Santa Catarina4</t>
  </si>
  <si>
    <t>Aegea Santa Catarina 5</t>
  </si>
  <si>
    <t xml:space="preserve">abc cred 1 </t>
  </si>
  <si>
    <t xml:space="preserve">abc cred 2 </t>
  </si>
  <si>
    <t>abc cred 3</t>
  </si>
  <si>
    <t>NF3857</t>
  </si>
  <si>
    <t>Ronaldo Dias 2 -01</t>
  </si>
  <si>
    <t>NF 4263</t>
  </si>
  <si>
    <t xml:space="preserve">Marco </t>
  </si>
  <si>
    <t>Zé Delivery</t>
  </si>
  <si>
    <t>Alessandra Ronconi</t>
  </si>
  <si>
    <t>NF 4101</t>
  </si>
  <si>
    <t>valle imoveis (NEGOCIANDO PACOTE)</t>
  </si>
  <si>
    <t xml:space="preserve">neiva </t>
  </si>
  <si>
    <t>66 9985-6160</t>
  </si>
  <si>
    <t>NF 4102</t>
  </si>
  <si>
    <t>Creche Escola Luz do Sol</t>
  </si>
  <si>
    <t>Lilian</t>
  </si>
  <si>
    <t>21 96456-8514</t>
  </si>
  <si>
    <t>NF 3860</t>
  </si>
  <si>
    <t>Auto Ar</t>
  </si>
  <si>
    <t>Antônio Marcos</t>
  </si>
  <si>
    <t>NF 4146</t>
  </si>
  <si>
    <t xml:space="preserve">lucas otica </t>
  </si>
  <si>
    <t>lucas</t>
  </si>
  <si>
    <t>74 8842-1785</t>
  </si>
  <si>
    <t xml:space="preserve">Adriafiltros </t>
  </si>
  <si>
    <t>adriana</t>
  </si>
  <si>
    <t>61 8574-9951</t>
  </si>
  <si>
    <t>NF 4132</t>
  </si>
  <si>
    <t>Clínica Bom Sorriso</t>
  </si>
  <si>
    <t>Jakson</t>
  </si>
  <si>
    <t>86 8114-2667</t>
  </si>
  <si>
    <t>NF 4123</t>
  </si>
  <si>
    <r>
      <rPr>
        <rFont val="Archivo, sans-serif"/>
        <color rgb="FF212529"/>
      </rPr>
      <t>Policerca</t>
    </r>
    <r>
      <rPr>
        <rFont val="Archivo, sans-serif"/>
        <color rgb="FFFFFF00"/>
      </rPr>
      <t xml:space="preserve"> </t>
    </r>
    <r>
      <rPr>
        <rFont val="Archivo, sans-serif"/>
        <b/>
        <color rgb="FFFFFF00"/>
      </rPr>
      <t>*Urgente *</t>
    </r>
  </si>
  <si>
    <t xml:space="preserve"> 47 9184-1305</t>
  </si>
  <si>
    <t>NF 4103</t>
  </si>
  <si>
    <t>Ice Bar</t>
  </si>
  <si>
    <t>37 9974-3497</t>
  </si>
  <si>
    <t xml:space="preserve">RM CONSULTORIA </t>
  </si>
  <si>
    <t xml:space="preserve"> 66 9228-9164</t>
  </si>
  <si>
    <t>NF 3859</t>
  </si>
  <si>
    <t>Mauro Campos</t>
  </si>
  <si>
    <t>11 96313-9344</t>
  </si>
  <si>
    <t>NF 4124</t>
  </si>
  <si>
    <t>Advogado Luiz Fernando 2</t>
  </si>
  <si>
    <t>Deck e Pergolado</t>
  </si>
  <si>
    <t>NF 4125</t>
  </si>
  <si>
    <t>Residencial Florence</t>
  </si>
  <si>
    <t>neiva</t>
  </si>
  <si>
    <t xml:space="preserve">loja Raio do Sol </t>
  </si>
  <si>
    <t>22 99847-9163</t>
  </si>
  <si>
    <t>NF 4147</t>
  </si>
  <si>
    <t>Sensorialnet</t>
  </si>
  <si>
    <t>15 98141-1810</t>
  </si>
  <si>
    <t>Boteco Boêmios AG CLIENTE</t>
  </si>
  <si>
    <t>Carlos Henrique</t>
  </si>
  <si>
    <t>87 9606-9848</t>
  </si>
  <si>
    <t>NF 3923</t>
  </si>
  <si>
    <t xml:space="preserve">Joy Castro PAIS </t>
  </si>
  <si>
    <t>Joy Castro</t>
  </si>
  <si>
    <t>11 99949-0856</t>
  </si>
  <si>
    <t xml:space="preserve"> Baby Detailer</t>
  </si>
  <si>
    <t>11 94385-4382</t>
  </si>
  <si>
    <t>NF 4018</t>
  </si>
  <si>
    <t>GD MOTOCAR</t>
  </si>
  <si>
    <t>NF 4151</t>
  </si>
  <si>
    <t>Cacá Fest</t>
  </si>
  <si>
    <t>Wellington</t>
  </si>
  <si>
    <t>NF 4019</t>
  </si>
  <si>
    <t>AC SERVICE UPS 2</t>
  </si>
  <si>
    <t>11 95125-3997</t>
  </si>
  <si>
    <t>TOTAL</t>
  </si>
  <si>
    <t>Passira Pizzaria</t>
  </si>
  <si>
    <t>Jose Alves</t>
  </si>
  <si>
    <t>81 9271-0127</t>
  </si>
  <si>
    <t>NF 3885</t>
  </si>
  <si>
    <t>Clinica Vittárea</t>
  </si>
  <si>
    <t>Humberto</t>
  </si>
  <si>
    <t>NF 4148</t>
  </si>
  <si>
    <t>CG Construções</t>
  </si>
  <si>
    <t>Crisontino Galhardo</t>
  </si>
  <si>
    <t>21 97633-9106</t>
  </si>
  <si>
    <t>Raspadinhas do Brasil AG CLIENTE</t>
  </si>
  <si>
    <t>61 8282-2505</t>
  </si>
  <si>
    <t>NF 4020</t>
  </si>
  <si>
    <t>nome sujo</t>
  </si>
  <si>
    <t>ismael</t>
  </si>
  <si>
    <t xml:space="preserve"> 11 95341-9150</t>
  </si>
  <si>
    <t>NF 4021</t>
  </si>
  <si>
    <t>apicultura</t>
  </si>
  <si>
    <t xml:space="preserve">gisleine </t>
  </si>
  <si>
    <t>NF 4104</t>
  </si>
  <si>
    <t>SEGMAF</t>
  </si>
  <si>
    <t>Francisco Rocha</t>
  </si>
  <si>
    <t>74 8803-2873</t>
  </si>
  <si>
    <t>Vitoy Brinquedos</t>
  </si>
  <si>
    <t>11 95967-3776</t>
  </si>
  <si>
    <t>Porto Seguro</t>
  </si>
  <si>
    <t>Glauci Santos</t>
  </si>
  <si>
    <t>81 8147-3747</t>
  </si>
  <si>
    <t>NF 4177</t>
  </si>
  <si>
    <t>DENNIS VAZ</t>
  </si>
  <si>
    <t>62 8573-8474</t>
  </si>
  <si>
    <t>Camila Silva - (vai pagar dia 30)</t>
  </si>
  <si>
    <t>24 98126-1342</t>
  </si>
  <si>
    <t>NF 4129</t>
  </si>
  <si>
    <t xml:space="preserve">Jean Carlos </t>
  </si>
  <si>
    <t xml:space="preserve">Jean </t>
  </si>
  <si>
    <t>11 94081-8160</t>
  </si>
  <si>
    <t>Andreia Castro</t>
  </si>
  <si>
    <t>NF 4105</t>
  </si>
  <si>
    <t>Alternativa Brinquedos</t>
  </si>
  <si>
    <t>Daniela</t>
  </si>
  <si>
    <t>83 9983-0854</t>
  </si>
  <si>
    <t>NF 4022</t>
  </si>
  <si>
    <t>prof andre</t>
  </si>
  <si>
    <t>ROCHA DEDETIZAÇÃO 3</t>
  </si>
  <si>
    <t>62 9846-9563</t>
  </si>
  <si>
    <t>NF 4106</t>
  </si>
  <si>
    <t>Sonia Salgados</t>
  </si>
  <si>
    <t xml:space="preserve"> 44 9926-4103</t>
  </si>
  <si>
    <t>NF 4023</t>
  </si>
  <si>
    <t>concepttos6 - ( vai pagar dia 15)</t>
  </si>
  <si>
    <t xml:space="preserve">João Carlos </t>
  </si>
  <si>
    <t>13 98226-4546</t>
  </si>
  <si>
    <t>Action Corretora  3</t>
  </si>
  <si>
    <t>21 99478-6015</t>
  </si>
  <si>
    <t>NF 4024</t>
  </si>
  <si>
    <t>JH SPORTS</t>
  </si>
  <si>
    <t>joao</t>
  </si>
  <si>
    <t>f</t>
  </si>
  <si>
    <t>Eliane Decor</t>
  </si>
  <si>
    <t>Jefferson</t>
  </si>
  <si>
    <t>NF 3861</t>
  </si>
  <si>
    <t>Deion Detergentes</t>
  </si>
  <si>
    <t>NF 4126</t>
  </si>
  <si>
    <t>Karina Valadê</t>
  </si>
  <si>
    <t xml:space="preserve">Karina </t>
  </si>
  <si>
    <t xml:space="preserve"> 11 92071-0444</t>
  </si>
  <si>
    <t>NF 4149</t>
  </si>
  <si>
    <t xml:space="preserve">L.M Materias </t>
  </si>
  <si>
    <t>13 97413-8727</t>
  </si>
  <si>
    <t>NF 3862</t>
  </si>
  <si>
    <t>Lavanderia Clean</t>
  </si>
  <si>
    <t>33 8749-0985</t>
  </si>
  <si>
    <t>NF 4235</t>
  </si>
  <si>
    <t>perfeição refrigeração</t>
  </si>
  <si>
    <t>41 9815-6977</t>
  </si>
  <si>
    <t>NF 4152</t>
  </si>
  <si>
    <t xml:space="preserve">Omega Sul PAIS PRONTO </t>
  </si>
  <si>
    <t>Enoque</t>
  </si>
  <si>
    <t>NF 4236</t>
  </si>
  <si>
    <t xml:space="preserve">Famous Chicken </t>
  </si>
  <si>
    <t>NF 4237</t>
  </si>
  <si>
    <t>JVL Distribuidora</t>
  </si>
  <si>
    <t xml:space="preserve">guilherme logo 3d URGENTE </t>
  </si>
  <si>
    <t xml:space="preserve">guilherme </t>
  </si>
  <si>
    <t xml:space="preserve">transporte escolar tia cris AGUARDANDO CLIENTE </t>
  </si>
  <si>
    <t>cris</t>
  </si>
  <si>
    <t xml:space="preserve">Império Mec Truck </t>
  </si>
  <si>
    <t>Clayton Rodrigues</t>
  </si>
  <si>
    <t>11 95478-3133</t>
  </si>
  <si>
    <t>Elaine 03</t>
  </si>
  <si>
    <t>NF 4238</t>
  </si>
  <si>
    <t>Mufasa Agropecuária</t>
  </si>
  <si>
    <t>Igor Lemos</t>
  </si>
  <si>
    <t>24 99945-9097</t>
  </si>
  <si>
    <t>NF 4239</t>
  </si>
  <si>
    <t>NHAC BURGUÊS</t>
  </si>
  <si>
    <t>keila</t>
  </si>
  <si>
    <t>37 9919-0000</t>
  </si>
  <si>
    <t>Tudão Bier</t>
  </si>
  <si>
    <t xml:space="preserve"> 99967-7106</t>
  </si>
  <si>
    <t>NF 4240</t>
  </si>
  <si>
    <t>SIRLON LIVRO</t>
  </si>
  <si>
    <t>SIRLON</t>
  </si>
  <si>
    <t>NF 4241</t>
  </si>
  <si>
    <t>Hora D Polímeros</t>
  </si>
  <si>
    <t xml:space="preserve">Mauricio </t>
  </si>
  <si>
    <t>11 99496-2021</t>
  </si>
  <si>
    <t>NF 4242</t>
  </si>
  <si>
    <t>odonto popular</t>
  </si>
  <si>
    <t>41 9887-4742</t>
  </si>
  <si>
    <t>NF 4243</t>
  </si>
  <si>
    <r>
      <rPr>
        <rFont val="Archivo, sans-serif"/>
        <color rgb="FF000000"/>
      </rPr>
      <t>fortiori</t>
    </r>
    <r>
      <rPr>
        <rFont val="Archivo, sans-serif"/>
        <color rgb="FF545F4C"/>
      </rPr>
      <t xml:space="preserve">  NEGOCIANDO PACOTE </t>
    </r>
  </si>
  <si>
    <t>NF 4244</t>
  </si>
  <si>
    <t xml:space="preserve">roniel e guilherme vidros </t>
  </si>
  <si>
    <t>NF 4245</t>
  </si>
  <si>
    <t xml:space="preserve">fagundes 2 </t>
  </si>
  <si>
    <t>fagundes</t>
  </si>
  <si>
    <t>hugo andrade 3</t>
  </si>
  <si>
    <t>31 9293-2731</t>
  </si>
  <si>
    <t>hugo andrade 4</t>
  </si>
  <si>
    <t>hugo andrade 5</t>
  </si>
  <si>
    <t>KEEPCLOR -  (vai pagar quarta-feira)</t>
  </si>
  <si>
    <t xml:space="preserve">GLEISON </t>
  </si>
  <si>
    <t xml:space="preserve"> 43 9837-0036</t>
  </si>
  <si>
    <t>AH Assessoria</t>
  </si>
  <si>
    <t>Andre Herkert</t>
  </si>
  <si>
    <t>NF 3889</t>
  </si>
  <si>
    <t>Fabrizia Trolez ( vai pagar 05 de setembro)</t>
  </si>
  <si>
    <t>Fabrizia Trolez</t>
  </si>
  <si>
    <t>NF 4249</t>
  </si>
  <si>
    <t xml:space="preserve">Aporte Glass </t>
  </si>
  <si>
    <t>GUSTAVO</t>
  </si>
  <si>
    <t>NF 4252</t>
  </si>
  <si>
    <t>Vale Viagem</t>
  </si>
  <si>
    <t>Clerves Oliveira</t>
  </si>
  <si>
    <t>88 9907-4906</t>
  </si>
  <si>
    <t>Pavimétrica 3</t>
  </si>
  <si>
    <t>11 92001-6431</t>
  </si>
  <si>
    <t>NF 4253</t>
  </si>
  <si>
    <t>Festa da Padroeira</t>
  </si>
  <si>
    <t>Eder</t>
  </si>
  <si>
    <t xml:space="preserve"> Auge Clínica 1</t>
  </si>
  <si>
    <t xml:space="preserve"> 22 99877-1377</t>
  </si>
  <si>
    <t xml:space="preserve"> Auge Clínica 2</t>
  </si>
  <si>
    <t>NF 4254</t>
  </si>
  <si>
    <t xml:space="preserve">Gelar Refrigeração </t>
  </si>
  <si>
    <t>27 99715-9051</t>
  </si>
  <si>
    <t>NF 4267</t>
  </si>
  <si>
    <t>BeeTV</t>
  </si>
  <si>
    <t>81 9689-6237</t>
  </si>
  <si>
    <t>NF 4268</t>
  </si>
  <si>
    <t>Loronha Locadora &amp; Passeios</t>
  </si>
  <si>
    <t>Marcelo Loronha</t>
  </si>
  <si>
    <t>81 9798-1095</t>
  </si>
  <si>
    <t>Liberte 5</t>
  </si>
  <si>
    <t>67 9120-9152</t>
  </si>
  <si>
    <t>Luan Celulares</t>
  </si>
  <si>
    <t>Luan</t>
  </si>
  <si>
    <t>Casa das Redes e Persianas</t>
  </si>
  <si>
    <t>NOSSATEC</t>
  </si>
  <si>
    <t>71 8178-5144</t>
  </si>
  <si>
    <t>Centro de Treinamento Fabio Bastos</t>
  </si>
  <si>
    <t>Amoz Seguros</t>
  </si>
  <si>
    <t>digital.nettelecom</t>
  </si>
  <si>
    <t xml:space="preserve">marcio </t>
  </si>
  <si>
    <t>hugo andrade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</si>
</sst>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dd/mm/yyyy"/>
    <numFmt numFmtId="169" formatCode="[$R$]#,##0.00"/>
    <numFmt numFmtId="170" formatCode="[$R$ ]#,##0.00"/>
    <numFmt numFmtId="171" formatCode="&quot;$&quot;#,##0.00"/>
  </numFmts>
  <fonts count="5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0.0"/>
      <color rgb="FF000000"/>
      <name val="Arial"/>
    </font>
    <font>
      <color rgb="FF212529"/>
      <name val="Archivo"/>
    </font>
    <font>
      <sz val="11.0"/>
      <color rgb="FF3C4043"/>
      <name val="Archivo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3C4043"/>
      <name val="Arial"/>
    </font>
    <font>
      <b/>
      <sz val="10.0"/>
      <color theme="1"/>
      <name val="Arial"/>
    </font>
    <font>
      <b/>
      <sz val="11.0"/>
      <color rgb="FFFFFF00"/>
      <name val="Arial"/>
    </font>
    <font>
      <b/>
      <color rgb="FF000000"/>
      <name val="Arial"/>
    </font>
    <font>
      <b/>
      <color rgb="FFFFFF00"/>
      <name val="Arial"/>
    </font>
    <font>
      <b/>
      <color theme="0"/>
      <name val="Arial"/>
    </font>
    <font>
      <color rgb="FFFFFF0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b/>
      <color rgb="FFFF0000"/>
      <name val="Arial"/>
    </font>
    <font>
      <sz val="12.0"/>
      <color rgb="FF333333"/>
      <name val="Arial"/>
    </font>
    <font>
      <b/>
      <color theme="1"/>
      <name val="Arial"/>
      <scheme val="minor"/>
    </font>
    <font>
      <sz val="11.0"/>
      <color rgb="FFFFFFFF"/>
      <name val="Arial"/>
    </font>
    <font>
      <b/>
      <sz val="11.0"/>
      <color rgb="FF000000"/>
      <name val="Arial"/>
    </font>
    <font>
      <b/>
      <color rgb="FFFF0000"/>
      <name val="Arial"/>
      <scheme val="minor"/>
    </font>
    <font>
      <color rgb="FF000000"/>
      <name val="Arial"/>
      <scheme val="minor"/>
    </font>
    <font>
      <color rgb="FF000000"/>
      <name val="Archivo"/>
    </font>
    <font>
      <sz val="10.0"/>
      <color rgb="FF000000"/>
      <name val="Arial"/>
    </font>
    <font>
      <color rgb="FF545F4C"/>
      <name val="Archivo"/>
    </font>
    <font>
      <b/>
      <sz val="12.0"/>
      <color rgb="FF000000"/>
      <name val="Arial"/>
    </font>
    <font>
      <sz val="11.0"/>
      <color rgb="FF333333"/>
      <name val="&quot;Open Sans&quot;"/>
    </font>
    <font>
      <b/>
      <sz val="10.0"/>
      <color rgb="FFFF0000"/>
      <name val="Arial"/>
    </font>
    <font>
      <sz val="11.0"/>
      <color rgb="FF212529"/>
      <name val="Arial"/>
    </font>
    <font>
      <sz val="11.0"/>
      <color rgb="FF3C4043"/>
      <name val="Arial"/>
    </font>
    <font>
      <sz val="11.0"/>
      <color theme="1"/>
      <name val="Arial"/>
    </font>
    <font>
      <b/>
      <sz val="11.0"/>
      <color rgb="FF3C4043"/>
      <name val="Archivo"/>
    </font>
    <font>
      <sz val="11.0"/>
      <color rgb="FF000000"/>
      <name val="Arial"/>
    </font>
    <font>
      <sz val="10.0"/>
      <color rgb="FF3C4043"/>
      <name val="Archivo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b/>
      <sz val="10.0"/>
      <color rgb="FFFFFF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F3097D"/>
        <bgColor rgb="FFF3097D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285F4"/>
        <bgColor rgb="FF4285F4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990000"/>
        <bgColor rgb="FF990000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left" vertical="bottom"/>
    </xf>
    <xf borderId="0" fillId="2" fontId="1" numFmtId="165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1" numFmtId="166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left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6" fillId="5" fontId="9" numFmtId="165" xfId="0" applyAlignment="1" applyBorder="1" applyFont="1" applyNumberFormat="1">
      <alignment horizontal="left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vertical="bottom"/>
    </xf>
    <xf borderId="4" fillId="9" fontId="9" numFmtId="0" xfId="0" applyAlignment="1" applyBorder="1" applyFill="1" applyFont="1">
      <alignment horizontal="center" vertical="bottom"/>
    </xf>
    <xf borderId="4" fillId="10" fontId="10" numFmtId="165" xfId="0" applyAlignment="1" applyBorder="1" applyFill="1" applyFont="1" applyNumberFormat="1">
      <alignment horizontal="center" readingOrder="0" vertical="bottom"/>
    </xf>
    <xf borderId="4" fillId="11" fontId="10" numFmtId="165" xfId="0" applyAlignment="1" applyBorder="1" applyFill="1" applyFont="1" applyNumberFormat="1">
      <alignment horizontal="center" readingOrder="0" vertical="bottom"/>
    </xf>
    <xf borderId="4" fillId="12" fontId="10" numFmtId="165" xfId="0" applyAlignment="1" applyBorder="1" applyFill="1" applyFont="1" applyNumberForma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vertical="bottom"/>
    </xf>
    <xf borderId="4" fillId="14" fontId="9" numFmtId="0" xfId="0" applyAlignment="1" applyBorder="1" applyFill="1" applyFont="1">
      <alignment horizontal="center" readingOrder="0" vertical="bottom"/>
    </xf>
    <xf borderId="4" fillId="15" fontId="9" numFmtId="0" xfId="0" applyAlignment="1" applyBorder="1" applyFill="1" applyFont="1">
      <alignment horizontal="center" readingOrder="0" vertical="bottom"/>
    </xf>
    <xf borderId="7" fillId="16" fontId="9" numFmtId="0" xfId="0" applyAlignment="1" applyBorder="1" applyFill="1" applyFont="1">
      <alignment horizontal="right" readingOrder="0" vertical="bottom"/>
    </xf>
    <xf borderId="8" fillId="2" fontId="11" numFmtId="165" xfId="0" applyAlignment="1" applyBorder="1" applyFont="1" applyNumberFormat="1">
      <alignment horizontal="right" readingOrder="0" vertical="bottom"/>
    </xf>
    <xf borderId="0" fillId="2" fontId="9" numFmtId="0" xfId="0" applyAlignment="1" applyFont="1">
      <alignment horizontal="center" readingOrder="0" vertical="bottom"/>
    </xf>
    <xf borderId="2" fillId="11" fontId="9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2" numFmtId="0" xfId="0" applyAlignment="1" applyBorder="1" applyFont="1">
      <alignment horizontal="center" readingOrder="0" vertical="bottom"/>
    </xf>
    <xf borderId="6" fillId="2" fontId="13" numFmtId="0" xfId="0" applyAlignment="1" applyBorder="1" applyFont="1">
      <alignment readingOrder="0"/>
    </xf>
    <xf borderId="4" fillId="17" fontId="14" numFmtId="165" xfId="0" applyAlignment="1" applyBorder="1" applyFill="1" applyFont="1" applyNumberFormat="1">
      <alignment horizontal="center" readingOrder="0" vertical="bottom"/>
    </xf>
    <xf borderId="3" fillId="18" fontId="10" numFmtId="167" xfId="0" applyAlignment="1" applyBorder="1" applyFill="1" applyFont="1" applyNumberFormat="1">
      <alignment horizontal="center" readingOrder="0" vertical="bottom"/>
    </xf>
    <xf borderId="4" fillId="8" fontId="14" numFmtId="167" xfId="0" applyAlignment="1" applyBorder="1" applyFont="1" applyNumberFormat="1">
      <alignment horizontal="center" readingOrder="0" vertical="bottom"/>
    </xf>
    <xf borderId="4" fillId="9" fontId="14" numFmtId="167" xfId="0" applyAlignment="1" applyBorder="1" applyFont="1" applyNumberFormat="1">
      <alignment horizontal="center" readingOrder="0" vertical="bottom"/>
    </xf>
    <xf borderId="4" fillId="10" fontId="15" numFmtId="165" xfId="0" applyAlignment="1" applyBorder="1" applyFont="1" applyNumberFormat="1">
      <alignment horizontal="center" vertical="bottom"/>
    </xf>
    <xf borderId="4" fillId="11" fontId="14" numFmtId="165" xfId="0" applyAlignment="1" applyBorder="1" applyFont="1" applyNumberFormat="1">
      <alignment horizontal="center" readingOrder="0" vertical="bottom"/>
    </xf>
    <xf borderId="4" fillId="12" fontId="15" numFmtId="165" xfId="0" applyAlignment="1" applyBorder="1" applyFont="1" applyNumberFormat="1">
      <alignment horizontal="center" vertical="bottom"/>
    </xf>
    <xf borderId="4" fillId="13" fontId="15" numFmtId="165" xfId="0" applyAlignment="1" applyBorder="1" applyFont="1" applyNumberFormat="1">
      <alignment horizontal="center" vertical="bottom"/>
    </xf>
    <xf borderId="5" fillId="14" fontId="1" numFmtId="165" xfId="0" applyAlignment="1" applyBorder="1" applyFont="1" applyNumberFormat="1">
      <alignment horizontal="center" readingOrder="0" vertical="bottom"/>
    </xf>
    <xf borderId="5" fillId="2" fontId="1" numFmtId="165" xfId="0" applyAlignment="1" applyBorder="1" applyFont="1" applyNumberFormat="1">
      <alignment horizontal="center" readingOrder="0" vertical="bottom"/>
    </xf>
    <xf borderId="6" fillId="8" fontId="10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right" vertical="bottom"/>
    </xf>
    <xf borderId="6" fillId="2" fontId="5" numFmtId="167" xfId="0" applyAlignment="1" applyBorder="1" applyFont="1" applyNumberFormat="1">
      <alignment horizontal="center" vertical="bottom"/>
    </xf>
    <xf borderId="6" fillId="2" fontId="2" numFmtId="164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left" readingOrder="0" vertical="bottom"/>
    </xf>
    <xf borderId="6" fillId="2" fontId="16" numFmtId="0" xfId="0" applyAlignment="1" applyBorder="1" applyFont="1">
      <alignment readingOrder="0"/>
    </xf>
    <xf borderId="6" fillId="2" fontId="17" numFmtId="0" xfId="0" applyAlignment="1" applyBorder="1" applyFont="1">
      <alignment horizontal="center" readingOrder="0" vertical="bottom"/>
    </xf>
    <xf borderId="3" fillId="18" fontId="14" numFmtId="167" xfId="0" applyAlignment="1" applyBorder="1" applyFont="1" applyNumberFormat="1">
      <alignment horizontal="center" readingOrder="0" vertical="bottom"/>
    </xf>
    <xf borderId="4" fillId="13" fontId="10" numFmtId="165" xfId="0" applyAlignment="1" applyBorder="1" applyFont="1" applyNumberFormat="1">
      <alignment horizontal="center" readingOrder="0" vertical="bottom"/>
    </xf>
    <xf borderId="4" fillId="14" fontId="1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9" fillId="0" fontId="2" numFmtId="165" xfId="0" applyAlignment="1" applyBorder="1" applyFont="1" applyNumberFormat="1">
      <alignment horizontal="right" readingOrder="0" vertical="bottom"/>
    </xf>
    <xf borderId="6" fillId="2" fontId="2" numFmtId="167" xfId="0" applyAlignment="1" applyBorder="1" applyFont="1" applyNumberFormat="1">
      <alignment horizontal="center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readingOrder="0" vertical="bottom"/>
    </xf>
    <xf borderId="4" fillId="17" fontId="10" numFmtId="165" xfId="0" applyAlignment="1" applyBorder="1" applyFont="1" applyNumberFormat="1">
      <alignment horizontal="center" readingOrder="0" vertical="bottom"/>
    </xf>
    <xf borderId="4" fillId="10" fontId="14" numFmtId="165" xfId="0" applyAlignment="1" applyBorder="1" applyFont="1" applyNumberFormat="1">
      <alignment horizontal="center" readingOrder="0" vertical="bottom"/>
    </xf>
    <xf borderId="4" fillId="12" fontId="14" numFmtId="165" xfId="0" applyAlignment="1" applyBorder="1" applyFont="1" applyNumberFormat="1">
      <alignment horizontal="center" readingOrder="0" vertical="bottom"/>
    </xf>
    <xf borderId="4" fillId="13" fontId="14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vertical="bottom"/>
    </xf>
    <xf borderId="0" fillId="2" fontId="2" numFmtId="0" xfId="0" applyAlignment="1" applyFont="1">
      <alignment horizontal="center" vertical="bottom"/>
    </xf>
    <xf borderId="6" fillId="2" fontId="18" numFmtId="0" xfId="0" applyAlignment="1" applyBorder="1" applyFont="1">
      <alignment horizontal="center" readingOrder="0"/>
    </xf>
    <xf borderId="6" fillId="7" fontId="14" numFmtId="167" xfId="0" applyAlignment="1" applyBorder="1" applyFont="1" applyNumberFormat="1">
      <alignment horizontal="center" readingOrder="0" vertical="bottom"/>
    </xf>
    <xf borderId="6" fillId="9" fontId="14" numFmtId="167" xfId="0" applyAlignment="1" applyBorder="1" applyFont="1" applyNumberFormat="1">
      <alignment horizontal="center" readingOrder="0" vertical="bottom"/>
    </xf>
    <xf borderId="6" fillId="19" fontId="19" numFmtId="0" xfId="0" applyAlignment="1" applyBorder="1" applyFill="1" applyFont="1">
      <alignment horizontal="center" readingOrder="0" vertical="bottom"/>
    </xf>
    <xf borderId="6" fillId="20" fontId="20" numFmtId="167" xfId="0" applyAlignment="1" applyBorder="1" applyFill="1" applyFont="1" applyNumberFormat="1">
      <alignment vertical="bottom"/>
    </xf>
    <xf borderId="4" fillId="8" fontId="15" numFmtId="167" xfId="0" applyAlignment="1" applyBorder="1" applyFont="1" applyNumberFormat="1">
      <alignment horizontal="center" vertical="bottom"/>
    </xf>
    <xf borderId="6" fillId="19" fontId="21" numFmtId="165" xfId="0" applyAlignment="1" applyBorder="1" applyFont="1" applyNumberFormat="1">
      <alignment horizontal="center" readingOrder="0" vertical="bottom"/>
    </xf>
    <xf borderId="6" fillId="20" fontId="22" numFmtId="165" xfId="0" applyAlignment="1" applyBorder="1" applyFont="1" applyNumberFormat="1">
      <alignment horizontal="right" vertical="bottom"/>
    </xf>
    <xf borderId="6" fillId="2" fontId="10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right" vertical="bottom"/>
    </xf>
    <xf borderId="0" fillId="16" fontId="9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6" fillId="13" fontId="10" numFmtId="165" xfId="0" applyAlignment="1" applyBorder="1" applyFont="1" applyNumberFormat="1">
      <alignment horizontal="center" vertical="bottom"/>
    </xf>
    <xf borderId="3" fillId="18" fontId="15" numFmtId="167" xfId="0" applyAlignment="1" applyBorder="1" applyFont="1" applyNumberFormat="1">
      <alignment horizontal="center" vertical="bottom"/>
    </xf>
    <xf borderId="4" fillId="9" fontId="15" numFmtId="167" xfId="0" applyAlignment="1" applyBorder="1" applyFont="1" applyNumberFormat="1">
      <alignment horizontal="center" vertical="bottom"/>
    </xf>
    <xf borderId="0" fillId="2" fontId="9" numFmtId="0" xfId="0" applyAlignment="1" applyFont="1">
      <alignment horizontal="center" vertical="bottom"/>
    </xf>
    <xf borderId="0" fillId="2" fontId="2" numFmtId="167" xfId="0" applyAlignment="1" applyFont="1" applyNumberFormat="1">
      <alignment horizontal="right" vertical="bottom"/>
    </xf>
    <xf borderId="3" fillId="18" fontId="23" numFmtId="167" xfId="0" applyAlignment="1" applyBorder="1" applyFont="1" applyNumberFormat="1">
      <alignment horizontal="center" readingOrder="0" vertical="bottom"/>
    </xf>
    <xf borderId="0" fillId="0" fontId="24" numFmtId="0" xfId="0" applyAlignment="1" applyFont="1">
      <alignment vertical="bottom"/>
    </xf>
    <xf borderId="4" fillId="8" fontId="10" numFmtId="167" xfId="0" applyAlignment="1" applyBorder="1" applyFont="1" applyNumberFormat="1">
      <alignment horizontal="center" readingOrder="0" vertical="bottom"/>
    </xf>
    <xf borderId="4" fillId="11" fontId="15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4" fillId="9" fontId="10" numFmtId="167" xfId="0" applyAlignment="1" applyBorder="1" applyFont="1" applyNumberFormat="1">
      <alignment horizontal="center" readingOrder="0" vertical="bottom"/>
    </xf>
    <xf borderId="4" fillId="17" fontId="23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4" fillId="8" fontId="15" numFmtId="167" xfId="0" applyAlignment="1" applyBorder="1" applyFont="1" applyNumberFormat="1">
      <alignment horizontal="center" readingOrder="0" vertical="bottom"/>
    </xf>
    <xf borderId="4" fillId="17" fontId="15" numFmtId="165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6" fillId="2" fontId="25" numFmtId="0" xfId="0" applyAlignment="1" applyBorder="1" applyFont="1">
      <alignment horizontal="left" readingOrder="0"/>
    </xf>
    <xf borderId="4" fillId="8" fontId="23" numFmtId="167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2" numFmtId="168" xfId="0" applyAlignment="1" applyBorder="1" applyFont="1" applyNumberFormat="1">
      <alignment horizontal="center" vertical="bottom"/>
    </xf>
    <xf borderId="6" fillId="2" fontId="16" numFmtId="0" xfId="0" applyAlignment="1" applyBorder="1" applyFont="1">
      <alignment horizontal="left"/>
    </xf>
    <xf borderId="6" fillId="2" fontId="16" numFmtId="0" xfId="0" applyBorder="1" applyFont="1"/>
    <xf borderId="6" fillId="2" fontId="26" numFmtId="0" xfId="0" applyAlignment="1" applyBorder="1" applyFont="1">
      <alignment horizontal="left" readingOrder="0"/>
    </xf>
    <xf borderId="4" fillId="10" fontId="23" numFmtId="165" xfId="0" applyAlignment="1" applyBorder="1" applyFont="1" applyNumberFormat="1">
      <alignment horizontal="center" vertical="bottom"/>
    </xf>
    <xf borderId="4" fillId="11" fontId="23" numFmtId="165" xfId="0" applyAlignment="1" applyBorder="1" applyFont="1" applyNumberFormat="1">
      <alignment horizontal="center" vertical="bottom"/>
    </xf>
    <xf borderId="4" fillId="12" fontId="23" numFmtId="165" xfId="0" applyAlignment="1" applyBorder="1" applyFont="1" applyNumberFormat="1">
      <alignment horizontal="center" vertical="bottom"/>
    </xf>
    <xf borderId="4" fillId="13" fontId="23" numFmtId="165" xfId="0" applyAlignment="1" applyBorder="1" applyFont="1" applyNumberFormat="1">
      <alignment horizontal="center" vertical="bottom"/>
    </xf>
    <xf borderId="4" fillId="9" fontId="14" numFmtId="165" xfId="0" applyAlignment="1" applyBorder="1" applyFont="1" applyNumberFormat="1">
      <alignment horizontal="center" readingOrder="0" vertical="bottom"/>
    </xf>
    <xf borderId="4" fillId="9" fontId="23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27" numFmtId="0" xfId="0" applyAlignment="1" applyBorder="1" applyFont="1">
      <alignment horizontal="left" readingOrder="0"/>
    </xf>
    <xf borderId="6" fillId="2" fontId="27" numFmtId="0" xfId="0" applyAlignment="1" applyBorder="1" applyFont="1">
      <alignment readingOrder="0"/>
    </xf>
    <xf borderId="4" fillId="17" fontId="23" numFmtId="165" xfId="0" applyAlignment="1" applyBorder="1" applyFont="1" applyNumberFormat="1">
      <alignment horizontal="center" vertical="bottom"/>
    </xf>
    <xf borderId="4" fillId="9" fontId="15" numFmtId="165" xfId="0" applyAlignment="1" applyBorder="1" applyFont="1" applyNumberFormat="1">
      <alignment horizontal="center" vertical="bottom"/>
    </xf>
    <xf borderId="6" fillId="9" fontId="14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horizontal="left" readingOrder="0" vertical="bottom"/>
    </xf>
    <xf borderId="6" fillId="2" fontId="28" numFmtId="0" xfId="0" applyAlignment="1" applyBorder="1" applyFont="1">
      <alignment readingOrder="0" vertical="bottom"/>
    </xf>
    <xf borderId="6" fillId="8" fontId="14" numFmtId="165" xfId="0" applyAlignment="1" applyBorder="1" applyFont="1" applyNumberFormat="1">
      <alignment horizontal="center" readingOrder="0" vertical="bottom"/>
    </xf>
    <xf borderId="0" fillId="2" fontId="16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6" fillId="8" fontId="15" numFmtId="165" xfId="0" applyAlignment="1" applyBorder="1" applyFont="1" applyNumberFormat="1">
      <alignment horizontal="center" vertical="bottom"/>
    </xf>
    <xf borderId="6" fillId="9" fontId="15" numFmtId="165" xfId="0" applyAlignment="1" applyBorder="1" applyFont="1" applyNumberFormat="1">
      <alignment horizontal="center" vertical="bottom"/>
    </xf>
    <xf borderId="6" fillId="2" fontId="16" numFmtId="0" xfId="0" applyAlignment="1" applyBorder="1" applyFont="1">
      <alignment horizontal="left" readingOrder="0"/>
    </xf>
    <xf borderId="4" fillId="0" fontId="1" numFmtId="165" xfId="0" applyAlignment="1" applyBorder="1" applyFont="1" applyNumberFormat="1">
      <alignment horizontal="center" readingOrder="0" vertical="bottom"/>
    </xf>
    <xf borderId="3" fillId="18" fontId="29" numFmtId="167" xfId="0" applyAlignment="1" applyBorder="1" applyFont="1" applyNumberFormat="1">
      <alignment horizontal="center" vertical="bottom"/>
    </xf>
    <xf borderId="6" fillId="2" fontId="28" numFmtId="0" xfId="0" applyAlignment="1" applyBorder="1" applyFont="1">
      <alignment horizontal="left" readingOrder="0"/>
    </xf>
    <xf borderId="6" fillId="2" fontId="28" numFmtId="0" xfId="0" applyAlignment="1" applyBorder="1" applyFont="1">
      <alignment readingOrder="0"/>
    </xf>
    <xf borderId="6" fillId="9" fontId="10" numFmtId="165" xfId="0" applyAlignment="1" applyBorder="1" applyFont="1" applyNumberFormat="1">
      <alignment horizontal="center" readingOrder="0" vertical="bottom"/>
    </xf>
    <xf borderId="6" fillId="17" fontId="14" numFmtId="165" xfId="0" applyAlignment="1" applyBorder="1" applyFont="1" applyNumberFormat="1">
      <alignment horizontal="center" readingOrder="0" vertical="bottom"/>
    </xf>
    <xf borderId="6" fillId="17" fontId="15" numFmtId="165" xfId="0" applyAlignment="1" applyBorder="1" applyFont="1" applyNumberFormat="1">
      <alignment horizontal="center" vertical="bottom"/>
    </xf>
    <xf borderId="6" fillId="8" fontId="10" numFmtId="165" xfId="0" applyAlignment="1" applyBorder="1" applyFont="1" applyNumberFormat="1">
      <alignment horizontal="center" readingOrder="0" vertical="bottom"/>
    </xf>
    <xf borderId="6" fillId="9" fontId="23" numFmtId="165" xfId="0" applyAlignment="1" applyBorder="1" applyFont="1" applyNumberFormat="1">
      <alignment horizontal="center" vertical="bottom"/>
    </xf>
    <xf borderId="4" fillId="14" fontId="1" numFmtId="165" xfId="0" applyAlignment="1" applyBorder="1" applyFont="1" applyNumberFormat="1">
      <alignment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7" fontId="23" numFmtId="165" xfId="0" applyAlignment="1" applyBorder="1" applyFont="1" applyNumberFormat="1">
      <alignment horizontal="center" vertical="bottom"/>
    </xf>
    <xf borderId="6" fillId="17" fontId="10" numFmtId="165" xfId="0" applyAlignment="1" applyBorder="1" applyFont="1" applyNumberFormat="1">
      <alignment horizontal="center" readingOrder="0" vertical="bottom"/>
    </xf>
    <xf borderId="6" fillId="8" fontId="23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7" fontId="15" numFmtId="169" xfId="0" applyAlignment="1" applyBorder="1" applyFont="1" applyNumberFormat="1">
      <alignment horizontal="center" vertical="bottom"/>
    </xf>
    <xf borderId="6" fillId="8" fontId="15" numFmtId="169" xfId="0" applyAlignment="1" applyBorder="1" applyFont="1" applyNumberFormat="1">
      <alignment horizontal="center" vertical="bottom"/>
    </xf>
    <xf borderId="6" fillId="21" fontId="15" numFmtId="169" xfId="0" applyAlignment="1" applyBorder="1" applyFill="1" applyFont="1" applyNumberFormat="1">
      <alignment horizontal="center" vertical="bottom"/>
    </xf>
    <xf borderId="6" fillId="17" fontId="14" numFmtId="169" xfId="0" applyAlignment="1" applyBorder="1" applyFont="1" applyNumberFormat="1">
      <alignment horizontal="center" readingOrder="0" vertical="bottom"/>
    </xf>
    <xf borderId="6" fillId="8" fontId="14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left" vertical="bottom"/>
    </xf>
    <xf borderId="6" fillId="2" fontId="1" numFmtId="0" xfId="0" applyAlignment="1" applyBorder="1" applyFont="1">
      <alignment vertical="bottom"/>
    </xf>
    <xf borderId="4" fillId="14" fontId="1" numFmtId="165" xfId="0" applyAlignment="1" applyBorder="1" applyFont="1" applyNumberForma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7" fontId="14" numFmtId="169" xfId="0" applyAlignment="1" applyBorder="1" applyFont="1" applyNumberFormat="1">
      <alignment horizontal="center" vertical="bottom"/>
    </xf>
    <xf borderId="3" fillId="18" fontId="14" numFmtId="167" xfId="0" applyAlignment="1" applyBorder="1" applyFont="1" applyNumberFormat="1">
      <alignment horizontal="center" vertical="bottom"/>
    </xf>
    <xf borderId="6" fillId="8" fontId="14" numFmtId="169" xfId="0" applyAlignment="1" applyBorder="1" applyFont="1" applyNumberFormat="1">
      <alignment horizontal="center" vertical="bottom"/>
    </xf>
    <xf borderId="6" fillId="21" fontId="14" numFmtId="169" xfId="0" applyAlignment="1" applyBorder="1" applyFont="1" applyNumberFormat="1">
      <alignment horizontal="center" vertical="bottom"/>
    </xf>
    <xf borderId="4" fillId="10" fontId="14" numFmtId="165" xfId="0" applyAlignment="1" applyBorder="1" applyFont="1" applyNumberFormat="1">
      <alignment horizontal="center" vertical="bottom"/>
    </xf>
    <xf borderId="4" fillId="11" fontId="14" numFmtId="165" xfId="0" applyAlignment="1" applyBorder="1" applyFont="1" applyNumberFormat="1">
      <alignment horizontal="center" vertical="bottom"/>
    </xf>
    <xf borderId="4" fillId="12" fontId="14" numFmtId="165" xfId="0" applyAlignment="1" applyBorder="1" applyFont="1" applyNumberFormat="1">
      <alignment horizontal="center" vertical="bottom"/>
    </xf>
    <xf borderId="4" fillId="13" fontId="14" numFmtId="165" xfId="0" applyAlignment="1" applyBorder="1" applyFont="1" applyNumberFormat="1">
      <alignment horizontal="center" vertical="bottom"/>
    </xf>
    <xf borderId="10" fillId="17" fontId="14" numFmtId="169" xfId="0" applyAlignment="1" applyBorder="1" applyFont="1" applyNumberFormat="1">
      <alignment horizontal="center" vertical="bottom"/>
    </xf>
    <xf borderId="10" fillId="8" fontId="14" numFmtId="169" xfId="0" applyAlignment="1" applyBorder="1" applyFont="1" applyNumberFormat="1">
      <alignment horizontal="center" vertical="bottom"/>
    </xf>
    <xf borderId="10" fillId="21" fontId="14" numFmtId="169" xfId="0" applyAlignment="1" applyBorder="1" applyFont="1" applyNumberFormat="1">
      <alignment horizontal="center" vertical="bottom"/>
    </xf>
    <xf borderId="11" fillId="10" fontId="14" numFmtId="165" xfId="0" applyAlignment="1" applyBorder="1" applyFont="1" applyNumberFormat="1">
      <alignment horizontal="center" vertical="bottom"/>
    </xf>
    <xf borderId="11" fillId="11" fontId="14" numFmtId="165" xfId="0" applyAlignment="1" applyBorder="1" applyFont="1" applyNumberFormat="1">
      <alignment horizontal="center" vertical="bottom"/>
    </xf>
    <xf borderId="11" fillId="12" fontId="14" numFmtId="165" xfId="0" applyAlignment="1" applyBorder="1" applyFont="1" applyNumberFormat="1">
      <alignment horizontal="center" vertical="bottom"/>
    </xf>
    <xf borderId="11" fillId="13" fontId="14" numFmtId="165" xfId="0" applyAlignment="1" applyBorder="1" applyFont="1" applyNumberFormat="1">
      <alignment horizontal="center" vertical="bottom"/>
    </xf>
    <xf borderId="11" fillId="14" fontId="1" numFmtId="165" xfId="0" applyAlignment="1" applyBorder="1" applyFont="1" applyNumberFormat="1">
      <alignment vertical="bottom"/>
    </xf>
    <xf borderId="6" fillId="18" fontId="14" numFmtId="167" xfId="0" applyAlignment="1" applyBorder="1" applyFont="1" applyNumberFormat="1">
      <alignment horizontal="center" vertical="bottom"/>
    </xf>
    <xf borderId="6" fillId="10" fontId="14" numFmtId="165" xfId="0" applyAlignment="1" applyBorder="1" applyFont="1" applyNumberFormat="1">
      <alignment horizontal="center" vertical="bottom"/>
    </xf>
    <xf borderId="6" fillId="11" fontId="14" numFmtId="165" xfId="0" applyAlignment="1" applyBorder="1" applyFont="1" applyNumberFormat="1">
      <alignment horizontal="center" vertical="bottom"/>
    </xf>
    <xf borderId="6" fillId="12" fontId="14" numFmtId="165" xfId="0" applyAlignment="1" applyBorder="1" applyFont="1" applyNumberFormat="1">
      <alignment horizontal="center" vertical="bottom"/>
    </xf>
    <xf borderId="6" fillId="13" fontId="14" numFmtId="165" xfId="0" applyAlignment="1" applyBorder="1" applyFont="1" applyNumberFormat="1">
      <alignment horizontal="center" vertical="bottom"/>
    </xf>
    <xf borderId="6" fillId="14" fontId="1" numFmtId="165" xfId="0" applyAlignment="1" applyBorder="1" applyFont="1" applyNumberFormat="1">
      <alignment vertical="bottom"/>
    </xf>
    <xf borderId="12" fillId="2" fontId="2" numFmtId="164" xfId="0" applyAlignment="1" applyBorder="1" applyFont="1" applyNumberFormat="1">
      <alignment horizontal="center" vertical="bottom"/>
    </xf>
    <xf borderId="12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left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0" fillId="22" fontId="1" numFmtId="0" xfId="0" applyAlignment="1" applyFill="1" applyFont="1">
      <alignment vertical="bottom"/>
    </xf>
    <xf borderId="0" fillId="23" fontId="9" numFmtId="165" xfId="0" applyAlignment="1" applyFill="1" applyFont="1" applyNumberFormat="1">
      <alignment horizontal="center" vertical="bottom"/>
    </xf>
    <xf borderId="6" fillId="23" fontId="9" numFmtId="165" xfId="0" applyAlignment="1" applyBorder="1" applyFont="1" applyNumberFormat="1">
      <alignment horizontal="center" vertical="bottom"/>
    </xf>
    <xf borderId="16" fillId="2" fontId="2" numFmtId="164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left" vertical="bottom"/>
    </xf>
    <xf borderId="18" fillId="2" fontId="1" numFmtId="0" xfId="0" applyAlignment="1" applyBorder="1" applyFont="1">
      <alignment vertical="bottom"/>
    </xf>
    <xf borderId="19" fillId="2" fontId="1" numFmtId="0" xfId="0" applyAlignment="1" applyBorder="1" applyFont="1">
      <alignment vertical="bottom"/>
    </xf>
    <xf borderId="6" fillId="24" fontId="30" numFmtId="0" xfId="0" applyAlignment="1" applyBorder="1" applyFill="1" applyFont="1">
      <alignment horizontal="center" readingOrder="0" vertical="bottom"/>
    </xf>
    <xf borderId="0" fillId="22" fontId="1" numFmtId="167" xfId="0" applyAlignment="1" applyFont="1" applyNumberFormat="1">
      <alignment vertical="bottom"/>
    </xf>
    <xf borderId="20" fillId="2" fontId="2" numFmtId="164" xfId="0" applyAlignment="1" applyBorder="1" applyFont="1" applyNumberFormat="1">
      <alignment horizontal="center" vertical="bottom"/>
    </xf>
    <xf borderId="15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6" fillId="18" fontId="30" numFmtId="167" xfId="0" applyAlignment="1" applyBorder="1" applyFont="1" applyNumberFormat="1">
      <alignment horizontal="center" vertical="bottom"/>
    </xf>
    <xf borderId="0" fillId="22" fontId="1" numFmtId="167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0" fillId="22" fontId="31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6" fillId="8" fontId="30" numFmtId="0" xfId="0" applyAlignment="1" applyBorder="1" applyFont="1">
      <alignment horizontal="center" vertical="bottom"/>
    </xf>
    <xf borderId="0" fillId="22" fontId="1" numFmtId="0" xfId="0" applyAlignment="1" applyFont="1">
      <alignment horizontal="center" vertical="bottom"/>
    </xf>
    <xf borderId="6" fillId="9" fontId="9" numFmtId="0" xfId="0" applyAlignment="1" applyBorder="1" applyFont="1">
      <alignment horizontal="left" readingOrder="0" vertical="bottom"/>
    </xf>
    <xf borderId="6" fillId="25" fontId="5" numFmtId="165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6" fillId="9" fontId="30" numFmtId="0" xfId="0" applyAlignment="1" applyBorder="1" applyFont="1">
      <alignment horizontal="center" vertical="bottom"/>
    </xf>
    <xf borderId="0" fillId="22" fontId="1" numFmtId="165" xfId="0" applyAlignment="1" applyFont="1" applyNumberFormat="1">
      <alignment horizontal="center" vertical="bottom"/>
    </xf>
    <xf borderId="0" fillId="2" fontId="9" numFmtId="0" xfId="0" applyAlignment="1" applyFont="1">
      <alignment horizontal="left" readingOrder="0" vertical="bottom"/>
    </xf>
    <xf borderId="0" fillId="2" fontId="5" numFmtId="165" xfId="0" applyAlignment="1" applyFont="1" applyNumberFormat="1">
      <alignment horizontal="center" vertical="bottom"/>
    </xf>
    <xf borderId="0" fillId="26" fontId="30" numFmtId="165" xfId="0" applyAlignment="1" applyFill="1" applyFont="1" applyNumberFormat="1">
      <alignment horizontal="left" readingOrder="0" vertical="bottom"/>
    </xf>
    <xf borderId="6" fillId="25" fontId="1" numFmtId="165" xfId="0" applyAlignment="1" applyBorder="1" applyFont="1" applyNumberFormat="1">
      <alignment horizontal="right" vertical="bottom"/>
    </xf>
    <xf borderId="6" fillId="27" fontId="1" numFmtId="0" xfId="0" applyAlignment="1" applyBorder="1" applyFill="1" applyFont="1">
      <alignment vertical="bottom"/>
    </xf>
    <xf borderId="0" fillId="28" fontId="30" numFmtId="165" xfId="0" applyAlignment="1" applyFill="1" applyFont="1" applyNumberFormat="1">
      <alignment horizontal="left" readingOrder="0" vertical="bottom"/>
    </xf>
    <xf borderId="6" fillId="25" fontId="1" numFmtId="0" xfId="0" applyAlignment="1" applyBorder="1" applyFont="1">
      <alignment vertical="bottom"/>
    </xf>
    <xf borderId="0" fillId="29" fontId="30" numFmtId="165" xfId="0" applyAlignment="1" applyFill="1" applyFont="1" applyNumberFormat="1">
      <alignment horizontal="left" vertical="bottom"/>
    </xf>
    <xf borderId="6" fillId="27" fontId="5" numFmtId="0" xfId="0" applyAlignment="1" applyBorder="1" applyFont="1">
      <alignment horizontal="left" readingOrder="0" vertical="bottom"/>
    </xf>
    <xf borderId="6" fillId="27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2" fontId="1" numFmtId="170" xfId="0" applyAlignment="1" applyFont="1" applyNumberFormat="1">
      <alignment vertical="bottom"/>
    </xf>
    <xf borderId="0" fillId="2" fontId="1" numFmtId="170" xfId="0" applyAlignment="1" applyFont="1" applyNumberFormat="1">
      <alignment vertical="bottom"/>
    </xf>
    <xf borderId="5" fillId="2" fontId="1" numFmtId="170" xfId="0" applyAlignment="1" applyBorder="1" applyFont="1" applyNumberFormat="1">
      <alignment vertical="bottom"/>
    </xf>
    <xf borderId="5" fillId="2" fontId="1" numFmtId="170" xfId="0" applyAlignment="1" applyBorder="1" applyFont="1" applyNumberFormat="1">
      <alignment vertical="bottom"/>
    </xf>
    <xf borderId="7" fillId="16" fontId="9" numFmtId="0" xfId="0" applyAlignment="1" applyBorder="1" applyFont="1">
      <alignment horizontal="center" readingOrder="0" vertical="bottom"/>
    </xf>
    <xf borderId="8" fillId="0" fontId="4" numFmtId="0" xfId="0" applyBorder="1" applyFont="1"/>
    <xf borderId="4" fillId="30" fontId="10" numFmtId="165" xfId="0" applyAlignment="1" applyBorder="1" applyFill="1" applyFont="1" applyNumberFormat="1">
      <alignment horizontal="center" readingOrder="0" vertical="bottom"/>
    </xf>
    <xf borderId="4" fillId="26" fontId="9" numFmtId="0" xfId="0" applyAlignment="1" applyBorder="1" applyFont="1">
      <alignment horizontal="center" vertical="bottom"/>
    </xf>
    <xf borderId="4" fillId="28" fontId="9" numFmtId="0" xfId="0" applyAlignment="1" applyBorder="1" applyFont="1">
      <alignment horizontal="center" vertical="bottom"/>
    </xf>
    <xf borderId="4" fillId="29" fontId="9" numFmtId="0" xfId="0" applyAlignment="1" applyBorder="1" applyFont="1">
      <alignment horizontal="center" vertical="bottom"/>
    </xf>
    <xf borderId="6" fillId="19" fontId="1" numFmtId="0" xfId="0" applyAlignment="1" applyBorder="1" applyFont="1">
      <alignment readingOrder="0" vertical="bottom"/>
    </xf>
    <xf borderId="0" fillId="2" fontId="13" numFmtId="0" xfId="0" applyAlignment="1" applyFont="1">
      <alignment readingOrder="0"/>
    </xf>
    <xf borderId="4" fillId="16" fontId="14" numFmtId="167" xfId="0" applyAlignment="1" applyBorder="1" applyFont="1" applyNumberFormat="1">
      <alignment horizontal="center" readingOrder="0" vertical="bottom"/>
    </xf>
    <xf borderId="4" fillId="30" fontId="14" numFmtId="165" xfId="0" applyAlignment="1" applyBorder="1" applyFont="1" applyNumberFormat="1">
      <alignment horizontal="center" readingOrder="0" vertical="bottom"/>
    </xf>
    <xf borderId="4" fillId="26" fontId="15" numFmtId="167" xfId="0" applyAlignment="1" applyBorder="1" applyFont="1" applyNumberFormat="1">
      <alignment readingOrder="0" vertical="bottom"/>
    </xf>
    <xf borderId="4" fillId="28" fontId="1" numFmtId="167" xfId="0" applyAlignment="1" applyBorder="1" applyFont="1" applyNumberFormat="1">
      <alignment vertical="bottom"/>
    </xf>
    <xf borderId="4" fillId="29" fontId="1" numFmtId="170" xfId="0" applyAlignment="1" applyBorder="1" applyFont="1" applyNumberFormat="1">
      <alignment vertical="bottom"/>
    </xf>
    <xf borderId="3" fillId="9" fontId="14" numFmtId="167" xfId="0" applyAlignment="1" applyBorder="1" applyFont="1" applyNumberFormat="1">
      <alignment horizontal="center" readingOrder="0" vertical="bottom"/>
    </xf>
    <xf borderId="4" fillId="26" fontId="14" numFmtId="167" xfId="0" applyAlignment="1" applyBorder="1" applyFont="1" applyNumberFormat="1">
      <alignment horizontal="center" readingOrder="0" vertical="bottom"/>
    </xf>
    <xf borderId="4" fillId="28" fontId="1" numFmtId="167" xfId="0" applyAlignment="1" applyBorder="1" applyFont="1" applyNumberFormat="1">
      <alignment horizontal="center" vertical="bottom"/>
    </xf>
    <xf borderId="4" fillId="29" fontId="9" numFmtId="170" xfId="0" applyAlignment="1" applyBorder="1" applyFont="1" applyNumberFormat="1">
      <alignment horizontal="center" vertical="bottom"/>
    </xf>
    <xf borderId="4" fillId="30" fontId="15" numFmtId="165" xfId="0" applyAlignment="1" applyBorder="1" applyFont="1" applyNumberFormat="1">
      <alignment horizontal="center" vertical="bottom"/>
    </xf>
    <xf borderId="6" fillId="19" fontId="16" numFmtId="0" xfId="0" applyAlignment="1" applyBorder="1" applyFont="1">
      <alignment readingOrder="0"/>
    </xf>
    <xf borderId="6" fillId="0" fontId="16" numFmtId="0" xfId="0" applyAlignment="1" applyBorder="1" applyFont="1">
      <alignment readingOrder="0"/>
    </xf>
    <xf borderId="4" fillId="26" fontId="15" numFmtId="167" xfId="0" applyAlignment="1" applyBorder="1" applyFont="1" applyNumberFormat="1">
      <alignment horizontal="center" vertical="bottom"/>
    </xf>
    <xf borderId="6" fillId="31" fontId="1" numFmtId="165" xfId="0" applyAlignment="1" applyBorder="1" applyFill="1" applyFont="1" applyNumberFormat="1">
      <alignment horizontal="center" readingOrder="0" vertical="bottom"/>
    </xf>
    <xf borderId="6" fillId="19" fontId="26" numFmtId="0" xfId="0" applyAlignment="1" applyBorder="1" applyFont="1">
      <alignment readingOrder="0" vertical="bottom"/>
    </xf>
    <xf borderId="6" fillId="7" fontId="15" numFmtId="167" xfId="0" applyAlignment="1" applyBorder="1" applyFont="1" applyNumberFormat="1">
      <alignment horizontal="center" vertical="bottom"/>
    </xf>
    <xf borderId="6" fillId="26" fontId="15" numFmtId="167" xfId="0" applyAlignment="1" applyBorder="1" applyFont="1" applyNumberFormat="1">
      <alignment horizontal="center" vertical="bottom"/>
    </xf>
    <xf borderId="6" fillId="28" fontId="15" numFmtId="167" xfId="0" applyAlignment="1" applyBorder="1" applyFont="1" applyNumberFormat="1">
      <alignment horizontal="center" vertical="bottom"/>
    </xf>
    <xf borderId="4" fillId="29" fontId="15" numFmtId="170" xfId="0" applyAlignment="1" applyBorder="1" applyFont="1" applyNumberFormat="1">
      <alignment horizontal="center" vertical="bottom"/>
    </xf>
    <xf borderId="4" fillId="28" fontId="15" numFmtId="167" xfId="0" applyAlignment="1" applyBorder="1" applyFont="1" applyNumberFormat="1">
      <alignment horizontal="center" vertical="bottom"/>
    </xf>
    <xf borderId="4" fillId="28" fontId="14" numFmtId="167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6" fillId="8" fontId="1" numFmtId="0" xfId="0" applyAlignment="1" applyBorder="1" applyFont="1">
      <alignment readingOrder="0" vertical="bottom"/>
    </xf>
    <xf borderId="4" fillId="29" fontId="9" numFmtId="170" xfId="0" applyAlignment="1" applyBorder="1" applyFont="1" applyNumberFormat="1">
      <alignment horizontal="center" readingOrder="0" vertical="bottom"/>
    </xf>
    <xf borderId="6" fillId="31" fontId="26" numFmtId="165" xfId="0" applyAlignment="1" applyBorder="1" applyFont="1" applyNumberFormat="1">
      <alignment horizontal="center" readingOrder="0" vertical="bottom"/>
    </xf>
    <xf borderId="0" fillId="2" fontId="13" numFmtId="0" xfId="0" applyAlignment="1" applyFont="1">
      <alignment readingOrder="0" vertical="bottom"/>
    </xf>
    <xf borderId="4" fillId="29" fontId="14" numFmtId="170" xfId="0" applyAlignment="1" applyBorder="1" applyFont="1" applyNumberFormat="1">
      <alignment horizontal="center" readingOrder="0" vertical="bottom"/>
    </xf>
    <xf borderId="0" fillId="21" fontId="10" numFmtId="0" xfId="0" applyAlignment="1" applyFont="1">
      <alignment horizontal="center" vertical="bottom"/>
    </xf>
    <xf borderId="6" fillId="26" fontId="9" numFmtId="0" xfId="0" applyAlignment="1" applyBorder="1" applyFont="1">
      <alignment horizontal="center" vertical="bottom"/>
    </xf>
    <xf borderId="6" fillId="28" fontId="9" numFmtId="0" xfId="0" applyAlignment="1" applyBorder="1" applyFont="1">
      <alignment horizontal="center" vertical="bottom"/>
    </xf>
    <xf borderId="6" fillId="29" fontId="10" numFmtId="167" xfId="0" applyAlignment="1" applyBorder="1" applyFont="1" applyNumberFormat="1">
      <alignment horizontal="center" vertical="bottom"/>
    </xf>
    <xf borderId="6" fillId="2" fontId="2" numFmtId="170" xfId="0" applyAlignment="1" applyBorder="1" applyFont="1" applyNumberFormat="1">
      <alignment horizontal="right" vertical="bottom"/>
    </xf>
    <xf borderId="0" fillId="0" fontId="16" numFmtId="0" xfId="0" applyFont="1"/>
    <xf borderId="4" fillId="26" fontId="23" numFmtId="167" xfId="0" applyAlignment="1" applyBorder="1" applyFont="1" applyNumberFormat="1">
      <alignment horizontal="center" vertical="bottom"/>
    </xf>
    <xf borderId="10" fillId="9" fontId="3" numFmtId="0" xfId="0" applyAlignment="1" applyBorder="1" applyFont="1">
      <alignment horizontal="center" readingOrder="0" vertical="bottom"/>
    </xf>
    <xf borderId="10" fillId="32" fontId="3" numFmtId="165" xfId="0" applyAlignment="1" applyBorder="1" applyFill="1" applyFont="1" applyNumberFormat="1">
      <alignment vertical="bottom"/>
    </xf>
    <xf borderId="0" fillId="29" fontId="15" numFmtId="170" xfId="0" applyAlignment="1" applyFont="1" applyNumberFormat="1">
      <alignment horizontal="center" vertical="bottom"/>
    </xf>
    <xf borderId="6" fillId="2" fontId="32" numFmtId="0" xfId="0" applyAlignment="1" applyBorder="1" applyFont="1">
      <alignment horizontal="center" readingOrder="0" vertical="bottom"/>
    </xf>
    <xf borderId="6" fillId="29" fontId="14" numFmtId="170" xfId="0" applyAlignment="1" applyBorder="1" applyFont="1" applyNumberFormat="1">
      <alignment horizontal="center" readingOrder="0" vertical="bottom"/>
    </xf>
    <xf borderId="6" fillId="29" fontId="15" numFmtId="170" xfId="0" applyAlignment="1" applyBorder="1" applyFont="1" applyNumberFormat="1">
      <alignment horizontal="center" vertical="bottom"/>
    </xf>
    <xf borderId="4" fillId="26" fontId="15" numFmtId="165" xfId="0" applyAlignment="1" applyBorder="1" applyFont="1" applyNumberFormat="1">
      <alignment horizontal="center" vertical="bottom"/>
    </xf>
    <xf borderId="4" fillId="28" fontId="15" numFmtId="165" xfId="0" applyAlignment="1" applyBorder="1" applyFont="1" applyNumberFormat="1">
      <alignment horizontal="center" vertical="bottom"/>
    </xf>
    <xf borderId="4" fillId="31" fontId="1" numFmtId="165" xfId="0" applyAlignment="1" applyBorder="1" applyFont="1" applyNumberFormat="1">
      <alignment horizontal="center" readingOrder="0" vertical="bottom"/>
    </xf>
    <xf borderId="6" fillId="19" fontId="25" numFmtId="0" xfId="0" applyAlignment="1" applyBorder="1" applyFont="1">
      <alignment horizontal="left" readingOrder="0"/>
    </xf>
    <xf borderId="4" fillId="28" fontId="14" numFmtId="165" xfId="0" applyAlignment="1" applyBorder="1" applyFont="1" applyNumberFormat="1">
      <alignment horizontal="center" readingOrder="0" vertical="bottom"/>
    </xf>
    <xf borderId="4" fillId="26" fontId="14" numFmtId="165" xfId="0" applyAlignment="1" applyBorder="1" applyFont="1" applyNumberFormat="1">
      <alignment horizontal="center" readingOrder="0" vertical="bottom"/>
    </xf>
    <xf borderId="6" fillId="19" fontId="26" numFmtId="0" xfId="0" applyAlignment="1" applyBorder="1" applyFont="1">
      <alignment horizontal="left" readingOrder="0"/>
    </xf>
    <xf borderId="4" fillId="30" fontId="23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readingOrder="0" vertical="bottom"/>
    </xf>
    <xf borderId="6" fillId="19" fontId="27" numFmtId="0" xfId="0" applyAlignment="1" applyBorder="1" applyFont="1">
      <alignment readingOrder="0"/>
    </xf>
    <xf borderId="6" fillId="19" fontId="28" numFmtId="0" xfId="0" applyAlignment="1" applyBorder="1" applyFont="1">
      <alignment readingOrder="0" vertical="bottom"/>
    </xf>
    <xf borderId="6" fillId="26" fontId="15" numFmtId="165" xfId="0" applyAlignment="1" applyBorder="1" applyFont="1" applyNumberFormat="1">
      <alignment horizontal="center" vertical="bottom"/>
    </xf>
    <xf borderId="6" fillId="28" fontId="14" numFmtId="165" xfId="0" applyAlignment="1" applyBorder="1" applyFont="1" applyNumberFormat="1">
      <alignment horizontal="center" readingOrder="0" vertical="bottom"/>
    </xf>
    <xf borderId="6" fillId="28" fontId="15" numFmtId="165" xfId="0" applyAlignment="1" applyBorder="1" applyFont="1" applyNumberFormat="1">
      <alignment horizontal="center" vertical="bottom"/>
    </xf>
    <xf borderId="6" fillId="26" fontId="14" numFmtId="165" xfId="0" applyAlignment="1" applyBorder="1" applyFont="1" applyNumberForma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0" fillId="19" fontId="33" numFmtId="0" xfId="0" applyAlignment="1" applyFont="1">
      <alignment horizontal="left"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6" fillId="26" fontId="15" numFmtId="169" xfId="0" applyAlignment="1" applyBorder="1" applyFont="1" applyNumberFormat="1">
      <alignment horizontal="center" vertical="bottom"/>
    </xf>
    <xf borderId="6" fillId="28" fontId="15" numFmtId="169" xfId="0" applyAlignment="1" applyBorder="1" applyFont="1" applyNumberFormat="1">
      <alignment horizontal="center" vertical="bottom"/>
    </xf>
    <xf borderId="4" fillId="30" fontId="14" numFmtId="165" xfId="0" applyAlignment="1" applyBorder="1" applyFont="1" applyNumberFormat="1">
      <alignment horizontal="center" vertical="bottom"/>
    </xf>
    <xf borderId="6" fillId="26" fontId="14" numFmtId="169" xfId="0" applyAlignment="1" applyBorder="1" applyFont="1" applyNumberFormat="1">
      <alignment horizontal="center" vertical="bottom"/>
    </xf>
    <xf borderId="6" fillId="28" fontId="14" numFmtId="169" xfId="0" applyAlignment="1" applyBorder="1" applyFont="1" applyNumberFormat="1">
      <alignment horizontal="center" vertical="bottom"/>
    </xf>
    <xf borderId="6" fillId="29" fontId="14" numFmtId="170" xfId="0" applyAlignment="1" applyBorder="1" applyFont="1" applyNumberFormat="1">
      <alignment horizontal="center" vertical="bottom"/>
    </xf>
    <xf borderId="11" fillId="30" fontId="14" numFmtId="165" xfId="0" applyAlignment="1" applyBorder="1" applyFont="1" applyNumberFormat="1">
      <alignment horizontal="center" vertical="bottom"/>
    </xf>
    <xf borderId="10" fillId="26" fontId="14" numFmtId="169" xfId="0" applyAlignment="1" applyBorder="1" applyFont="1" applyNumberFormat="1">
      <alignment horizontal="center" vertical="bottom"/>
    </xf>
    <xf borderId="6" fillId="30" fontId="14" numFmtId="165" xfId="0" applyAlignment="1" applyBorder="1" applyFont="1" applyNumberFormat="1">
      <alignment horizontal="center" vertical="bottom"/>
    </xf>
    <xf borderId="13" fillId="2" fontId="1" numFmtId="0" xfId="0" applyAlignment="1" applyBorder="1" applyFont="1">
      <alignment vertical="bottom"/>
    </xf>
    <xf borderId="0" fillId="15" fontId="1" numFmtId="0" xfId="0" applyAlignment="1" applyFont="1">
      <alignment vertical="bottom"/>
    </xf>
    <xf borderId="0" fillId="15" fontId="1" numFmtId="170" xfId="0" applyAlignment="1" applyFont="1" applyNumberFormat="1">
      <alignment vertical="bottom"/>
    </xf>
    <xf borderId="17" fillId="2" fontId="1" numFmtId="0" xfId="0" applyAlignment="1" applyBorder="1" applyFont="1">
      <alignment vertical="bottom"/>
    </xf>
    <xf borderId="0" fillId="15" fontId="1" numFmtId="167" xfId="0" applyAlignment="1" applyFont="1" applyNumberFormat="1">
      <alignment vertical="bottom"/>
    </xf>
    <xf borderId="0" fillId="15" fontId="31" numFmtId="165" xfId="0" applyAlignment="1" applyFont="1" applyNumberFormat="1">
      <alignment horizontal="center" readingOrder="0" vertical="bottom"/>
    </xf>
    <xf borderId="0" fillId="15" fontId="1" numFmtId="165" xfId="0" applyAlignment="1" applyFont="1" applyNumberFormat="1">
      <alignment vertical="bottom"/>
    </xf>
    <xf borderId="4" fillId="10" fontId="30" numFmtId="165" xfId="0" applyAlignment="1" applyBorder="1" applyFont="1" applyNumberFormat="1">
      <alignment horizontal="center" readingOrder="0" vertical="bottom"/>
    </xf>
    <xf borderId="6" fillId="13" fontId="30" numFmtId="165" xfId="0" applyAlignment="1" applyBorder="1" applyFont="1" applyNumberFormat="1">
      <alignment horizontal="center" vertical="bottom"/>
    </xf>
    <xf borderId="0" fillId="26" fontId="30" numFmtId="165" xfId="0" applyAlignment="1" applyFont="1" applyNumberFormat="1">
      <alignment horizontal="center" readingOrder="0" vertical="bottom"/>
    </xf>
    <xf borderId="6" fillId="27" fontId="1" numFmtId="165" xfId="0" applyAlignment="1" applyBorder="1" applyFont="1" applyNumberFormat="1">
      <alignment vertical="bottom"/>
    </xf>
    <xf borderId="4" fillId="30" fontId="30" numFmtId="165" xfId="0" applyAlignment="1" applyBorder="1" applyFont="1" applyNumberFormat="1">
      <alignment horizontal="center" readingOrder="0" vertical="bottom"/>
    </xf>
    <xf borderId="0" fillId="28" fontId="30" numFmtId="165" xfId="0" applyAlignment="1" applyFont="1" applyNumberFormat="1">
      <alignment horizontal="center" readingOrder="0" vertical="bottom"/>
    </xf>
    <xf borderId="6" fillId="25" fontId="1" numFmtId="165" xfId="0" applyAlignment="1" applyBorder="1" applyFont="1" applyNumberFormat="1">
      <alignment vertical="bottom"/>
    </xf>
    <xf borderId="4" fillId="11" fontId="30" numFmtId="165" xfId="0" applyAlignment="1" applyBorder="1" applyFont="1" applyNumberFormat="1">
      <alignment horizontal="center" readingOrder="0" vertical="bottom"/>
    </xf>
    <xf borderId="0" fillId="29" fontId="30" numFmtId="165" xfId="0" applyAlignment="1" applyFont="1" applyNumberFormat="1">
      <alignment horizontal="center" vertical="bottom"/>
    </xf>
    <xf borderId="6" fillId="25" fontId="1" numFmtId="167" xfId="0" applyAlignment="1" applyBorder="1" applyFont="1" applyNumberFormat="1">
      <alignment vertical="bottom"/>
    </xf>
    <xf borderId="6" fillId="26" fontId="30" numFmtId="165" xfId="0" applyAlignment="1" applyBorder="1" applyFont="1" applyNumberFormat="1">
      <alignment horizontal="center" readingOrder="0" vertical="bottom"/>
    </xf>
    <xf borderId="6" fillId="28" fontId="30" numFmtId="165" xfId="0" applyAlignment="1" applyBorder="1" applyFont="1" applyNumberFormat="1">
      <alignment horizontal="center" readingOrder="0" vertical="bottom"/>
    </xf>
    <xf borderId="6" fillId="27" fontId="5" numFmtId="0" xfId="0" applyAlignment="1" applyBorder="1" applyFont="1">
      <alignment horizontal="center" readingOrder="0" vertical="bottom"/>
    </xf>
    <xf borderId="6" fillId="27" fontId="5" numFmtId="165" xfId="0" applyAlignment="1" applyBorder="1" applyFont="1" applyNumberFormat="1">
      <alignment horizontal="center" vertical="bottom"/>
    </xf>
    <xf borderId="6" fillId="29" fontId="30" numFmtId="165" xfId="0" applyAlignment="1" applyBorder="1" applyFont="1" applyNumberFormat="1">
      <alignment horizontal="center" vertical="bottom"/>
    </xf>
    <xf borderId="6" fillId="0" fontId="2" numFmtId="170" xfId="0" applyAlignment="1" applyBorder="1" applyFont="1" applyNumberFormat="1">
      <alignment horizontal="center" vertical="bottom"/>
    </xf>
    <xf borderId="0" fillId="0" fontId="1" numFmtId="170" xfId="0" applyAlignment="1" applyFont="1" applyNumberFormat="1">
      <alignment vertical="bottom"/>
    </xf>
    <xf borderId="0" fillId="0" fontId="1" numFmtId="170" xfId="0" applyAlignment="1" applyFont="1" applyNumberFormat="1">
      <alignment vertical="bottom"/>
    </xf>
    <xf borderId="0" fillId="6" fontId="10" numFmtId="0" xfId="0" applyAlignment="1" applyFont="1">
      <alignment horizontal="center" readingOrder="0" vertical="bottom"/>
    </xf>
    <xf borderId="6" fillId="2" fontId="2" numFmtId="167" xfId="0" applyAlignment="1" applyBorder="1" applyFont="1" applyNumberFormat="1">
      <alignment horizontal="right" vertical="bottom"/>
    </xf>
    <xf borderId="6" fillId="9" fontId="2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horizontal="center" readingOrder="0" vertical="bottom"/>
    </xf>
    <xf borderId="0" fillId="19" fontId="12" numFmtId="0" xfId="0" applyAlignment="1" applyFont="1">
      <alignment readingOrder="0"/>
    </xf>
    <xf borderId="0" fillId="8" fontId="16" numFmtId="0" xfId="0" applyAlignment="1" applyFont="1">
      <alignment readingOrder="0"/>
    </xf>
    <xf borderId="6" fillId="31" fontId="1" numFmtId="0" xfId="0" applyAlignment="1" applyBorder="1" applyFont="1">
      <alignment readingOrder="0" vertical="bottom"/>
    </xf>
    <xf borderId="1" fillId="31" fontId="1" numFmtId="165" xfId="0" applyAlignment="1" applyBorder="1" applyFont="1" applyNumberFormat="1">
      <alignment horizontal="center" readingOrder="0" vertical="bottom"/>
    </xf>
    <xf borderId="6" fillId="9" fontId="3" numFmtId="0" xfId="0" applyAlignment="1" applyBorder="1" applyFont="1">
      <alignment horizontal="center" readingOrder="0" vertical="bottom"/>
    </xf>
    <xf borderId="6" fillId="32" fontId="3" numFmtId="165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19" fontId="12" numFmtId="0" xfId="0" applyAlignment="1" applyFont="1">
      <alignment horizontal="center" readingOrder="0" vertical="bottom"/>
    </xf>
    <xf borderId="6" fillId="19" fontId="28" numFmtId="0" xfId="0" applyAlignment="1" applyBorder="1" applyFont="1">
      <alignment readingOrder="0"/>
    </xf>
    <xf borderId="6" fillId="27" fontId="1" numFmtId="167" xfId="0" applyAlignment="1" applyBorder="1" applyFont="1" applyNumberFormat="1">
      <alignment vertical="bottom"/>
    </xf>
    <xf borderId="5" fillId="2" fontId="1" numFmtId="0" xfId="0" applyAlignment="1" applyBorder="1" applyFont="1">
      <alignment horizontal="center" vertical="bottom"/>
    </xf>
    <xf borderId="0" fillId="2" fontId="13" numFmtId="0" xfId="0" applyAlignment="1" applyFont="1">
      <alignment horizontal="center" readingOrder="0"/>
    </xf>
    <xf borderId="6" fillId="2" fontId="21" numFmtId="0" xfId="0" applyAlignment="1" applyBorder="1" applyFont="1">
      <alignment horizontal="center" readingOrder="0" vertical="bottom"/>
    </xf>
    <xf borderId="6" fillId="2" fontId="21" numFmtId="165" xfId="0" applyAlignment="1" applyBorder="1" applyFont="1" applyNumberFormat="1">
      <alignment horizontal="center" readingOrder="0" vertical="bottom"/>
    </xf>
    <xf borderId="0" fillId="0" fontId="34" numFmtId="0" xfId="0" applyAlignment="1" applyFont="1">
      <alignment horizontal="center" readingOrder="0"/>
    </xf>
    <xf borderId="0" fillId="19" fontId="16" numFmtId="0" xfId="0" applyAlignment="1" applyFont="1">
      <alignment readingOrder="0"/>
    </xf>
    <xf borderId="6" fillId="5" fontId="1" numFmtId="0" xfId="0" applyAlignment="1" applyBorder="1" applyFont="1">
      <alignment readingOrder="0" vertical="bottom"/>
    </xf>
    <xf borderId="6" fillId="19" fontId="2" numFmtId="0" xfId="0" applyAlignment="1" applyBorder="1" applyFont="1">
      <alignment readingOrder="0" vertical="bottom"/>
    </xf>
    <xf borderId="6" fillId="2" fontId="26" numFmtId="0" xfId="0" applyAlignment="1" applyBorder="1" applyFont="1">
      <alignment horizontal="center" readingOrder="0"/>
    </xf>
    <xf borderId="0" fillId="2" fontId="16" numFmtId="0" xfId="0" applyAlignment="1" applyFont="1">
      <alignment horizontal="center" readingOrder="0"/>
    </xf>
    <xf borderId="4" fillId="5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19" fillId="2" fontId="1" numFmtId="0" xfId="0" applyAlignment="1" applyBorder="1" applyFont="1">
      <alignment horizontal="center" vertical="bottom"/>
    </xf>
    <xf borderId="6" fillId="19" fontId="1" numFmtId="0" xfId="0" applyAlignment="1" applyBorder="1" applyFont="1">
      <alignment horizontal="center" vertical="bottom"/>
    </xf>
    <xf borderId="6" fillId="27" fontId="1" numFmtId="0" xfId="0" applyAlignment="1" applyBorder="1" applyFont="1">
      <alignment horizontal="center" vertical="bottom"/>
    </xf>
    <xf borderId="6" fillId="27" fontId="1" numFmtId="165" xfId="0" applyAlignment="1" applyBorder="1" applyFont="1" applyNumberFormat="1">
      <alignment horizontal="center" vertical="bottom"/>
    </xf>
    <xf borderId="0" fillId="2" fontId="1" numFmtId="170" xfId="0" applyAlignment="1" applyFont="1" applyNumberFormat="1">
      <alignment horizontal="center" vertical="bottom"/>
    </xf>
    <xf borderId="0" fillId="2" fontId="1" numFmtId="170" xfId="0" applyAlignment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2" fontId="1" numFmtId="170" xfId="0" applyAlignment="1" applyBorder="1" applyFont="1" applyNumberFormat="1">
      <alignment horizontal="center" vertical="bottom"/>
    </xf>
    <xf borderId="5" fillId="2" fontId="1" numFmtId="170" xfId="0" applyAlignment="1" applyBorder="1" applyFont="1" applyNumberFormat="1">
      <alignment horizontal="center" vertical="bottom"/>
    </xf>
    <xf borderId="6" fillId="29" fontId="1" numFmtId="0" xfId="0" applyAlignment="1" applyBorder="1" applyFont="1">
      <alignment readingOrder="0" vertical="bottom"/>
    </xf>
    <xf borderId="4" fillId="29" fontId="14" numFmtId="170" xfId="0" applyAlignment="1" applyBorder="1" applyFont="1" applyNumberFormat="1">
      <alignment horizontal="center" vertical="bottom"/>
    </xf>
    <xf borderId="5" fillId="31" fontId="1" numFmtId="165" xfId="0" applyAlignment="1" applyBorder="1" applyFont="1" applyNumberFormat="1">
      <alignment horizontal="center" readingOrder="0" vertical="bottom"/>
    </xf>
    <xf borderId="6" fillId="20" fontId="20" numFmtId="165" xfId="0" applyAlignment="1" applyBorder="1" applyFont="1" applyNumberFormat="1">
      <alignment vertical="bottom"/>
    </xf>
    <xf borderId="0" fillId="29" fontId="14" numFmtId="170" xfId="0" applyAlignment="1" applyFont="1" applyNumberFormat="1">
      <alignment horizontal="center" vertical="bottom"/>
    </xf>
    <xf borderId="6" fillId="8" fontId="25" numFmtId="0" xfId="0" applyAlignment="1" applyBorder="1" applyFont="1">
      <alignment horizontal="left" readingOrder="0"/>
    </xf>
    <xf borderId="0" fillId="2" fontId="13" numFmtId="0" xfId="0" applyFont="1"/>
    <xf borderId="0" fillId="15" fontId="1" numFmtId="0" xfId="0" applyAlignment="1" applyFont="1">
      <alignment horizontal="center" vertical="bottom"/>
    </xf>
    <xf borderId="0" fillId="15" fontId="1" numFmtId="170" xfId="0" applyAlignment="1" applyFont="1" applyNumberFormat="1">
      <alignment horizontal="center" vertical="bottom"/>
    </xf>
    <xf borderId="0" fillId="15" fontId="1" numFmtId="167" xfId="0" applyAlignment="1" applyFont="1" applyNumberFormat="1">
      <alignment horizontal="center" vertical="bottom"/>
    </xf>
    <xf borderId="0" fillId="15" fontId="1" numFmtId="165" xfId="0" applyAlignment="1" applyFont="1" applyNumberFormat="1">
      <alignment horizontal="center" vertical="bottom"/>
    </xf>
    <xf borderId="6" fillId="19" fontId="1" numFmtId="0" xfId="0" applyAlignment="1" applyBorder="1" applyFont="1">
      <alignment vertical="bottom"/>
    </xf>
    <xf borderId="6" fillId="27" fontId="5" numFmtId="167" xfId="0" applyAlignment="1" applyBorder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2" fontId="18" numFmtId="0" xfId="0" applyAlignment="1" applyFont="1">
      <alignment horizontal="center" readingOrder="0"/>
    </xf>
    <xf borderId="4" fillId="29" fontId="35" numFmtId="170" xfId="0" applyAlignment="1" applyBorder="1" applyFont="1" applyNumberFormat="1">
      <alignment horizontal="center" readingOrder="0" vertical="bottom"/>
    </xf>
    <xf borderId="6" fillId="8" fontId="1" numFmtId="0" xfId="0" applyAlignment="1" applyBorder="1" applyFont="1">
      <alignment horizontal="left" readingOrder="0" vertical="bottom"/>
    </xf>
    <xf borderId="6" fillId="19" fontId="16" numFmtId="0" xfId="0" applyAlignment="1" applyBorder="1" applyFont="1">
      <alignment horizontal="left" readingOrder="0"/>
    </xf>
    <xf borderId="6" fillId="19" fontId="1" numFmtId="0" xfId="0" applyAlignment="1" applyBorder="1" applyFont="1">
      <alignment horizontal="left" readingOrder="0" vertical="bottom"/>
    </xf>
    <xf borderId="0" fillId="19" fontId="16" numFmtId="0" xfId="0" applyAlignment="1" applyFont="1">
      <alignment horizontal="left" readingOrder="0"/>
    </xf>
    <xf borderId="6" fillId="19" fontId="2" numFmtId="0" xfId="0" applyAlignment="1" applyBorder="1" applyFont="1">
      <alignment horizontal="left" readingOrder="0" vertical="bottom"/>
    </xf>
    <xf borderId="0" fillId="2" fontId="18" numFmtId="0" xfId="0" applyAlignment="1" applyFon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vertical="bottom"/>
    </xf>
    <xf borderId="4" fillId="31" fontId="26" numFmtId="165" xfId="0" applyAlignment="1" applyBorder="1" applyFont="1" applyNumberFormat="1">
      <alignment horizontal="center" readingOrder="0" vertical="bottom"/>
    </xf>
    <xf borderId="0" fillId="19" fontId="12" numFmtId="0" xfId="0" applyAlignment="1" applyFont="1">
      <alignment horizontal="left" readingOrder="0" vertical="bottom"/>
    </xf>
    <xf borderId="6" fillId="25" fontId="1" numFmtId="170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left" vertical="bottom"/>
    </xf>
    <xf borderId="0" fillId="0" fontId="2" numFmtId="165" xfId="0" applyAlignment="1" applyFont="1" applyNumberFormat="1">
      <alignment horizontal="left" vertical="bottom"/>
    </xf>
    <xf borderId="6" fillId="5" fontId="9" numFmtId="165" xfId="0" applyAlignment="1" applyBorder="1" applyFont="1" applyNumberFormat="1">
      <alignment horizontal="left" vertical="bottom"/>
    </xf>
    <xf borderId="6" fillId="24" fontId="10" numFmtId="0" xfId="0" applyAlignment="1" applyBorder="1" applyFont="1">
      <alignment horizontal="center" readingOrder="0" vertical="bottom"/>
    </xf>
    <xf borderId="0" fillId="0" fontId="16" numFmtId="165" xfId="0" applyFont="1" applyNumberFormat="1"/>
    <xf borderId="4" fillId="2" fontId="2" numFmtId="165" xfId="0" applyAlignment="1" applyBorder="1" applyFont="1" applyNumberFormat="1">
      <alignment horizontal="left" readingOrder="0" vertical="bottom"/>
    </xf>
    <xf borderId="6" fillId="2" fontId="32" numFmtId="165" xfId="0" applyAlignment="1" applyBorder="1" applyFont="1" applyNumberFormat="1">
      <alignment horizontal="left" readingOrder="0" vertical="bottom"/>
    </xf>
    <xf borderId="6" fillId="2" fontId="2" numFmtId="165" xfId="0" applyAlignment="1" applyBorder="1" applyFont="1" applyNumberFormat="1">
      <alignment horizontal="left" readingOrder="0" vertical="bottom"/>
    </xf>
    <xf borderId="6" fillId="5" fontId="1" numFmtId="0" xfId="0" applyAlignment="1" applyBorder="1" applyFont="1">
      <alignment horizontal="left" readingOrder="0" vertical="bottom"/>
    </xf>
    <xf borderId="0" fillId="8" fontId="16" numFmtId="0" xfId="0" applyAlignment="1" applyFont="1">
      <alignment horizontal="left" readingOrder="0"/>
    </xf>
    <xf borderId="6" fillId="2" fontId="2" numFmtId="0" xfId="0" applyAlignment="1" applyBorder="1" applyFont="1">
      <alignment horizontal="left" readingOrder="0" vertical="bottom"/>
    </xf>
    <xf borderId="6" fillId="2" fontId="2" numFmtId="0" xfId="0" applyAlignment="1" applyBorder="1" applyFont="1">
      <alignment horizontal="left" vertical="bottom"/>
    </xf>
    <xf borderId="4" fillId="2" fontId="2" numFmtId="0" xfId="0" applyAlignment="1" applyBorder="1" applyFont="1">
      <alignment horizontal="left" readingOrder="0" vertical="bottom"/>
    </xf>
    <xf borderId="4" fillId="2" fontId="2" numFmtId="168" xfId="0" applyAlignment="1" applyBorder="1" applyFont="1" applyNumberFormat="1">
      <alignment horizontal="left" vertical="bottom"/>
    </xf>
    <xf borderId="0" fillId="0" fontId="34" numFmtId="165" xfId="0" applyAlignment="1" applyFont="1" applyNumberFormat="1">
      <alignment horizontal="left" readingOrder="0"/>
    </xf>
    <xf borderId="6" fillId="19" fontId="27" numFmtId="0" xfId="0" applyAlignment="1" applyBorder="1" applyFont="1">
      <alignment horizontal="left" readingOrder="0"/>
    </xf>
    <xf borderId="6" fillId="19" fontId="28" numFmtId="0" xfId="0" applyAlignment="1" applyBorder="1" applyFont="1">
      <alignment horizontal="left" readingOrder="0" vertical="bottom"/>
    </xf>
    <xf borderId="4" fillId="2" fontId="2" numFmtId="165" xfId="0" applyAlignment="1" applyBorder="1" applyFont="1" applyNumberFormat="1">
      <alignment horizontal="left" vertical="bottom"/>
    </xf>
    <xf borderId="3" fillId="2" fontId="32" numFmtId="0" xfId="0" applyAlignment="1" applyBorder="1" applyFont="1">
      <alignment horizontal="left" readingOrder="0" vertical="bottom"/>
    </xf>
    <xf borderId="6" fillId="19" fontId="28" numFmtId="0" xfId="0" applyAlignment="1" applyBorder="1" applyFont="1">
      <alignment horizontal="left" readingOrder="0"/>
    </xf>
    <xf borderId="6" fillId="2" fontId="2" numFmtId="164" xfId="0" applyAlignment="1" applyBorder="1" applyFont="1" applyNumberFormat="1">
      <alignment horizontal="left" vertical="bottom"/>
    </xf>
    <xf borderId="6" fillId="0" fontId="2" numFmtId="165" xfId="0" applyAlignment="1" applyBorder="1" applyFont="1" applyNumberFormat="1">
      <alignment horizontal="left" vertical="bottom"/>
    </xf>
    <xf borderId="6" fillId="2" fontId="2" numFmtId="165" xfId="0" applyAlignment="1" applyBorder="1" applyFont="1" applyNumberFormat="1">
      <alignment horizontal="left" vertical="bottom"/>
    </xf>
    <xf borderId="12" fillId="2" fontId="2" numFmtId="164" xfId="0" applyAlignment="1" applyBorder="1" applyFont="1" applyNumberFormat="1">
      <alignment horizontal="left" vertical="bottom"/>
    </xf>
    <xf borderId="16" fillId="2" fontId="2" numFmtId="164" xfId="0" applyAlignment="1" applyBorder="1" applyFont="1" applyNumberFormat="1">
      <alignment horizontal="left" vertical="bottom"/>
    </xf>
    <xf borderId="6" fillId="27" fontId="1" numFmtId="167" xfId="0" applyAlignment="1" applyBorder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2" fontId="26" numFmtId="0" xfId="0" applyAlignment="1" applyFont="1">
      <alignment horizontal="left" vertical="bottom"/>
    </xf>
    <xf borderId="0" fillId="2" fontId="26" numFmtId="165" xfId="0" applyAlignment="1" applyFont="1" applyNumberFormat="1">
      <alignment horizontal="left" vertical="bottom"/>
    </xf>
    <xf borderId="5" fillId="2" fontId="26" numFmtId="165" xfId="0" applyAlignment="1" applyBorder="1" applyFont="1" applyNumberFormat="1">
      <alignment horizontal="left" vertical="bottom"/>
    </xf>
    <xf borderId="6" fillId="5" fontId="36" numFmtId="165" xfId="0" applyAlignment="1" applyBorder="1" applyFont="1" applyNumberFormat="1">
      <alignment horizontal="left" readingOrder="0" vertical="bottom"/>
    </xf>
    <xf borderId="6" fillId="19" fontId="26" numFmtId="0" xfId="0" applyAlignment="1" applyBorder="1" applyFont="1">
      <alignment horizontal="left" readingOrder="0" vertical="bottom"/>
    </xf>
    <xf borderId="6" fillId="2" fontId="26" numFmtId="0" xfId="0" applyAlignment="1" applyBorder="1" applyFont="1">
      <alignment horizontal="left" readingOrder="0" vertical="bottom"/>
    </xf>
    <xf borderId="0" fillId="0" fontId="37" numFmtId="165" xfId="0" applyAlignment="1" applyFont="1" applyNumberFormat="1">
      <alignment horizontal="center" readingOrder="0"/>
    </xf>
    <xf borderId="6" fillId="8" fontId="26" numFmtId="0" xfId="0" applyAlignment="1" applyBorder="1" applyFont="1">
      <alignment horizontal="left" readingOrder="0" vertical="bottom"/>
    </xf>
    <xf borderId="6" fillId="0" fontId="38" numFmtId="0" xfId="0" applyAlignment="1" applyBorder="1" applyFont="1">
      <alignment horizontal="left" readingOrder="0"/>
    </xf>
    <xf borderId="6" fillId="29" fontId="26" numFmtId="0" xfId="0" applyAlignment="1" applyBorder="1" applyFont="1">
      <alignment horizontal="left" readingOrder="0" vertical="bottom"/>
    </xf>
    <xf borderId="6" fillId="2" fontId="38" numFmtId="0" xfId="0" applyAlignment="1" applyBorder="1" applyFont="1">
      <alignment horizontal="left" readingOrder="0"/>
    </xf>
    <xf borderId="6" fillId="2" fontId="16" numFmtId="0" xfId="0" applyAlignment="1" applyBorder="1" applyFont="1">
      <alignment horizontal="center" readingOrder="0"/>
    </xf>
    <xf borderId="0" fillId="19" fontId="38" numFmtId="0" xfId="0" applyAlignment="1" applyFont="1">
      <alignment horizontal="left" readingOrder="0"/>
    </xf>
    <xf borderId="6" fillId="2" fontId="32" numFmtId="165" xfId="0" applyAlignment="1" applyBorder="1" applyFont="1" applyNumberFormat="1">
      <alignment horizontal="center" readingOrder="0" vertical="bottom"/>
    </xf>
    <xf borderId="0" fillId="19" fontId="39" numFmtId="0" xfId="0" applyAlignment="1" applyFont="1">
      <alignment horizontal="left" readingOrder="0"/>
    </xf>
    <xf borderId="6" fillId="5" fontId="1" numFmtId="0" xfId="0" applyAlignment="1" applyBorder="1" applyFont="1">
      <alignment horizontal="center" readingOrder="0" vertical="bottom"/>
    </xf>
    <xf borderId="6" fillId="5" fontId="2" numFmtId="164" xfId="0" applyAlignment="1" applyBorder="1" applyFont="1" applyNumberFormat="1">
      <alignment horizontal="center" vertical="bottom"/>
    </xf>
    <xf borderId="4" fillId="5" fontId="32" numFmtId="165" xfId="0" applyAlignment="1" applyBorder="1" applyFont="1" applyNumberFormat="1">
      <alignment horizontal="center" readingOrder="0" vertical="bottom"/>
    </xf>
    <xf borderId="6" fillId="19" fontId="40" numFmtId="0" xfId="0" applyAlignment="1" applyBorder="1" applyFont="1">
      <alignment horizontal="left" readingOrder="0"/>
    </xf>
    <xf borderId="6" fillId="5" fontId="40" numFmtId="0" xfId="0" applyAlignment="1" applyBorder="1" applyFont="1">
      <alignment horizontal="left" readingOrder="0"/>
    </xf>
    <xf borderId="4" fillId="5" fontId="14" numFmtId="165" xfId="0" applyAlignment="1" applyBorder="1" applyFont="1" applyNumberFormat="1">
      <alignment horizontal="center" readingOrder="0" vertical="bottom"/>
    </xf>
    <xf borderId="3" fillId="5" fontId="14" numFmtId="167" xfId="0" applyAlignment="1" applyBorder="1" applyFont="1" applyNumberFormat="1">
      <alignment horizontal="center" readingOrder="0" vertical="bottom"/>
    </xf>
    <xf borderId="4" fillId="5" fontId="23" numFmtId="167" xfId="0" applyAlignment="1" applyBorder="1" applyFont="1" applyNumberFormat="1">
      <alignment horizontal="center" vertical="bottom"/>
    </xf>
    <xf borderId="4" fillId="5" fontId="14" numFmtId="167" xfId="0" applyAlignment="1" applyBorder="1" applyFont="1" applyNumberFormat="1">
      <alignment horizontal="center" readingOrder="0" vertical="bottom"/>
    </xf>
    <xf borderId="4" fillId="5" fontId="15" numFmtId="165" xfId="0" applyAlignment="1" applyBorder="1" applyFont="1" applyNumberFormat="1">
      <alignment horizontal="center" vertical="bottom"/>
    </xf>
    <xf borderId="6" fillId="5" fontId="14" numFmtId="170" xfId="0" applyAlignment="1" applyBorder="1" applyFont="1" applyNumberFormat="1">
      <alignment horizontal="center" readingOrder="0" vertical="bottom"/>
    </xf>
    <xf borderId="0" fillId="5" fontId="1" numFmtId="0" xfId="0" applyAlignment="1" applyFont="1">
      <alignment vertical="bottom"/>
    </xf>
    <xf borderId="4" fillId="2" fontId="32" numFmtId="0" xfId="0" applyAlignment="1" applyBorder="1" applyFont="1">
      <alignment horizontal="center" readingOrder="0" vertical="bottom"/>
    </xf>
    <xf borderId="6" fillId="19" fontId="38" numFmtId="0" xfId="0" applyAlignment="1" applyBorder="1" applyFont="1">
      <alignment horizontal="left" readingOrder="0"/>
    </xf>
    <xf borderId="6" fillId="5" fontId="26" numFmtId="0" xfId="0" applyAlignment="1" applyBorder="1" applyFont="1">
      <alignment horizontal="left" readingOrder="0"/>
    </xf>
    <xf borderId="0" fillId="32" fontId="39" numFmtId="0" xfId="0" applyAlignment="1" applyFont="1">
      <alignment horizontal="left" readingOrder="0" vertical="bottom"/>
    </xf>
    <xf borderId="0" fillId="2" fontId="39" numFmtId="0" xfId="0" applyAlignment="1" applyFont="1">
      <alignment horizontal="left" readingOrder="0" vertical="bottom"/>
    </xf>
    <xf borderId="4" fillId="9" fontId="10" numFmtId="165" xfId="0" applyAlignment="1" applyBorder="1" applyFont="1" applyNumberFormat="1">
      <alignment horizontal="center" readingOrder="0" vertical="bottom"/>
    </xf>
    <xf borderId="6" fillId="19" fontId="27" numFmtId="0" xfId="0" applyAlignment="1" applyBorder="1" applyFont="1">
      <alignment horizontal="left" readingOrder="0" vertical="bottom"/>
    </xf>
    <xf borderId="6" fillId="2" fontId="27" numFmtId="0" xfId="0" applyAlignment="1" applyBorder="1" applyFont="1">
      <alignment horizontal="left" readingOrder="0" vertical="bottom"/>
    </xf>
    <xf borderId="6" fillId="2" fontId="13" numFmtId="0" xfId="0" applyAlignment="1" applyBorder="1" applyFont="1">
      <alignment horizontal="center" readingOrder="0"/>
    </xf>
    <xf borderId="6" fillId="8" fontId="39" numFmtId="0" xfId="0" applyAlignment="1" applyBorder="1" applyFont="1">
      <alignment horizontal="left" readingOrder="0" vertical="bottom"/>
    </xf>
    <xf borderId="6" fillId="19" fontId="39" numFmtId="0" xfId="0" applyAlignment="1" applyBorder="1" applyFont="1">
      <alignment horizontal="left" readingOrder="0"/>
    </xf>
    <xf borderId="6" fillId="2" fontId="39" numFmtId="0" xfId="0" applyAlignment="1" applyBorder="1" applyFont="1">
      <alignment horizontal="left" readingOrder="0" vertical="bottom"/>
    </xf>
    <xf borderId="6" fillId="19" fontId="39" numFmtId="0" xfId="0" applyAlignment="1" applyBorder="1" applyFont="1">
      <alignment horizontal="left" readingOrder="0" vertical="bottom"/>
    </xf>
    <xf borderId="0" fillId="19" fontId="41" numFmtId="0" xfId="0" applyAlignment="1" applyFont="1">
      <alignment horizontal="left" readingOrder="0"/>
    </xf>
    <xf borderId="6" fillId="2" fontId="26" numFmtId="0" xfId="0" applyAlignment="1" applyBorder="1" applyFont="1">
      <alignment horizontal="left" vertical="bottom"/>
    </xf>
    <xf borderId="13" fillId="2" fontId="26" numFmtId="0" xfId="0" applyAlignment="1" applyBorder="1" applyFont="1">
      <alignment horizontal="left" vertical="bottom"/>
    </xf>
    <xf borderId="14" fillId="2" fontId="26" numFmtId="0" xfId="0" applyAlignment="1" applyBorder="1" applyFont="1">
      <alignment horizontal="left" vertical="bottom"/>
    </xf>
    <xf borderId="17" fillId="2" fontId="26" numFmtId="0" xfId="0" applyAlignment="1" applyBorder="1" applyFont="1">
      <alignment horizontal="left" vertical="bottom"/>
    </xf>
    <xf borderId="18" fillId="2" fontId="26" numFmtId="0" xfId="0" applyAlignment="1" applyBorder="1" applyFont="1">
      <alignment horizontal="left" vertical="bottom"/>
    </xf>
    <xf borderId="6" fillId="9" fontId="36" numFmtId="0" xfId="0" applyAlignment="1" applyBorder="1" applyFont="1">
      <alignment horizontal="left" readingOrder="0" vertical="bottom"/>
    </xf>
    <xf borderId="6" fillId="25" fontId="36" numFmtId="165" xfId="0" applyAlignment="1" applyBorder="1" applyFont="1" applyNumberFormat="1">
      <alignment horizontal="left" vertical="bottom"/>
    </xf>
    <xf borderId="0" fillId="26" fontId="42" numFmtId="165" xfId="0" applyAlignment="1" applyFont="1" applyNumberFormat="1">
      <alignment horizontal="left" readingOrder="0" vertical="bottom"/>
    </xf>
    <xf borderId="6" fillId="25" fontId="26" numFmtId="165" xfId="0" applyAlignment="1" applyBorder="1" applyFont="1" applyNumberFormat="1">
      <alignment horizontal="left" vertical="bottom"/>
    </xf>
    <xf borderId="0" fillId="28" fontId="42" numFmtId="165" xfId="0" applyAlignment="1" applyFont="1" applyNumberFormat="1">
      <alignment horizontal="left" readingOrder="0" vertical="bottom"/>
    </xf>
    <xf borderId="6" fillId="25" fontId="26" numFmtId="0" xfId="0" applyAlignment="1" applyBorder="1" applyFont="1">
      <alignment horizontal="left" vertical="bottom"/>
    </xf>
    <xf borderId="0" fillId="29" fontId="42" numFmtId="165" xfId="0" applyAlignment="1" applyFont="1" applyNumberFormat="1">
      <alignment horizontal="left" vertical="bottom"/>
    </xf>
    <xf borderId="0" fillId="0" fontId="38" numFmtId="0" xfId="0" applyAlignment="1" applyFont="1">
      <alignment horizontal="left"/>
    </xf>
    <xf borderId="6" fillId="0" fontId="16" numFmtId="0" xfId="0" applyAlignment="1" applyBorder="1" applyFont="1">
      <alignment horizontal="left" readingOrder="0"/>
    </xf>
    <xf borderId="0" fillId="2" fontId="12" numFmtId="0" xfId="0" applyAlignment="1" applyFont="1">
      <alignment horizontal="left" readingOrder="0" vertical="bottom"/>
    </xf>
    <xf borderId="6" fillId="20" fontId="20" numFmtId="0" xfId="0" applyAlignment="1" applyBorder="1" applyFont="1">
      <alignment vertical="bottom"/>
    </xf>
    <xf borderId="10" fillId="32" fontId="3" numFmtId="0" xfId="0" applyAlignment="1" applyBorder="1" applyFont="1">
      <alignment vertical="bottom"/>
    </xf>
    <xf borderId="0" fillId="0" fontId="34" numFmtId="165" xfId="0" applyAlignment="1" applyFont="1" applyNumberFormat="1">
      <alignment horizontal="center" readingOrder="0"/>
    </xf>
    <xf borderId="6" fillId="2" fontId="12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center" readingOrder="0"/>
    </xf>
    <xf borderId="6" fillId="31" fontId="1" numFmtId="0" xfId="0" applyAlignment="1" applyBorder="1" applyFont="1">
      <alignment horizontal="left" readingOrder="0" vertical="bottom"/>
    </xf>
    <xf borderId="14" fillId="2" fontId="1" numFmtId="0" xfId="0" applyAlignment="1" applyBorder="1" applyFont="1">
      <alignment horizontal="left" vertical="bottom"/>
    </xf>
    <xf borderId="18" fillId="2" fontId="1" numFmtId="0" xfId="0" applyAlignment="1" applyBorder="1" applyFont="1">
      <alignment horizontal="left" vertical="bottom"/>
    </xf>
    <xf borderId="6" fillId="25" fontId="5" numFmtId="165" xfId="0" applyAlignment="1" applyBorder="1" applyFont="1" applyNumberFormat="1">
      <alignment horizontal="left" vertical="bottom"/>
    </xf>
    <xf borderId="6" fillId="25" fontId="1" numFmtId="165" xfId="0" applyAlignment="1" applyBorder="1" applyFont="1" applyNumberFormat="1">
      <alignment horizontal="left" vertical="bottom"/>
    </xf>
    <xf borderId="6" fillId="25" fontId="1" numFmtId="0" xfId="0" applyAlignment="1" applyBorder="1" applyFont="1">
      <alignment horizontal="left" vertical="bottom"/>
    </xf>
    <xf borderId="6" fillId="25" fontId="1" numFmtId="167" xfId="0" applyAlignment="1" applyBorder="1" applyFont="1" applyNumberFormat="1">
      <alignment horizontal="left" vertical="bottom"/>
    </xf>
    <xf borderId="4" fillId="0" fontId="10" numFmtId="165" xfId="0" applyAlignment="1" applyBorder="1" applyFont="1" applyNumberFormat="1">
      <alignment horizontal="center" readingOrder="0" vertical="bottom"/>
    </xf>
    <xf borderId="0" fillId="19" fontId="39" numFmtId="0" xfId="0" applyAlignment="1" applyFont="1">
      <alignment horizontal="left" readingOrder="0" vertical="bottom"/>
    </xf>
    <xf borderId="0" fillId="19" fontId="39" numFmtId="0" xfId="0" applyAlignment="1" applyFont="1">
      <alignment readingOrder="0"/>
    </xf>
    <xf borderId="6" fillId="8" fontId="40" numFmtId="0" xfId="0" applyAlignment="1" applyBorder="1" applyFont="1">
      <alignment horizontal="left" readingOrder="0"/>
    </xf>
    <xf borderId="4" fillId="2" fontId="32" numFmtId="165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19" fontId="12" numFmtId="0" xfId="0" applyAlignment="1" applyBorder="1" applyFont="1">
      <alignment horizontal="left" readingOrder="0" vertical="bottom"/>
    </xf>
    <xf borderId="6" fillId="5" fontId="2" numFmtId="0" xfId="0" applyAlignment="1" applyBorder="1" applyFont="1">
      <alignment horizontal="center" vertical="bottom"/>
    </xf>
    <xf borderId="6" fillId="5" fontId="32" numFmtId="165" xfId="0" applyAlignment="1" applyBorder="1" applyFont="1" applyNumberFormat="1">
      <alignment horizontal="center" readingOrder="0" vertical="bottom"/>
    </xf>
    <xf borderId="6" fillId="5" fontId="17" numFmtId="0" xfId="0" applyAlignment="1" applyBorder="1" applyFont="1">
      <alignment horizontal="center" readingOrder="0" vertical="bottom"/>
    </xf>
    <xf borderId="3" fillId="5" fontId="10" numFmtId="167" xfId="0" applyAlignment="1" applyBorder="1" applyFont="1" applyNumberFormat="1">
      <alignment horizontal="center" readingOrder="0" vertical="bottom"/>
    </xf>
    <xf borderId="4" fillId="5" fontId="15" numFmtId="167" xfId="0" applyAlignment="1" applyBorder="1" applyFont="1" applyNumberFormat="1">
      <alignment horizontal="center" vertical="bottom"/>
    </xf>
    <xf borderId="4" fillId="5" fontId="15" numFmtId="170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 readingOrder="0" vertical="bottom"/>
    </xf>
    <xf borderId="0" fillId="5" fontId="9" numFmtId="0" xfId="0" applyAlignment="1" applyFont="1">
      <alignment horizontal="center" vertical="bottom"/>
    </xf>
    <xf borderId="0" fillId="5" fontId="2" numFmtId="167" xfId="0" applyAlignment="1" applyFont="1" applyNumberFormat="1">
      <alignment horizontal="right" vertical="bottom"/>
    </xf>
    <xf borderId="6" fillId="25" fontId="1" numFmtId="4" xfId="0" applyAlignment="1" applyBorder="1" applyFont="1" applyNumberFormat="1">
      <alignment vertical="bottom"/>
    </xf>
    <xf borderId="6" fillId="29" fontId="1" numFmtId="0" xfId="0" applyAlignment="1" applyBorder="1" applyFont="1">
      <alignment horizontal="left" readingOrder="0" vertical="bottom"/>
    </xf>
    <xf borderId="0" fillId="19" fontId="43" numFmtId="0" xfId="0" applyAlignment="1" applyFont="1">
      <alignment readingOrder="0"/>
    </xf>
    <xf borderId="6" fillId="2" fontId="1" numFmtId="3" xfId="0" applyAlignment="1" applyBorder="1" applyFont="1" applyNumberFormat="1">
      <alignment horizontal="center" readingOrder="0" vertical="bottom"/>
    </xf>
    <xf borderId="1" fillId="25" fontId="1" numFmtId="165" xfId="0" applyAlignment="1" applyBorder="1" applyFont="1" applyNumberFormat="1">
      <alignment horizontal="right" vertical="bottom"/>
    </xf>
    <xf borderId="6" fillId="19" fontId="1" numFmtId="0" xfId="0" applyAlignment="1" applyBorder="1" applyFont="1">
      <alignment horizontal="center" readingOrder="0" vertical="bottom"/>
    </xf>
    <xf borderId="1" fillId="25" fontId="1" numFmtId="0" xfId="0" applyAlignment="1" applyBorder="1" applyFont="1">
      <alignment vertical="bottom"/>
    </xf>
    <xf borderId="1" fillId="25" fontId="1" numFmtId="167" xfId="0" applyAlignment="1" applyBorder="1" applyFont="1" applyNumberFormat="1">
      <alignment vertical="bottom"/>
    </xf>
    <xf borderId="9" fillId="2" fontId="1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/>
    </xf>
    <xf borderId="6" fillId="5" fontId="2" numFmtId="165" xfId="0" applyAlignment="1" applyBorder="1" applyFont="1" applyNumberFormat="1">
      <alignment horizontal="center" vertical="bottom"/>
    </xf>
    <xf borderId="6" fillId="5" fontId="16" numFmtId="0" xfId="0" applyAlignment="1" applyBorder="1" applyFont="1">
      <alignment readingOrder="0"/>
    </xf>
    <xf borderId="0" fillId="5" fontId="13" numFmtId="0" xfId="0" applyAlignment="1" applyFont="1">
      <alignment readingOrder="0"/>
    </xf>
    <xf borderId="4" fillId="5" fontId="10" numFmtId="165" xfId="0" applyAlignment="1" applyBorder="1" applyFont="1" applyNumberFormat="1">
      <alignment horizontal="center" readingOrder="0" vertical="bottom"/>
    </xf>
    <xf borderId="4" fillId="5" fontId="14" numFmtId="170" xfId="0" applyAlignment="1" applyBorder="1" applyFont="1" applyNumberFormat="1">
      <alignment horizontal="center" readingOrder="0" vertical="bottom"/>
    </xf>
    <xf borderId="6" fillId="5" fontId="1" numFmtId="165" xfId="0" applyAlignment="1" applyBorder="1" applyFont="1" applyNumberFormat="1">
      <alignment horizontal="center" readingOrder="0" vertical="bottom"/>
    </xf>
    <xf borderId="6" fillId="5" fontId="10" numFmtId="165" xfId="0" applyAlignment="1" applyBorder="1" applyFont="1" applyNumberFormat="1">
      <alignment horizontal="center" vertical="bottom"/>
    </xf>
    <xf borderId="6" fillId="5" fontId="2" numFmtId="165" xfId="0" applyAlignment="1" applyBorder="1" applyFont="1" applyNumberFormat="1">
      <alignment horizontal="right" vertical="bottom"/>
    </xf>
    <xf borderId="6" fillId="5" fontId="19" numFmtId="0" xfId="0" applyAlignment="1" applyBorder="1" applyFont="1">
      <alignment horizontal="center" readingOrder="0" vertical="bottom"/>
    </xf>
    <xf borderId="6" fillId="5" fontId="20" numFmtId="165" xfId="0" applyAlignment="1" applyBorder="1" applyFont="1" applyNumberFormat="1">
      <alignment vertical="bottom"/>
    </xf>
    <xf borderId="0" fillId="8" fontId="38" numFmtId="0" xfId="0" applyAlignment="1" applyFont="1">
      <alignment readingOrder="0"/>
    </xf>
    <xf borderId="6" fillId="5" fontId="26" numFmtId="0" xfId="0" applyAlignment="1" applyBorder="1" applyFont="1">
      <alignment horizontal="left" readingOrder="0" vertical="bottom"/>
    </xf>
    <xf borderId="4" fillId="2" fontId="5" numFmtId="165" xfId="0" applyAlignment="1" applyBorder="1" applyFont="1" applyNumberFormat="1">
      <alignment horizontal="center" readingOrder="0" vertical="bottom"/>
    </xf>
    <xf borderId="0" fillId="2" fontId="32" numFmtId="165" xfId="0" applyAlignment="1" applyFont="1" applyNumberFormat="1">
      <alignment horizontal="center" readingOrder="0" vertical="bottom"/>
    </xf>
    <xf borderId="6" fillId="8" fontId="27" numFmtId="0" xfId="0" applyAlignment="1" applyBorder="1" applyFont="1">
      <alignment horizontal="left" readingOrder="0"/>
    </xf>
    <xf borderId="4" fillId="33" fontId="1" numFmtId="165" xfId="0" applyAlignment="1" applyBorder="1" applyFill="1" applyFont="1" applyNumberFormat="1">
      <alignment horizontal="center" readingOrder="0" vertical="bottom"/>
    </xf>
    <xf borderId="0" fillId="5" fontId="12" numFmtId="0" xfId="0" applyAlignment="1" applyFont="1">
      <alignment horizontal="left" readingOrder="0" vertical="bottom"/>
    </xf>
    <xf borderId="0" fillId="2" fontId="12" numFmtId="0" xfId="0" applyAlignment="1" applyFont="1">
      <alignment horizontal="center" readingOrder="0" vertical="bottom"/>
    </xf>
    <xf borderId="6" fillId="27" fontId="1" numFmtId="0" xfId="0" applyAlignment="1" applyBorder="1" applyFont="1">
      <alignment readingOrder="0" vertical="bottom"/>
    </xf>
    <xf borderId="0" fillId="19" fontId="13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6" fillId="2" fontId="19" numFmtId="165" xfId="0" applyAlignment="1" applyBorder="1" applyFont="1" applyNumberFormat="1">
      <alignment horizontal="center" readingOrder="0" vertical="bottom"/>
    </xf>
    <xf borderId="4" fillId="34" fontId="26" numFmtId="165" xfId="0" applyAlignment="1" applyBorder="1" applyFill="1" applyFont="1" applyNumberFormat="1">
      <alignment horizontal="center" readingOrder="0" vertical="bottom"/>
    </xf>
    <xf borderId="6" fillId="31" fontId="26" numFmtId="0" xfId="0" applyAlignment="1" applyBorder="1" applyFont="1">
      <alignment horizontal="left" readingOrder="0"/>
    </xf>
    <xf borderId="6" fillId="27" fontId="5" numFmtId="167" xfId="0" applyAlignment="1" applyBorder="1" applyFont="1" applyNumberFormat="1">
      <alignment horizontal="left" vertical="bottom"/>
    </xf>
    <xf borderId="6" fillId="27" fontId="5" numFmtId="165" xfId="0" applyAlignment="1" applyBorder="1" applyFont="1" applyNumberFormat="1">
      <alignment horizontal="left" vertical="bottom"/>
    </xf>
    <xf borderId="0" fillId="19" fontId="41" numFmtId="0" xfId="0" applyAlignment="1" applyFont="1">
      <alignment readingOrder="0"/>
    </xf>
    <xf borderId="6" fillId="5" fontId="2" numFmtId="0" xfId="0" applyAlignment="1" applyBorder="1" applyFont="1">
      <alignment horizontal="left" readingOrder="0" vertical="bottom"/>
    </xf>
    <xf borderId="6" fillId="2" fontId="5" numFmtId="165" xfId="0" applyAlignment="1" applyBorder="1" applyFont="1" applyNumberFormat="1">
      <alignment horizontal="center" readingOrder="0" vertical="bottom"/>
    </xf>
    <xf borderId="0" fillId="28" fontId="2" numFmtId="0" xfId="0" applyAlignment="1" applyFont="1">
      <alignment horizontal="center" vertical="bottom"/>
    </xf>
    <xf borderId="4" fillId="2" fontId="19" numFmtId="165" xfId="0" applyAlignment="1" applyBorder="1" applyFont="1" applyNumberFormat="1">
      <alignment horizontal="center" readingOrder="0" vertical="bottom"/>
    </xf>
    <xf borderId="6" fillId="32" fontId="1" numFmtId="0" xfId="0" applyAlignment="1" applyBorder="1" applyFont="1">
      <alignment horizontal="left" readingOrder="0" vertical="bottom"/>
    </xf>
    <xf borderId="4" fillId="2" fontId="44" numFmtId="165" xfId="0" applyAlignment="1" applyBorder="1" applyFont="1" applyNumberFormat="1">
      <alignment horizontal="center" readingOrder="0" vertical="bottom"/>
    </xf>
    <xf borderId="6" fillId="2" fontId="13" numFmtId="165" xfId="0" applyAlignment="1" applyBorder="1" applyFont="1" applyNumberFormat="1">
      <alignment horizontal="center" readingOrder="0"/>
    </xf>
    <xf borderId="6" fillId="0" fontId="16" numFmtId="0" xfId="0" applyAlignment="1" applyBorder="1" applyFont="1">
      <alignment horizontal="center" readingOrder="0"/>
    </xf>
    <xf borderId="0" fillId="2" fontId="5" numFmtId="165" xfId="0" applyAlignment="1" applyFont="1" applyNumberFormat="1">
      <alignment horizontal="left" vertical="bottom"/>
    </xf>
    <xf borderId="0" fillId="8" fontId="12" numFmtId="0" xfId="0" applyAlignment="1" applyFont="1">
      <alignment horizontal="left" readingOrder="0"/>
    </xf>
    <xf borderId="0" fillId="19" fontId="45" numFmtId="0" xfId="0" applyAlignment="1" applyFont="1">
      <alignment horizontal="left" readingOrder="0" vertical="bottom"/>
    </xf>
    <xf borderId="0" fillId="2" fontId="45" numFmtId="0" xfId="0" applyAlignment="1" applyFont="1">
      <alignment horizontal="left" readingOrder="0" vertical="bottom"/>
    </xf>
    <xf borderId="0" fillId="2" fontId="46" numFmtId="0" xfId="0" applyAlignment="1" applyFont="1">
      <alignment readingOrder="0"/>
    </xf>
    <xf borderId="6" fillId="2" fontId="47" numFmtId="0" xfId="0" applyAlignment="1" applyBorder="1" applyFont="1">
      <alignment horizontal="left" readingOrder="0" vertical="bottom"/>
    </xf>
    <xf borderId="6" fillId="0" fontId="47" numFmtId="0" xfId="0" applyAlignment="1" applyBorder="1" applyFont="1">
      <alignment horizontal="left" readingOrder="0"/>
    </xf>
    <xf borderId="6" fillId="2" fontId="47" numFmtId="0" xfId="0" applyAlignment="1" applyBorder="1" applyFont="1">
      <alignment horizontal="center" readingOrder="0" vertical="bottom"/>
    </xf>
    <xf borderId="6" fillId="8" fontId="47" numFmtId="0" xfId="0" applyAlignment="1" applyBorder="1" applyFont="1">
      <alignment horizontal="left" readingOrder="0" vertical="bottom"/>
    </xf>
    <xf borderId="6" fillId="2" fontId="46" numFmtId="0" xfId="0" applyAlignment="1" applyBorder="1" applyFont="1">
      <alignment horizontal="center" readingOrder="0"/>
    </xf>
    <xf borderId="6" fillId="5" fontId="47" numFmtId="0" xfId="0" applyAlignment="1" applyBorder="1" applyFont="1">
      <alignment horizontal="left" readingOrder="0" vertical="bottom"/>
    </xf>
    <xf borderId="6" fillId="2" fontId="47" numFmtId="0" xfId="0" applyAlignment="1" applyBorder="1" applyFont="1">
      <alignment horizontal="left" readingOrder="0"/>
    </xf>
    <xf borderId="6" fillId="19" fontId="47" numFmtId="0" xfId="0" applyAlignment="1" applyBorder="1" applyFont="1">
      <alignment horizontal="left" readingOrder="0" vertical="bottom"/>
    </xf>
    <xf borderId="6" fillId="2" fontId="47" numFmtId="0" xfId="0" applyAlignment="1" applyBorder="1" applyFont="1">
      <alignment readingOrder="0" vertical="bottom"/>
    </xf>
    <xf borderId="6" fillId="2" fontId="46" numFmtId="0" xfId="0" applyAlignment="1" applyBorder="1" applyFont="1">
      <alignment readingOrder="0"/>
    </xf>
    <xf borderId="0" fillId="8" fontId="12" numFmtId="0" xfId="0" applyAlignment="1" applyFont="1">
      <alignment horizontal="center" readingOrder="0" vertical="bottom"/>
    </xf>
    <xf borderId="6" fillId="8" fontId="16" numFmtId="0" xfId="0" applyAlignment="1" applyBorder="1" applyFont="1">
      <alignment horizontal="left" readingOrder="0"/>
    </xf>
    <xf borderId="0" fillId="2" fontId="12" numFmtId="0" xfId="0" applyAlignment="1" applyFont="1">
      <alignment readingOrder="0"/>
    </xf>
    <xf borderId="0" fillId="2" fontId="48" numFmtId="0" xfId="0" applyAlignment="1" applyFont="1">
      <alignment readingOrder="0"/>
    </xf>
    <xf borderId="6" fillId="19" fontId="12" numFmtId="0" xfId="0" applyAlignment="1" applyBorder="1" applyFont="1">
      <alignment horizontal="center" readingOrder="0" vertical="bottom"/>
    </xf>
    <xf borderId="0" fillId="8" fontId="41" numFmtId="0" xfId="0" applyAlignment="1" applyFont="1">
      <alignment readingOrder="0"/>
    </xf>
    <xf borderId="0" fillId="8" fontId="49" numFmtId="0" xfId="0" applyAlignment="1" applyFont="1">
      <alignment readingOrder="0" shrinkToFit="0" wrapText="1"/>
    </xf>
    <xf borderId="0" fillId="2" fontId="50" numFmtId="171" xfId="0" applyAlignment="1" applyFont="1" applyNumberFormat="1">
      <alignment readingOrder="0"/>
    </xf>
    <xf borderId="0" fillId="2" fontId="41" numFmtId="0" xfId="0" applyAlignment="1" applyFont="1">
      <alignment horizontal="left" readingOrder="0"/>
    </xf>
    <xf borderId="0" fillId="2" fontId="49" numFmtId="0" xfId="0" applyAlignment="1" applyFont="1">
      <alignment horizontal="left" readingOrder="0" shrinkToFit="0" wrapText="1"/>
    </xf>
    <xf borderId="0" fillId="2" fontId="13" numFmtId="171" xfId="0" applyAlignment="1" applyFont="1" applyNumberFormat="1">
      <alignment readingOrder="0"/>
    </xf>
    <xf borderId="6" fillId="31" fontId="12" numFmtId="0" xfId="0" applyAlignment="1" applyBorder="1" applyFont="1">
      <alignment horizontal="left" readingOrder="0" vertical="bottom"/>
    </xf>
    <xf borderId="21" fillId="19" fontId="43" numFmtId="0" xfId="0" applyAlignment="1" applyBorder="1" applyFont="1">
      <alignment horizontal="left" readingOrder="0" vertical="top"/>
    </xf>
    <xf borderId="21" fillId="35" fontId="43" numFmtId="0" xfId="0" applyAlignment="1" applyBorder="1" applyFill="1" applyFont="1">
      <alignment readingOrder="0" vertical="top"/>
    </xf>
    <xf borderId="6" fillId="8" fontId="12" numFmtId="0" xfId="0" applyAlignment="1" applyBorder="1" applyFont="1">
      <alignment horizontal="left" readingOrder="0" vertical="bottom"/>
    </xf>
    <xf borderId="2" fillId="24" fontId="9" numFmtId="0" xfId="0" applyAlignment="1" applyBorder="1" applyFont="1">
      <alignment horizontal="center" readingOrder="0" vertical="bottom"/>
    </xf>
    <xf borderId="6" fillId="8" fontId="2" numFmtId="165" xfId="0" applyAlignment="1" applyBorder="1" applyFont="1" applyNumberFormat="1">
      <alignment horizontal="center" readingOrder="0" vertical="bottom"/>
    </xf>
    <xf borderId="0" fillId="16" fontId="51" numFmtId="0" xfId="0" applyAlignment="1" applyFont="1">
      <alignment horizontal="center" readingOrder="0"/>
    </xf>
    <xf borderId="6" fillId="0" fontId="52" numFmtId="167" xfId="0" applyAlignment="1" applyBorder="1" applyFont="1" applyNumberFormat="1">
      <alignment horizontal="center"/>
    </xf>
    <xf borderId="0" fillId="2" fontId="12" numFmtId="0" xfId="0" applyAlignment="1" applyFont="1">
      <alignment horizontal="left" readingOrder="0"/>
    </xf>
    <xf borderId="6" fillId="6" fontId="53" numFmtId="0" xfId="0" applyAlignment="1" applyBorder="1" applyFont="1">
      <alignment horizontal="center" readingOrder="0" vertical="bottom"/>
    </xf>
    <xf borderId="6" fillId="8" fontId="26" numFmtId="0" xfId="0" applyAlignment="1" applyBorder="1" applyFont="1">
      <alignment horizontal="left" readingOrder="0"/>
    </xf>
    <xf borderId="6" fillId="5" fontId="39" numFmtId="0" xfId="0" applyAlignment="1" applyBorder="1" applyFont="1">
      <alignment horizontal="left" readingOrder="0"/>
    </xf>
    <xf borderId="6" fillId="2" fontId="12" numFmtId="0" xfId="0" applyAlignment="1" applyBorder="1" applyFont="1">
      <alignment readingOrder="0"/>
    </xf>
    <xf borderId="0" fillId="19" fontId="12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8" fontId="3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5" max="16" width="15.63"/>
    <col customWidth="1" min="21" max="21" width="13.88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5"/>
      <c r="V1" s="8"/>
      <c r="W1" s="8"/>
      <c r="X1" s="8"/>
      <c r="Y1" s="8"/>
      <c r="Z1" s="8"/>
      <c r="AA1" s="8"/>
      <c r="AB1" s="8"/>
      <c r="AC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13"/>
      <c r="U2" s="5"/>
      <c r="V2" s="8"/>
      <c r="W2" s="8"/>
      <c r="X2" s="8"/>
      <c r="Y2" s="8"/>
      <c r="Z2" s="8"/>
      <c r="AA2" s="8"/>
      <c r="AB2" s="8"/>
      <c r="AC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16"/>
      <c r="U3" s="5"/>
      <c r="V3" s="8"/>
      <c r="W3" s="8"/>
      <c r="X3" s="8"/>
      <c r="Y3" s="8"/>
      <c r="Z3" s="8"/>
      <c r="AA3" s="8"/>
      <c r="AB3" s="8"/>
      <c r="AC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21"/>
      <c r="Q4" s="6"/>
      <c r="R4" s="6"/>
      <c r="S4" s="22"/>
      <c r="T4" s="22"/>
      <c r="U4" s="23"/>
      <c r="V4" s="24"/>
      <c r="W4" s="8"/>
      <c r="X4" s="8"/>
      <c r="Y4" s="8"/>
      <c r="Z4" s="8"/>
      <c r="AA4" s="8"/>
      <c r="AB4" s="8"/>
      <c r="AC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33"/>
      <c r="Q5" s="26"/>
      <c r="R5" s="26"/>
      <c r="S5" s="32"/>
      <c r="T5" s="32"/>
      <c r="U5" s="8"/>
      <c r="V5" s="8"/>
      <c r="W5" s="8"/>
      <c r="X5" s="8"/>
      <c r="Y5" s="8"/>
      <c r="Z5" s="8"/>
      <c r="AA5" s="8"/>
      <c r="AB5" s="8"/>
      <c r="AC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7" t="s">
        <v>18</v>
      </c>
      <c r="T6" s="48" t="s">
        <v>19</v>
      </c>
      <c r="U6" s="49" t="s">
        <v>20</v>
      </c>
      <c r="V6" s="50">
        <f>SUM(K7:K93)</f>
        <v>0</v>
      </c>
      <c r="W6" s="51"/>
      <c r="X6" s="52" t="s">
        <v>21</v>
      </c>
      <c r="Y6" s="11"/>
      <c r="Z6" s="8"/>
      <c r="AA6" s="8"/>
      <c r="AB6" s="8"/>
      <c r="AC6" s="8"/>
    </row>
    <row r="7">
      <c r="A7" s="53"/>
      <c r="B7" s="53"/>
      <c r="C7" s="54"/>
      <c r="D7" s="55"/>
      <c r="E7" s="56"/>
      <c r="F7" s="53"/>
      <c r="G7" s="57"/>
      <c r="H7" s="57"/>
      <c r="I7" s="58"/>
      <c r="J7" s="53"/>
      <c r="K7" s="59"/>
      <c r="L7" s="60"/>
      <c r="M7" s="61"/>
      <c r="N7" s="62"/>
      <c r="O7" s="63"/>
      <c r="P7" s="64"/>
      <c r="Q7" s="65"/>
      <c r="R7" s="66"/>
      <c r="S7" s="67"/>
      <c r="T7" s="68"/>
      <c r="U7" s="69" t="s">
        <v>12</v>
      </c>
      <c r="V7" s="70">
        <f>SUM(M7:M94)</f>
        <v>0</v>
      </c>
      <c r="W7" s="8"/>
      <c r="X7" s="42" t="s">
        <v>13</v>
      </c>
      <c r="Y7" s="71">
        <f>SUM(N7:N93)</f>
        <v>0</v>
      </c>
      <c r="Z7" s="8"/>
      <c r="AA7" s="8"/>
      <c r="AB7" s="8"/>
      <c r="AC7" s="8"/>
    </row>
    <row r="8">
      <c r="A8" s="53"/>
      <c r="B8" s="53"/>
      <c r="C8" s="72"/>
      <c r="D8" s="73"/>
      <c r="E8" s="56"/>
      <c r="F8" s="53"/>
      <c r="G8" s="74"/>
      <c r="H8" s="75"/>
      <c r="I8" s="76"/>
      <c r="J8" s="53"/>
      <c r="K8" s="59"/>
      <c r="L8" s="77"/>
      <c r="M8" s="61"/>
      <c r="N8" s="62"/>
      <c r="O8" s="43"/>
      <c r="P8" s="44"/>
      <c r="Q8" s="45"/>
      <c r="R8" s="78"/>
      <c r="S8" s="79"/>
      <c r="T8" s="80"/>
      <c r="U8" s="44" t="s">
        <v>15</v>
      </c>
      <c r="V8" s="81">
        <f>SUM(R7:R93)</f>
        <v>0</v>
      </c>
      <c r="W8" s="8"/>
      <c r="X8" s="40" t="s">
        <v>11</v>
      </c>
      <c r="Y8" s="82">
        <f>SUM(L7:L93)</f>
        <v>0</v>
      </c>
      <c r="Z8" s="8"/>
      <c r="AA8" s="8"/>
      <c r="AB8" s="8"/>
      <c r="AC8" s="8"/>
    </row>
    <row r="9">
      <c r="A9" s="53"/>
      <c r="B9" s="53"/>
      <c r="C9" s="72"/>
      <c r="D9" s="83"/>
      <c r="E9" s="84"/>
      <c r="F9" s="53"/>
      <c r="G9" s="74"/>
      <c r="H9" s="85"/>
      <c r="I9" s="58"/>
      <c r="J9" s="53"/>
      <c r="K9" s="86"/>
      <c r="L9" s="77"/>
      <c r="M9" s="61"/>
      <c r="N9" s="62"/>
      <c r="O9" s="87"/>
      <c r="P9" s="64"/>
      <c r="Q9" s="88"/>
      <c r="R9" s="89"/>
      <c r="S9" s="79"/>
      <c r="T9" s="80"/>
      <c r="U9" s="43" t="s">
        <v>22</v>
      </c>
      <c r="V9" s="90">
        <f>SUM(O7:O93)</f>
        <v>0</v>
      </c>
      <c r="W9" s="8"/>
      <c r="X9" s="45" t="s">
        <v>16</v>
      </c>
      <c r="Y9" s="73">
        <f>SUM(Q7:Q93)</f>
        <v>0</v>
      </c>
      <c r="Z9" s="8"/>
      <c r="AA9" s="8"/>
      <c r="AB9" s="8"/>
      <c r="AC9" s="8"/>
    </row>
    <row r="10">
      <c r="A10" s="53"/>
      <c r="B10" s="53"/>
      <c r="C10" s="91"/>
      <c r="D10" s="83"/>
      <c r="E10" s="84"/>
      <c r="F10" s="53"/>
      <c r="G10" s="74"/>
      <c r="H10" s="85"/>
      <c r="I10" s="92"/>
      <c r="J10" s="53"/>
      <c r="K10" s="86"/>
      <c r="L10" s="93"/>
      <c r="M10" s="61"/>
      <c r="N10" s="94"/>
      <c r="O10" s="87"/>
      <c r="P10" s="64"/>
      <c r="Q10" s="88"/>
      <c r="R10" s="89"/>
      <c r="S10" s="79"/>
      <c r="T10" s="80"/>
      <c r="U10" s="90"/>
      <c r="V10" s="90"/>
      <c r="W10" s="8"/>
      <c r="X10" s="95" t="s">
        <v>23</v>
      </c>
      <c r="Y10" s="96">
        <f>SUM(Y7:Y9)</f>
        <v>0</v>
      </c>
      <c r="Z10" s="8"/>
      <c r="AA10" s="8"/>
      <c r="AB10" s="8"/>
      <c r="AC10" s="8"/>
    </row>
    <row r="11" ht="16.5" customHeight="1">
      <c r="A11" s="53"/>
      <c r="B11" s="53"/>
      <c r="C11" s="54"/>
      <c r="D11" s="55"/>
      <c r="E11" s="56"/>
      <c r="F11" s="53"/>
      <c r="G11" s="74"/>
      <c r="H11" s="75"/>
      <c r="I11" s="76"/>
      <c r="J11" s="53"/>
      <c r="K11" s="59"/>
      <c r="L11" s="77"/>
      <c r="M11" s="97"/>
      <c r="N11" s="62"/>
      <c r="O11" s="43"/>
      <c r="P11" s="44"/>
      <c r="Q11" s="45"/>
      <c r="R11" s="78"/>
      <c r="S11" s="79"/>
      <c r="T11" s="80"/>
      <c r="U11" s="98" t="s">
        <v>24</v>
      </c>
      <c r="V11" s="99">
        <f>SUM(V6:V10)</f>
        <v>0</v>
      </c>
      <c r="W11" s="8"/>
      <c r="X11" s="8"/>
      <c r="Y11" s="8"/>
      <c r="Z11" s="8"/>
      <c r="AA11" s="8"/>
      <c r="AB11" s="8"/>
      <c r="AC11" s="8"/>
    </row>
    <row r="12">
      <c r="A12" s="53"/>
      <c r="B12" s="53"/>
      <c r="C12" s="72"/>
      <c r="D12" s="83"/>
      <c r="E12" s="56"/>
      <c r="F12" s="53"/>
      <c r="G12" s="74"/>
      <c r="H12" s="75"/>
      <c r="I12" s="58"/>
      <c r="J12" s="53"/>
      <c r="K12" s="59"/>
      <c r="L12" s="77"/>
      <c r="M12" s="61"/>
      <c r="N12" s="62"/>
      <c r="O12" s="43"/>
      <c r="P12" s="44"/>
      <c r="Q12" s="45"/>
      <c r="R12" s="78"/>
      <c r="S12" s="79"/>
      <c r="T12" s="80"/>
      <c r="U12" s="100"/>
      <c r="V12" s="101"/>
      <c r="W12" s="8"/>
      <c r="X12" s="95" t="s">
        <v>25</v>
      </c>
      <c r="Y12" s="96">
        <f>SUM(Y10+V11+V15)</f>
        <v>0</v>
      </c>
      <c r="Z12" s="8"/>
      <c r="AA12" s="8"/>
      <c r="AB12" s="8"/>
      <c r="AC12" s="8"/>
    </row>
    <row r="13">
      <c r="A13" s="53"/>
      <c r="B13" s="53"/>
      <c r="C13" s="72"/>
      <c r="D13" s="73"/>
      <c r="E13" s="84"/>
      <c r="F13" s="53"/>
      <c r="G13" s="74"/>
      <c r="H13" s="75"/>
      <c r="I13" s="92"/>
      <c r="J13" s="53"/>
      <c r="K13" s="59"/>
      <c r="L13" s="77"/>
      <c r="M13" s="61"/>
      <c r="N13" s="62"/>
      <c r="O13" s="87"/>
      <c r="P13" s="64"/>
      <c r="Q13" s="88"/>
      <c r="R13" s="89"/>
      <c r="S13" s="79"/>
      <c r="T13" s="80"/>
      <c r="U13" s="102" t="s">
        <v>26</v>
      </c>
      <c r="W13" s="8"/>
      <c r="X13" s="8"/>
      <c r="Y13" s="8"/>
      <c r="Z13" s="8"/>
      <c r="AA13" s="8"/>
      <c r="AB13" s="8"/>
      <c r="AC13" s="8"/>
    </row>
    <row r="14">
      <c r="A14" s="53"/>
      <c r="B14" s="53"/>
      <c r="C14" s="72"/>
      <c r="D14" s="73"/>
      <c r="E14" s="56"/>
      <c r="F14" s="53"/>
      <c r="G14" s="74"/>
      <c r="H14" s="85"/>
      <c r="I14" s="76"/>
      <c r="J14" s="103"/>
      <c r="K14" s="59"/>
      <c r="L14" s="77"/>
      <c r="M14" s="61"/>
      <c r="N14" s="62"/>
      <c r="O14" s="87"/>
      <c r="P14" s="64"/>
      <c r="Q14" s="88"/>
      <c r="R14" s="89"/>
      <c r="S14" s="79"/>
      <c r="T14" s="80"/>
      <c r="U14" s="104" t="s">
        <v>17</v>
      </c>
      <c r="V14" s="90">
        <f>SUM(R7:R93)</f>
        <v>0</v>
      </c>
      <c r="W14" s="8"/>
      <c r="X14" s="8"/>
      <c r="Y14" s="8"/>
      <c r="Z14" s="8"/>
      <c r="AA14" s="8"/>
      <c r="AB14" s="8"/>
      <c r="AC14" s="8"/>
    </row>
    <row r="15">
      <c r="A15" s="53"/>
      <c r="B15" s="53"/>
      <c r="C15" s="54"/>
      <c r="D15" s="83"/>
      <c r="E15" s="84"/>
      <c r="F15" s="53"/>
      <c r="G15" s="74"/>
      <c r="H15" s="85"/>
      <c r="I15" s="76"/>
      <c r="J15" s="53"/>
      <c r="K15" s="59"/>
      <c r="L15" s="105"/>
      <c r="M15" s="61"/>
      <c r="N15" s="106"/>
      <c r="O15" s="43"/>
      <c r="P15" s="44"/>
      <c r="Q15" s="45"/>
      <c r="R15" s="78"/>
      <c r="S15" s="79"/>
      <c r="T15" s="80"/>
      <c r="U15" s="98" t="s">
        <v>27</v>
      </c>
      <c r="V15" s="99">
        <f>SUM(V14)</f>
        <v>0</v>
      </c>
      <c r="W15" s="8"/>
      <c r="X15" s="8"/>
      <c r="Y15" s="8"/>
      <c r="Z15" s="8"/>
      <c r="AA15" s="8"/>
      <c r="AB15" s="8"/>
      <c r="AC15" s="8"/>
    </row>
    <row r="16">
      <c r="A16" s="53"/>
      <c r="B16" s="53"/>
      <c r="C16" s="54"/>
      <c r="D16" s="83"/>
      <c r="E16" s="84"/>
      <c r="F16" s="53"/>
      <c r="G16" s="57"/>
      <c r="H16" s="57"/>
      <c r="I16" s="58"/>
      <c r="J16" s="103"/>
      <c r="K16" s="59"/>
      <c r="L16" s="60"/>
      <c r="M16" s="61"/>
      <c r="N16" s="62"/>
      <c r="O16" s="87"/>
      <c r="P16" s="64"/>
      <c r="Q16" s="88"/>
      <c r="R16" s="89"/>
      <c r="S16" s="79"/>
      <c r="T16" s="80"/>
      <c r="U16" s="107"/>
      <c r="V16" s="108"/>
      <c r="W16" s="8"/>
      <c r="X16" s="8"/>
      <c r="Y16" s="8"/>
      <c r="Z16" s="8"/>
      <c r="AA16" s="8"/>
      <c r="AB16" s="8"/>
      <c r="AC16" s="8"/>
    </row>
    <row r="17">
      <c r="A17" s="53"/>
      <c r="B17" s="53"/>
      <c r="C17" s="72"/>
      <c r="D17" s="83"/>
      <c r="E17" s="56"/>
      <c r="F17" s="53"/>
      <c r="G17" s="57"/>
      <c r="H17" s="57"/>
      <c r="I17" s="58"/>
      <c r="J17" s="53"/>
      <c r="K17" s="59"/>
      <c r="L17" s="109"/>
      <c r="M17" s="61"/>
      <c r="N17" s="62"/>
      <c r="O17" s="87"/>
      <c r="P17" s="64"/>
      <c r="Q17" s="88"/>
      <c r="R17" s="89"/>
      <c r="S17" s="79"/>
      <c r="T17" s="80"/>
      <c r="U17" s="8"/>
      <c r="V17" s="8"/>
      <c r="W17" s="8"/>
      <c r="X17" s="8"/>
      <c r="Y17" s="110"/>
      <c r="Z17" s="8"/>
      <c r="AA17" s="8"/>
      <c r="AB17" s="8"/>
      <c r="AC17" s="8"/>
    </row>
    <row r="18" ht="15.75" customHeight="1">
      <c r="A18" s="53"/>
      <c r="B18" s="53"/>
      <c r="C18" s="72"/>
      <c r="D18" s="83"/>
      <c r="E18" s="84"/>
      <c r="F18" s="53"/>
      <c r="G18" s="74"/>
      <c r="H18" s="85"/>
      <c r="I18" s="92"/>
      <c r="J18" s="103"/>
      <c r="K18" s="59"/>
      <c r="L18" s="77"/>
      <c r="M18" s="111"/>
      <c r="N18" s="62"/>
      <c r="O18" s="63"/>
      <c r="P18" s="112"/>
      <c r="Q18" s="88"/>
      <c r="R18" s="66"/>
      <c r="S18" s="79"/>
      <c r="T18" s="80"/>
      <c r="U18" s="113"/>
      <c r="V18" s="114"/>
      <c r="W18" s="8"/>
      <c r="X18" s="8"/>
      <c r="Y18" s="8"/>
      <c r="Z18" s="8"/>
      <c r="AA18" s="8"/>
      <c r="AB18" s="8"/>
      <c r="AC18" s="8"/>
    </row>
    <row r="19" ht="17.25" customHeight="1">
      <c r="A19" s="53"/>
      <c r="B19" s="53"/>
      <c r="C19" s="72"/>
      <c r="D19" s="83"/>
      <c r="E19" s="56"/>
      <c r="F19" s="53"/>
      <c r="G19" s="57"/>
      <c r="H19" s="57"/>
      <c r="I19" s="58"/>
      <c r="J19" s="103"/>
      <c r="K19" s="59"/>
      <c r="L19" s="77"/>
      <c r="M19" s="111"/>
      <c r="N19" s="62"/>
      <c r="O19" s="87"/>
      <c r="P19" s="64"/>
      <c r="Q19" s="88"/>
      <c r="R19" s="89"/>
      <c r="S19" s="79"/>
      <c r="T19" s="80"/>
      <c r="U19" s="113"/>
      <c r="V19" s="114"/>
      <c r="W19" s="8"/>
      <c r="X19" s="8"/>
      <c r="Y19" s="8"/>
      <c r="Z19" s="8"/>
      <c r="AA19" s="8"/>
      <c r="AB19" s="8"/>
      <c r="AC19" s="8"/>
    </row>
    <row r="20">
      <c r="A20" s="53"/>
      <c r="B20" s="53"/>
      <c r="C20" s="72"/>
      <c r="D20" s="83"/>
      <c r="E20" s="56"/>
      <c r="F20" s="53"/>
      <c r="G20" s="74"/>
      <c r="H20" s="85"/>
      <c r="I20" s="76"/>
      <c r="J20" s="103"/>
      <c r="K20" s="59"/>
      <c r="L20" s="77"/>
      <c r="M20" s="61"/>
      <c r="N20" s="115"/>
      <c r="O20" s="87"/>
      <c r="P20" s="64"/>
      <c r="Q20" s="88"/>
      <c r="R20" s="89"/>
      <c r="S20" s="79"/>
      <c r="T20" s="80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53"/>
      <c r="B21" s="53"/>
      <c r="C21" s="72"/>
      <c r="D21" s="73"/>
      <c r="E21" s="84"/>
      <c r="F21" s="53"/>
      <c r="G21" s="74"/>
      <c r="H21" s="85"/>
      <c r="I21" s="92"/>
      <c r="J21" s="103"/>
      <c r="K21" s="59"/>
      <c r="L21" s="77"/>
      <c r="M21" s="61"/>
      <c r="N21" s="115"/>
      <c r="O21" s="87"/>
      <c r="P21" s="64"/>
      <c r="Q21" s="88"/>
      <c r="R21" s="89"/>
      <c r="S21" s="79"/>
      <c r="T21" s="80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53"/>
      <c r="B22" s="53"/>
      <c r="C22" s="72"/>
      <c r="D22" s="83"/>
      <c r="E22" s="56"/>
      <c r="F22" s="53"/>
      <c r="G22" s="74"/>
      <c r="H22" s="85"/>
      <c r="I22" s="92"/>
      <c r="J22" s="53"/>
      <c r="K22" s="59"/>
      <c r="L22" s="77"/>
      <c r="M22" s="61"/>
      <c r="N22" s="106"/>
      <c r="O22" s="87"/>
      <c r="P22" s="64"/>
      <c r="Q22" s="88"/>
      <c r="R22" s="89"/>
      <c r="S22" s="79"/>
      <c r="T22" s="80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53"/>
      <c r="B23" s="53"/>
      <c r="C23" s="72"/>
      <c r="D23" s="73"/>
      <c r="E23" s="84"/>
      <c r="F23" s="53"/>
      <c r="G23" s="74"/>
      <c r="H23" s="85"/>
      <c r="I23" s="76"/>
      <c r="J23" s="103"/>
      <c r="K23" s="59"/>
      <c r="L23" s="77"/>
      <c r="M23" s="61"/>
      <c r="N23" s="62"/>
      <c r="O23" s="87"/>
      <c r="P23" s="64"/>
      <c r="Q23" s="88"/>
      <c r="R23" s="89"/>
      <c r="S23" s="79"/>
      <c r="T23" s="80"/>
      <c r="U23" s="8"/>
      <c r="V23" s="8"/>
      <c r="W23" s="8"/>
      <c r="X23" s="8"/>
      <c r="Y23" s="8"/>
      <c r="Z23" s="8"/>
      <c r="AA23" s="8"/>
      <c r="AB23" s="8"/>
      <c r="AC23" s="8"/>
    </row>
    <row r="24" ht="17.25" customHeight="1">
      <c r="A24" s="53"/>
      <c r="B24" s="53"/>
      <c r="C24" s="72"/>
      <c r="D24" s="54"/>
      <c r="E24" s="56"/>
      <c r="F24" s="53"/>
      <c r="G24" s="74"/>
      <c r="H24" s="85"/>
      <c r="I24" s="92"/>
      <c r="J24" s="53"/>
      <c r="K24" s="116"/>
      <c r="L24" s="77"/>
      <c r="M24" s="61"/>
      <c r="N24" s="106"/>
      <c r="O24" s="87"/>
      <c r="P24" s="64"/>
      <c r="Q24" s="88"/>
      <c r="R24" s="89"/>
      <c r="S24" s="79"/>
      <c r="T24" s="80"/>
      <c r="U24" s="8"/>
      <c r="V24" s="8"/>
      <c r="W24" s="8"/>
      <c r="X24" s="8"/>
      <c r="Y24" s="8"/>
      <c r="Z24" s="8"/>
      <c r="AA24" s="8"/>
      <c r="AB24" s="8"/>
      <c r="AC24" s="8"/>
    </row>
    <row r="25" ht="15.75" customHeight="1">
      <c r="A25" s="53"/>
      <c r="B25" s="53"/>
      <c r="C25" s="72"/>
      <c r="D25" s="54"/>
      <c r="E25" s="84"/>
      <c r="F25" s="53"/>
      <c r="G25" s="74"/>
      <c r="H25" s="85"/>
      <c r="I25" s="76"/>
      <c r="J25" s="53"/>
      <c r="K25" s="59"/>
      <c r="L25" s="60"/>
      <c r="M25" s="97"/>
      <c r="N25" s="106"/>
      <c r="O25" s="87"/>
      <c r="P25" s="64"/>
      <c r="Q25" s="88"/>
      <c r="R25" s="89"/>
      <c r="S25" s="79"/>
      <c r="T25" s="80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53"/>
      <c r="B26" s="53"/>
      <c r="C26" s="54"/>
      <c r="D26" s="83"/>
      <c r="E26" s="84"/>
      <c r="F26" s="53"/>
      <c r="G26" s="74"/>
      <c r="H26" s="85"/>
      <c r="I26" s="117"/>
      <c r="J26" s="53"/>
      <c r="K26" s="86"/>
      <c r="L26" s="77"/>
      <c r="M26" s="118"/>
      <c r="N26" s="106"/>
      <c r="O26" s="87"/>
      <c r="P26" s="112"/>
      <c r="Q26" s="65"/>
      <c r="R26" s="66"/>
      <c r="S26" s="79"/>
      <c r="T26" s="80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53"/>
      <c r="B27" s="53"/>
      <c r="C27" s="54"/>
      <c r="D27" s="83"/>
      <c r="E27" s="56"/>
      <c r="F27" s="53"/>
      <c r="G27" s="74"/>
      <c r="H27" s="85"/>
      <c r="I27" s="117"/>
      <c r="J27" s="103"/>
      <c r="K27" s="119"/>
      <c r="L27" s="77"/>
      <c r="M27" s="111"/>
      <c r="N27" s="62"/>
      <c r="O27" s="87"/>
      <c r="P27" s="64"/>
      <c r="Q27" s="88"/>
      <c r="R27" s="89"/>
      <c r="S27" s="79"/>
      <c r="T27" s="80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53"/>
      <c r="B28" s="53"/>
      <c r="C28" s="54"/>
      <c r="D28" s="83"/>
      <c r="E28" s="56"/>
      <c r="F28" s="53"/>
      <c r="G28" s="74" t="s">
        <v>28</v>
      </c>
      <c r="H28" s="85"/>
      <c r="I28" s="58"/>
      <c r="J28" s="53"/>
      <c r="K28" s="119"/>
      <c r="L28" s="77"/>
      <c r="M28" s="61"/>
      <c r="N28" s="115"/>
      <c r="O28" s="87"/>
      <c r="P28" s="64"/>
      <c r="Q28" s="88"/>
      <c r="R28" s="89"/>
      <c r="S28" s="79"/>
      <c r="T28" s="80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53"/>
      <c r="B29" s="53"/>
      <c r="C29" s="54"/>
      <c r="D29" s="120"/>
      <c r="E29" s="56"/>
      <c r="F29" s="53"/>
      <c r="G29" s="74"/>
      <c r="H29" s="85"/>
      <c r="I29" s="58"/>
      <c r="J29" s="53"/>
      <c r="K29" s="59"/>
      <c r="L29" s="77"/>
      <c r="M29" s="61"/>
      <c r="N29" s="62"/>
      <c r="O29" s="87"/>
      <c r="P29" s="64"/>
      <c r="Q29" s="88"/>
      <c r="R29" s="89"/>
      <c r="S29" s="79"/>
      <c r="T29" s="80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53"/>
      <c r="B30" s="53"/>
      <c r="C30" s="72"/>
      <c r="D30" s="55"/>
      <c r="E30" s="84"/>
      <c r="F30" s="53"/>
      <c r="G30" s="74"/>
      <c r="H30" s="85"/>
      <c r="I30" s="117"/>
      <c r="J30" s="103"/>
      <c r="K30" s="59"/>
      <c r="L30" s="60"/>
      <c r="M30" s="61"/>
      <c r="N30" s="62"/>
      <c r="O30" s="87"/>
      <c r="P30" s="64"/>
      <c r="Q30" s="88"/>
      <c r="R30" s="89"/>
      <c r="S30" s="79"/>
      <c r="T30" s="80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53"/>
      <c r="B31" s="53"/>
      <c r="C31" s="121"/>
      <c r="D31" s="120"/>
      <c r="E31" s="56"/>
      <c r="F31" s="53"/>
      <c r="G31" s="74"/>
      <c r="H31" s="85"/>
      <c r="I31" s="117"/>
      <c r="J31" s="103"/>
      <c r="K31" s="59"/>
      <c r="L31" s="77"/>
      <c r="M31" s="61"/>
      <c r="N31" s="106"/>
      <c r="O31" s="43"/>
      <c r="P31" s="44"/>
      <c r="Q31" s="45"/>
      <c r="R31" s="78"/>
      <c r="S31" s="79"/>
      <c r="T31" s="80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53"/>
      <c r="B32" s="53"/>
      <c r="C32" s="72"/>
      <c r="D32" s="120"/>
      <c r="E32" s="84"/>
      <c r="F32" s="53"/>
      <c r="G32" s="122"/>
      <c r="H32" s="122"/>
      <c r="I32" s="117"/>
      <c r="J32" s="103"/>
      <c r="K32" s="59"/>
      <c r="L32" s="77"/>
      <c r="M32" s="123"/>
      <c r="N32" s="62"/>
      <c r="O32" s="87"/>
      <c r="P32" s="64"/>
      <c r="Q32" s="88"/>
      <c r="R32" s="89"/>
      <c r="S32" s="79"/>
      <c r="T32" s="80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53"/>
      <c r="B33" s="53"/>
      <c r="C33" s="124"/>
      <c r="D33" s="73"/>
      <c r="E33" s="56"/>
      <c r="F33" s="53"/>
      <c r="G33" s="74"/>
      <c r="H33" s="85"/>
      <c r="I33" s="117"/>
      <c r="J33" s="103"/>
      <c r="K33" s="59"/>
      <c r="L33" s="77"/>
      <c r="M33" s="123"/>
      <c r="N33" s="62"/>
      <c r="O33" s="87"/>
      <c r="P33" s="64"/>
      <c r="Q33" s="88"/>
      <c r="R33" s="89"/>
      <c r="S33" s="79"/>
      <c r="T33" s="56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53"/>
      <c r="B34" s="53"/>
      <c r="C34" s="72"/>
      <c r="D34" s="125"/>
      <c r="E34" s="56"/>
      <c r="F34" s="53"/>
      <c r="G34" s="74"/>
      <c r="H34" s="85"/>
      <c r="I34" s="117"/>
      <c r="J34" s="53"/>
      <c r="K34" s="59"/>
      <c r="L34" s="77"/>
      <c r="M34" s="111"/>
      <c r="N34" s="62"/>
      <c r="O34" s="63"/>
      <c r="P34" s="112"/>
      <c r="Q34" s="65"/>
      <c r="R34" s="66"/>
      <c r="S34" s="79"/>
      <c r="T34" s="56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53"/>
      <c r="B35" s="53"/>
      <c r="C35" s="72"/>
      <c r="D35" s="126"/>
      <c r="E35" s="84"/>
      <c r="F35" s="53"/>
      <c r="G35" s="74"/>
      <c r="H35" s="85"/>
      <c r="I35" s="85"/>
      <c r="J35" s="103"/>
      <c r="K35" s="59"/>
      <c r="L35" s="77"/>
      <c r="M35" s="97"/>
      <c r="N35" s="62"/>
      <c r="O35" s="43"/>
      <c r="P35" s="44"/>
      <c r="Q35" s="45"/>
      <c r="R35" s="78"/>
      <c r="S35" s="79"/>
      <c r="T35" s="56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53"/>
      <c r="B36" s="53"/>
      <c r="C36" s="54"/>
      <c r="D36" s="126"/>
      <c r="E36" s="84"/>
      <c r="F36" s="53"/>
      <c r="G36" s="74"/>
      <c r="H36" s="85"/>
      <c r="I36" s="85"/>
      <c r="J36" s="103"/>
      <c r="K36" s="86"/>
      <c r="L36" s="77"/>
      <c r="M36" s="61"/>
      <c r="N36" s="62"/>
      <c r="O36" s="87"/>
      <c r="P36" s="64"/>
      <c r="Q36" s="88"/>
      <c r="R36" s="89"/>
      <c r="S36" s="79"/>
      <c r="T36" s="56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53"/>
      <c r="B37" s="53"/>
      <c r="C37" s="54"/>
      <c r="D37" s="55"/>
      <c r="E37" s="56"/>
      <c r="F37" s="53"/>
      <c r="G37" s="127"/>
      <c r="H37" s="128"/>
      <c r="I37" s="85"/>
      <c r="J37" s="103"/>
      <c r="K37" s="86"/>
      <c r="L37" s="77"/>
      <c r="M37" s="61"/>
      <c r="N37" s="62"/>
      <c r="O37" s="87"/>
      <c r="P37" s="64"/>
      <c r="Q37" s="88"/>
      <c r="R37" s="89"/>
      <c r="S37" s="79"/>
      <c r="T37" s="56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53"/>
      <c r="B38" s="53"/>
      <c r="C38" s="54"/>
      <c r="D38" s="55"/>
      <c r="E38" s="56"/>
      <c r="F38" s="53"/>
      <c r="G38" s="129"/>
      <c r="H38" s="129"/>
      <c r="I38" s="117"/>
      <c r="J38" s="53"/>
      <c r="K38" s="59"/>
      <c r="L38" s="77"/>
      <c r="M38" s="61"/>
      <c r="N38" s="106"/>
      <c r="O38" s="63"/>
      <c r="P38" s="112"/>
      <c r="Q38" s="65"/>
      <c r="R38" s="66"/>
      <c r="S38" s="79"/>
      <c r="T38" s="56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53"/>
      <c r="B39" s="53"/>
      <c r="C39" s="72"/>
      <c r="D39" s="120"/>
      <c r="E39" s="56"/>
      <c r="F39" s="53"/>
      <c r="G39" s="74"/>
      <c r="H39" s="85"/>
      <c r="I39" s="117"/>
      <c r="J39" s="103"/>
      <c r="K39" s="59"/>
      <c r="L39" s="77"/>
      <c r="M39" s="61"/>
      <c r="N39" s="62"/>
      <c r="O39" s="130"/>
      <c r="P39" s="131"/>
      <c r="Q39" s="132"/>
      <c r="R39" s="133"/>
      <c r="S39" s="79"/>
      <c r="T39" s="56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53"/>
      <c r="B40" s="53"/>
      <c r="C40" s="72"/>
      <c r="D40" s="55"/>
      <c r="E40" s="56"/>
      <c r="F40" s="53"/>
      <c r="G40" s="74"/>
      <c r="H40" s="85"/>
      <c r="I40" s="56"/>
      <c r="J40" s="103"/>
      <c r="K40" s="119"/>
      <c r="L40" s="77"/>
      <c r="M40" s="61"/>
      <c r="N40" s="62"/>
      <c r="O40" s="87"/>
      <c r="P40" s="64"/>
      <c r="Q40" s="88"/>
      <c r="R40" s="89"/>
      <c r="S40" s="79"/>
      <c r="T40" s="56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53"/>
      <c r="B41" s="53"/>
      <c r="C41" s="72"/>
      <c r="D41" s="83"/>
      <c r="E41" s="84"/>
      <c r="F41" s="53"/>
      <c r="G41" s="74"/>
      <c r="H41" s="85"/>
      <c r="I41" s="117"/>
      <c r="J41" s="103"/>
      <c r="K41" s="59"/>
      <c r="L41" s="77"/>
      <c r="M41" s="97"/>
      <c r="N41" s="134"/>
      <c r="O41" s="87"/>
      <c r="P41" s="64"/>
      <c r="Q41" s="88"/>
      <c r="R41" s="89"/>
      <c r="S41" s="79"/>
      <c r="T41" s="56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53"/>
      <c r="B42" s="53"/>
      <c r="C42" s="72"/>
      <c r="D42" s="55"/>
      <c r="E42" s="56"/>
      <c r="F42" s="53"/>
      <c r="G42" s="74"/>
      <c r="H42" s="85"/>
      <c r="I42" s="117"/>
      <c r="J42" s="103"/>
      <c r="K42" s="59"/>
      <c r="L42" s="105"/>
      <c r="M42" s="61"/>
      <c r="N42" s="135"/>
      <c r="O42" s="87"/>
      <c r="P42" s="64"/>
      <c r="Q42" s="88"/>
      <c r="R42" s="89"/>
      <c r="S42" s="79"/>
      <c r="T42" s="56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53"/>
      <c r="B43" s="53"/>
      <c r="C43" s="54"/>
      <c r="D43" s="136"/>
      <c r="E43" s="84"/>
      <c r="F43" s="53"/>
      <c r="G43" s="137"/>
      <c r="H43" s="138"/>
      <c r="I43" s="129"/>
      <c r="J43" s="103"/>
      <c r="K43" s="139"/>
      <c r="L43" s="77"/>
      <c r="M43" s="61"/>
      <c r="N43" s="134"/>
      <c r="O43" s="87"/>
      <c r="P43" s="64"/>
      <c r="Q43" s="88"/>
      <c r="R43" s="89"/>
      <c r="S43" s="79"/>
      <c r="T43" s="56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53"/>
      <c r="B44" s="53"/>
      <c r="C44" s="54"/>
      <c r="D44" s="83"/>
      <c r="E44" s="56"/>
      <c r="F44" s="53"/>
      <c r="G44" s="74"/>
      <c r="H44" s="85"/>
      <c r="I44" s="117"/>
      <c r="J44" s="53"/>
      <c r="K44" s="59"/>
      <c r="L44" s="77"/>
      <c r="M44" s="61"/>
      <c r="N44" s="140"/>
      <c r="O44" s="87"/>
      <c r="P44" s="64"/>
      <c r="Q44" s="88"/>
      <c r="R44" s="89"/>
      <c r="S44" s="79"/>
      <c r="T44" s="56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53"/>
      <c r="B45" s="53"/>
      <c r="C45" s="72"/>
      <c r="D45" s="83"/>
      <c r="E45" s="84"/>
      <c r="F45" s="53"/>
      <c r="G45" s="74"/>
      <c r="H45" s="85"/>
      <c r="I45" s="117"/>
      <c r="J45" s="53"/>
      <c r="K45" s="86"/>
      <c r="L45" s="77"/>
      <c r="M45" s="61"/>
      <c r="N45" s="141"/>
      <c r="O45" s="87"/>
      <c r="P45" s="64"/>
      <c r="Q45" s="88"/>
      <c r="R45" s="89"/>
      <c r="S45" s="79"/>
      <c r="T45" s="56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53"/>
      <c r="B46" s="53"/>
      <c r="C46" s="72"/>
      <c r="D46" s="142"/>
      <c r="E46" s="84"/>
      <c r="F46" s="53"/>
      <c r="G46" s="74"/>
      <c r="H46" s="85"/>
      <c r="I46" s="117"/>
      <c r="J46" s="53"/>
      <c r="K46" s="59"/>
      <c r="L46" s="105"/>
      <c r="M46" s="61"/>
      <c r="N46" s="141"/>
      <c r="O46" s="87"/>
      <c r="P46" s="64"/>
      <c r="Q46" s="88"/>
      <c r="R46" s="89"/>
      <c r="S46" s="79"/>
      <c r="T46" s="56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53"/>
      <c r="B47" s="53"/>
      <c r="C47" s="72"/>
      <c r="D47" s="55"/>
      <c r="E47" s="84"/>
      <c r="F47" s="53"/>
      <c r="G47" s="143"/>
      <c r="H47" s="144"/>
      <c r="I47" s="117"/>
      <c r="J47" s="103"/>
      <c r="K47" s="59"/>
      <c r="L47" s="77"/>
      <c r="M47" s="123"/>
      <c r="N47" s="141"/>
      <c r="O47" s="63"/>
      <c r="P47" s="112"/>
      <c r="Q47" s="65"/>
      <c r="R47" s="66"/>
      <c r="S47" s="79"/>
      <c r="T47" s="56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53"/>
      <c r="B48" s="53"/>
      <c r="C48" s="54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87"/>
      <c r="P48" s="64"/>
      <c r="Q48" s="88"/>
      <c r="R48" s="89"/>
      <c r="S48" s="79"/>
      <c r="T48" s="56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53"/>
      <c r="B49" s="53"/>
      <c r="C49" s="72"/>
      <c r="D49" s="55"/>
      <c r="E49" s="84"/>
      <c r="F49" s="53"/>
      <c r="G49" s="74"/>
      <c r="H49" s="85"/>
      <c r="I49" s="85"/>
      <c r="J49" s="103"/>
      <c r="K49" s="59"/>
      <c r="L49" s="77"/>
      <c r="M49" s="145"/>
      <c r="N49" s="141"/>
      <c r="O49" s="43"/>
      <c r="P49" s="44"/>
      <c r="Q49" s="45"/>
      <c r="R49" s="78"/>
      <c r="S49" s="79"/>
      <c r="T49" s="56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53"/>
      <c r="B50" s="53"/>
      <c r="C50" s="72"/>
      <c r="D50" s="125"/>
      <c r="E50" s="56"/>
      <c r="F50" s="53"/>
      <c r="G50" s="74"/>
      <c r="H50" s="85"/>
      <c r="I50" s="146"/>
      <c r="J50" s="53"/>
      <c r="K50" s="86"/>
      <c r="L50" s="77"/>
      <c r="M50" s="145"/>
      <c r="N50" s="141"/>
      <c r="O50" s="63"/>
      <c r="P50" s="112"/>
      <c r="Q50" s="65"/>
      <c r="R50" s="66"/>
      <c r="S50" s="79"/>
      <c r="T50" s="56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112"/>
      <c r="Q51" s="65"/>
      <c r="R51" s="66"/>
      <c r="S51" s="79"/>
      <c r="T51" s="56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64"/>
      <c r="Q52" s="88"/>
      <c r="R52" s="89"/>
      <c r="S52" s="79"/>
      <c r="T52" s="56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112"/>
      <c r="Q53" s="65"/>
      <c r="R53" s="66"/>
      <c r="S53" s="79"/>
      <c r="T53" s="56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64"/>
      <c r="Q54" s="88"/>
      <c r="R54" s="89"/>
      <c r="S54" s="79"/>
      <c r="T54" s="80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64"/>
      <c r="Q55" s="88"/>
      <c r="R55" s="89"/>
      <c r="S55" s="79"/>
      <c r="T55" s="56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1"/>
      <c r="Q56" s="132"/>
      <c r="R56" s="133"/>
      <c r="S56" s="79"/>
      <c r="T56" s="56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1"/>
      <c r="Q57" s="132"/>
      <c r="R57" s="133"/>
      <c r="S57" s="79"/>
      <c r="T57" s="56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64"/>
      <c r="Q58" s="88"/>
      <c r="R58" s="89"/>
      <c r="S58" s="79"/>
      <c r="T58" s="56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112"/>
      <c r="Q59" s="65"/>
      <c r="R59" s="66"/>
      <c r="S59" s="79"/>
      <c r="T59" s="56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112"/>
      <c r="Q60" s="65"/>
      <c r="R60" s="66"/>
      <c r="S60" s="79"/>
      <c r="T60" s="56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112"/>
      <c r="Q61" s="65"/>
      <c r="R61" s="66"/>
      <c r="S61" s="79"/>
      <c r="T61" s="56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112"/>
      <c r="Q62" s="65"/>
      <c r="R62" s="66"/>
      <c r="S62" s="79"/>
      <c r="T62" s="56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64"/>
      <c r="Q63" s="88"/>
      <c r="R63" s="89"/>
      <c r="S63" s="79"/>
      <c r="T63" s="56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112"/>
      <c r="Q64" s="65"/>
      <c r="R64" s="66"/>
      <c r="S64" s="160"/>
      <c r="T64" s="161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64"/>
      <c r="Q65" s="88"/>
      <c r="R65" s="89"/>
      <c r="S65" s="79"/>
      <c r="T65" s="56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112"/>
      <c r="Q66" s="65"/>
      <c r="R66" s="66"/>
      <c r="S66" s="79"/>
      <c r="T66" s="56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112"/>
      <c r="Q67" s="65"/>
      <c r="R67" s="66"/>
      <c r="S67" s="79"/>
      <c r="T67" s="56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64"/>
      <c r="Q68" s="88"/>
      <c r="R68" s="89"/>
      <c r="S68" s="79"/>
      <c r="T68" s="56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112"/>
      <c r="Q69" s="65"/>
      <c r="R69" s="66"/>
      <c r="S69" s="79"/>
      <c r="T69" s="56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112"/>
      <c r="Q70" s="65"/>
      <c r="R70" s="66"/>
      <c r="S70" s="79"/>
      <c r="T70" s="80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112"/>
      <c r="Q71" s="65"/>
      <c r="R71" s="66"/>
      <c r="S71" s="79"/>
      <c r="T71" s="56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79"/>
      <c r="T72" s="56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1"/>
      <c r="Q73" s="132"/>
      <c r="R73" s="133"/>
      <c r="S73" s="160"/>
      <c r="T73" s="161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112"/>
      <c r="Q74" s="65"/>
      <c r="R74" s="66"/>
      <c r="S74" s="160"/>
      <c r="T74" s="161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112"/>
      <c r="Q75" s="65"/>
      <c r="R75" s="66"/>
      <c r="S75" s="160"/>
      <c r="T75" s="161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112"/>
      <c r="Q76" s="65"/>
      <c r="R76" s="66"/>
      <c r="S76" s="160"/>
      <c r="T76" s="161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112"/>
      <c r="Q77" s="65"/>
      <c r="R77" s="66"/>
      <c r="S77" s="160"/>
      <c r="T77" s="173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112"/>
      <c r="Q78" s="65"/>
      <c r="R78" s="66"/>
      <c r="S78" s="160"/>
      <c r="T78" s="161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112"/>
      <c r="Q79" s="65"/>
      <c r="R79" s="66"/>
      <c r="S79" s="176"/>
      <c r="T79" s="177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112"/>
      <c r="Q80" s="65"/>
      <c r="R80" s="66"/>
      <c r="S80" s="176"/>
      <c r="T80" s="17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112"/>
      <c r="Q81" s="65"/>
      <c r="R81" s="66"/>
      <c r="S81" s="176"/>
      <c r="T81" s="17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4"/>
      <c r="Q82" s="185"/>
      <c r="R82" s="186"/>
      <c r="S82" s="176"/>
      <c r="T82" s="17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4"/>
      <c r="Q83" s="185"/>
      <c r="R83" s="186"/>
      <c r="S83" s="176"/>
      <c r="T83" s="17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4"/>
      <c r="Q84" s="185"/>
      <c r="R84" s="186"/>
      <c r="S84" s="176"/>
      <c r="T84" s="17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1"/>
      <c r="Q85" s="192"/>
      <c r="R85" s="193"/>
      <c r="S85" s="194"/>
      <c r="T85" s="17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7"/>
      <c r="Q86" s="198"/>
      <c r="R86" s="199"/>
      <c r="S86" s="200"/>
      <c r="T86" s="17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7"/>
      <c r="Q87" s="198"/>
      <c r="R87" s="199"/>
      <c r="S87" s="200"/>
      <c r="T87" s="17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7"/>
      <c r="Q88" s="198"/>
      <c r="R88" s="199"/>
      <c r="S88" s="200"/>
      <c r="T88" s="17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7"/>
      <c r="Q89" s="198"/>
      <c r="R89" s="199"/>
      <c r="S89" s="200"/>
      <c r="T89" s="17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7"/>
      <c r="Q90" s="198"/>
      <c r="R90" s="199"/>
      <c r="S90" s="200"/>
      <c r="T90" s="17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7"/>
      <c r="Q91" s="198"/>
      <c r="R91" s="199"/>
      <c r="S91" s="200"/>
      <c r="T91" s="17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7"/>
      <c r="Q92" s="198"/>
      <c r="R92" s="199"/>
      <c r="S92" s="200"/>
      <c r="T92" s="17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7"/>
      <c r="Q93" s="198"/>
      <c r="R93" s="199"/>
      <c r="S93" s="200"/>
      <c r="T93" s="17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R94" s="206"/>
      <c r="S94" s="207"/>
      <c r="T94" s="208">
        <f>SUM(T7:T93)</f>
        <v>0</v>
      </c>
      <c r="U94" s="8"/>
      <c r="V94" s="8"/>
      <c r="W94" s="8"/>
      <c r="X94" s="8"/>
      <c r="Y94" s="8"/>
      <c r="Z94" s="8"/>
      <c r="AA94" s="8"/>
      <c r="AB94" s="8"/>
      <c r="AC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R95" s="215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0</v>
      </c>
      <c r="L96" s="219" t="s">
        <v>29</v>
      </c>
      <c r="M96" s="220"/>
      <c r="R96" s="220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SUM(K96*1%)</f>
        <v>0</v>
      </c>
      <c r="L97" s="221">
        <f>SUM(L7:L93)</f>
        <v>0</v>
      </c>
      <c r="M97" s="222" t="s">
        <v>30</v>
      </c>
      <c r="R97" s="222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SUM(L97*1%)</f>
        <v>0</v>
      </c>
      <c r="M98" s="224" t="s">
        <v>31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 M99, O102, P103)</f>
        <v>0</v>
      </c>
      <c r="I99" s="5"/>
      <c r="J99" s="2"/>
      <c r="K99" s="8"/>
      <c r="L99" s="223"/>
      <c r="M99" s="221">
        <f>SUM(M7:M93)</f>
        <v>0</v>
      </c>
      <c r="N99" s="225"/>
      <c r="R99" s="225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SUM(L97,N101,Q104)</f>
        <v>0</v>
      </c>
      <c r="I100" s="5"/>
      <c r="J100" s="2"/>
      <c r="K100" s="8"/>
      <c r="L100" s="8"/>
      <c r="M100" s="83">
        <f>SUM(M99*1%)</f>
        <v>0</v>
      </c>
      <c r="N100" s="229" t="s">
        <v>34</v>
      </c>
      <c r="O100" s="206"/>
      <c r="R100" s="206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SUM(R106)</f>
        <v>0</v>
      </c>
      <c r="I101" s="5"/>
      <c r="J101" s="2"/>
      <c r="K101" s="8"/>
      <c r="L101" s="8"/>
      <c r="M101" s="18"/>
      <c r="N101" s="167">
        <f>SUM(N7:N93)</f>
        <v>0</v>
      </c>
      <c r="O101" s="43" t="s">
        <v>14</v>
      </c>
      <c r="P101" s="230"/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2"/>
      <c r="B102" s="2"/>
      <c r="C102" s="3"/>
      <c r="D102" s="17"/>
      <c r="E102" s="2"/>
      <c r="F102" s="2"/>
      <c r="G102" s="231"/>
      <c r="H102" s="232"/>
      <c r="I102" s="5"/>
      <c r="J102" s="2"/>
      <c r="K102" s="8"/>
      <c r="L102" s="8"/>
      <c r="M102" s="2"/>
      <c r="N102" s="167">
        <f>SUM(N101*1%)</f>
        <v>0</v>
      </c>
      <c r="O102" s="167">
        <f>SUM(O7:O93)</f>
        <v>0</v>
      </c>
      <c r="P102" s="44" t="s">
        <v>15</v>
      </c>
      <c r="Q102" s="230"/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SUM(O102*1%)</f>
        <v>0</v>
      </c>
      <c r="P103" s="17">
        <f>SUM(P7:P93)</f>
        <v>0</v>
      </c>
      <c r="Q103" s="45" t="s">
        <v>16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/>
      <c r="I104" s="235"/>
      <c r="J104" s="2"/>
      <c r="K104" s="8"/>
      <c r="L104" s="8"/>
      <c r="M104" s="2"/>
      <c r="N104" s="2"/>
      <c r="O104" s="8"/>
      <c r="P104" s="167">
        <f>SUM(P103*1%)</f>
        <v>0</v>
      </c>
      <c r="Q104" s="167">
        <f>SUM(Q7:Q94)</f>
        <v>0</v>
      </c>
      <c r="R104" s="230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8"/>
      <c r="Q105" s="167">
        <f>SUM(Q104*1%)</f>
        <v>0</v>
      </c>
      <c r="R105" s="46" t="s">
        <v>17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237"/>
      <c r="I106" s="235"/>
      <c r="J106" s="2"/>
      <c r="K106" s="8"/>
      <c r="L106" s="8"/>
      <c r="M106" s="2"/>
      <c r="N106" s="2"/>
      <c r="O106" s="8"/>
      <c r="P106" s="8"/>
      <c r="Q106" s="18"/>
      <c r="R106" s="167">
        <f>SUM(R7:R93)</f>
        <v>0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8"/>
      <c r="Q107" s="2"/>
      <c r="R107" s="167">
        <f>SUM(R106*2%)</f>
        <v>0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240"/>
      <c r="I108" s="5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2"/>
      <c r="B109" s="2"/>
      <c r="C109" s="124"/>
      <c r="D109" s="17"/>
      <c r="E109" s="2"/>
      <c r="F109" s="2"/>
      <c r="G109" s="4"/>
      <c r="H109" s="5"/>
      <c r="I109" s="5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8"/>
      <c r="Q992" s="2"/>
      <c r="R992" s="2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8"/>
      <c r="Q993" s="2"/>
      <c r="R993" s="2"/>
      <c r="S993" s="8"/>
      <c r="T993" s="8"/>
      <c r="W993" s="8"/>
      <c r="X993" s="8"/>
      <c r="Y993" s="8"/>
      <c r="Z993" s="8"/>
      <c r="AA993" s="8"/>
      <c r="AB993" s="8"/>
      <c r="AC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8"/>
      <c r="Q994" s="2"/>
      <c r="R994" s="2"/>
      <c r="S994" s="8"/>
      <c r="T994" s="8"/>
      <c r="W994" s="8"/>
      <c r="X994" s="8"/>
      <c r="Y994" s="8"/>
      <c r="Z994" s="8"/>
      <c r="AA994" s="8"/>
      <c r="AB994" s="8"/>
      <c r="AC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8"/>
      <c r="Q995" s="2"/>
      <c r="R995" s="2"/>
      <c r="S995" s="8"/>
      <c r="T995" s="8"/>
      <c r="W995" s="8"/>
      <c r="X995" s="8"/>
      <c r="Y995" s="8"/>
      <c r="Z995" s="8"/>
      <c r="AA995" s="8"/>
      <c r="AB995" s="8"/>
      <c r="AC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8"/>
      <c r="Q996" s="2"/>
      <c r="R996" s="2"/>
      <c r="S996" s="8"/>
      <c r="T996" s="8"/>
      <c r="W996" s="8"/>
      <c r="X996" s="8"/>
      <c r="Y996" s="8"/>
      <c r="Z996" s="8"/>
      <c r="AA996" s="8"/>
      <c r="AB996" s="8"/>
      <c r="AC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8"/>
      <c r="Q997" s="2"/>
      <c r="R997" s="2"/>
      <c r="S997" s="8"/>
      <c r="T997" s="8"/>
      <c r="W997" s="8"/>
      <c r="X997" s="8"/>
      <c r="Y997" s="8"/>
      <c r="Z997" s="8"/>
      <c r="AA997" s="8"/>
      <c r="AB997" s="8"/>
      <c r="AC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8"/>
      <c r="Q998" s="2"/>
      <c r="R998" s="2"/>
      <c r="S998" s="8"/>
      <c r="T998" s="8"/>
      <c r="W998" s="8"/>
      <c r="X998" s="8"/>
      <c r="Y998" s="8"/>
      <c r="Z998" s="8"/>
      <c r="AA998" s="8"/>
      <c r="AB998" s="8"/>
      <c r="AC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8"/>
      <c r="Q999" s="2"/>
      <c r="R999" s="2"/>
      <c r="S999" s="8"/>
      <c r="T999" s="8"/>
      <c r="W999" s="8"/>
      <c r="X999" s="8"/>
      <c r="Y999" s="8"/>
      <c r="Z999" s="8"/>
      <c r="AA999" s="8"/>
      <c r="AB999" s="8"/>
      <c r="AC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T1000" s="8"/>
      <c r="W1000" s="8"/>
      <c r="X1000" s="8"/>
      <c r="Y1000" s="8"/>
      <c r="Z1000" s="8"/>
      <c r="AA1000" s="8"/>
      <c r="AB1000" s="8"/>
      <c r="AC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8"/>
      <c r="Q1001" s="2"/>
      <c r="R1001" s="2"/>
      <c r="S1001" s="8"/>
      <c r="T1001" s="8"/>
      <c r="W1001" s="8"/>
      <c r="Z1001" s="8"/>
      <c r="AA1001" s="8"/>
      <c r="AB1001" s="8"/>
      <c r="AC1001" s="8"/>
    </row>
    <row r="1002">
      <c r="G1002" s="242"/>
      <c r="M1002" s="243"/>
      <c r="N1002" s="243"/>
      <c r="Q1002" s="243"/>
      <c r="R1002" s="243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X6:Y6"/>
    <mergeCell ref="U13:V13"/>
    <mergeCell ref="K94:Q94"/>
    <mergeCell ref="L95:Q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audio,Pov,Flow,Dia dos Pais VSL,Dia dos Pais 3D,Dia dos Pais Influencer"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5.63"/>
    <col customWidth="1" min="6" max="6" width="20.63"/>
    <col customWidth="1" min="7" max="7" width="33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6" max="26" width="16.63"/>
  </cols>
  <sheetData>
    <row r="1">
      <c r="A1" s="2"/>
      <c r="B1" s="2"/>
      <c r="C1" s="2"/>
      <c r="D1" s="3"/>
      <c r="E1" s="3"/>
      <c r="F1" s="2"/>
      <c r="G1" s="2"/>
      <c r="H1" s="5"/>
      <c r="I1" s="5"/>
      <c r="J1" s="5"/>
      <c r="K1" s="6"/>
      <c r="L1" s="5"/>
      <c r="M1" s="5"/>
      <c r="N1" s="6"/>
      <c r="O1" s="6"/>
      <c r="P1" s="5"/>
      <c r="Q1" s="7"/>
      <c r="R1" s="7"/>
      <c r="S1" s="7"/>
      <c r="T1" s="5"/>
      <c r="U1" s="244"/>
      <c r="V1" s="245"/>
      <c r="W1" s="5"/>
      <c r="X1" s="5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248" t="s">
        <v>42</v>
      </c>
      <c r="X5" s="249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69" t="s">
        <v>12</v>
      </c>
      <c r="X6" s="70">
        <f>SUM(M8:M94)</f>
        <v>3097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72"/>
      <c r="D7" s="120" t="s">
        <v>50</v>
      </c>
      <c r="E7" s="56" t="s">
        <v>51</v>
      </c>
      <c r="F7" s="53" t="s">
        <v>52</v>
      </c>
      <c r="G7" s="254" t="s">
        <v>53</v>
      </c>
      <c r="H7" s="85" t="s">
        <v>54</v>
      </c>
      <c r="I7" s="255" t="s">
        <v>55</v>
      </c>
      <c r="J7" s="53" t="s">
        <v>56</v>
      </c>
      <c r="K7" s="86"/>
      <c r="L7" s="77"/>
      <c r="M7" s="61"/>
      <c r="N7" s="256"/>
      <c r="O7" s="87"/>
      <c r="P7" s="89">
        <v>700.0</v>
      </c>
      <c r="Q7" s="257"/>
      <c r="R7" s="64"/>
      <c r="S7" s="258"/>
      <c r="T7" s="259"/>
      <c r="U7" s="260"/>
      <c r="V7" s="56">
        <v>350.0</v>
      </c>
      <c r="W7" s="44" t="s">
        <v>15</v>
      </c>
      <c r="X7" s="81">
        <f>SUM(R7:R93)</f>
        <v>3297</v>
      </c>
      <c r="Y7" s="8"/>
      <c r="Z7" s="42" t="s">
        <v>13</v>
      </c>
      <c r="AA7" s="71">
        <f>SUM(N7:N93)</f>
        <v>1747</v>
      </c>
      <c r="AB7" s="8"/>
      <c r="AC7" s="8"/>
      <c r="AD7" s="8"/>
      <c r="AE7" s="8"/>
    </row>
    <row r="8">
      <c r="A8" s="53" t="s">
        <v>57</v>
      </c>
      <c r="B8" s="53" t="s">
        <v>49</v>
      </c>
      <c r="C8" s="72"/>
      <c r="D8" s="120" t="s">
        <v>58</v>
      </c>
      <c r="E8" s="56" t="s">
        <v>51</v>
      </c>
      <c r="F8" s="53" t="s">
        <v>59</v>
      </c>
      <c r="G8" s="254" t="s">
        <v>60</v>
      </c>
      <c r="H8" s="85" t="s">
        <v>61</v>
      </c>
      <c r="I8" s="255">
        <v>6.79699044E9</v>
      </c>
      <c r="J8" s="53" t="s">
        <v>56</v>
      </c>
      <c r="K8" s="59"/>
      <c r="L8" s="77"/>
      <c r="M8" s="61"/>
      <c r="N8" s="261"/>
      <c r="O8" s="63"/>
      <c r="P8" s="66"/>
      <c r="Q8" s="257">
        <v>350.0</v>
      </c>
      <c r="R8" s="112"/>
      <c r="S8" s="262"/>
      <c r="T8" s="263"/>
      <c r="U8" s="264"/>
      <c r="V8" s="56">
        <v>50.0</v>
      </c>
      <c r="W8" s="43" t="s">
        <v>22</v>
      </c>
      <c r="X8" s="90">
        <f>SUM(O7:O93)</f>
        <v>2200</v>
      </c>
      <c r="Y8" s="8"/>
      <c r="Z8" s="40" t="s">
        <v>11</v>
      </c>
      <c r="AA8" s="82">
        <f>SUM(L7:L68)</f>
        <v>4850</v>
      </c>
      <c r="AB8" s="8"/>
      <c r="AC8" s="8"/>
      <c r="AD8" s="8"/>
      <c r="AE8" s="8"/>
    </row>
    <row r="9">
      <c r="A9" s="53" t="s">
        <v>57</v>
      </c>
      <c r="B9" s="53" t="s">
        <v>49</v>
      </c>
      <c r="C9" s="54"/>
      <c r="D9" s="120" t="s">
        <v>62</v>
      </c>
      <c r="E9" s="56" t="s">
        <v>63</v>
      </c>
      <c r="F9" s="53" t="s">
        <v>52</v>
      </c>
      <c r="G9" s="254" t="s">
        <v>64</v>
      </c>
      <c r="H9" s="85" t="s">
        <v>65</v>
      </c>
      <c r="I9" s="255">
        <v>1.9991103349E10</v>
      </c>
      <c r="J9" s="53" t="s">
        <v>38</v>
      </c>
      <c r="K9" s="59"/>
      <c r="L9" s="60"/>
      <c r="M9" s="61">
        <v>350.0</v>
      </c>
      <c r="N9" s="106"/>
      <c r="O9" s="63"/>
      <c r="P9" s="66"/>
      <c r="Q9" s="265"/>
      <c r="R9" s="112"/>
      <c r="S9" s="262"/>
      <c r="T9" s="263"/>
      <c r="U9" s="260"/>
      <c r="V9" s="56">
        <v>100.0</v>
      </c>
      <c r="W9" s="250" t="s">
        <v>44</v>
      </c>
      <c r="X9" s="90">
        <f>SUM(Q7:Q93)</f>
        <v>1620</v>
      </c>
      <c r="Y9" s="8"/>
      <c r="Z9" s="8"/>
      <c r="AA9" s="8"/>
      <c r="AB9" s="8"/>
      <c r="AC9" s="8"/>
      <c r="AD9" s="8"/>
      <c r="AE9" s="8"/>
    </row>
    <row r="10">
      <c r="A10" s="53" t="s">
        <v>48</v>
      </c>
      <c r="B10" s="53" t="s">
        <v>49</v>
      </c>
      <c r="C10" s="72"/>
      <c r="D10" s="73" t="s">
        <v>66</v>
      </c>
      <c r="E10" s="56" t="s">
        <v>29</v>
      </c>
      <c r="F10" s="53" t="s">
        <v>52</v>
      </c>
      <c r="G10" s="266" t="s">
        <v>67</v>
      </c>
      <c r="H10" s="267" t="s">
        <v>68</v>
      </c>
      <c r="I10" s="117" t="s">
        <v>69</v>
      </c>
      <c r="J10" s="53" t="s">
        <v>70</v>
      </c>
      <c r="K10" s="59"/>
      <c r="L10" s="77">
        <v>350.0</v>
      </c>
      <c r="M10" s="61"/>
      <c r="N10" s="62"/>
      <c r="O10" s="43"/>
      <c r="P10" s="78"/>
      <c r="Q10" s="250"/>
      <c r="R10" s="44"/>
      <c r="S10" s="268"/>
      <c r="T10" s="263"/>
      <c r="U10" s="260"/>
      <c r="V10" s="269">
        <v>350.0</v>
      </c>
      <c r="W10" s="98" t="s">
        <v>24</v>
      </c>
      <c r="X10" s="99">
        <f>SUM(X6:X9)</f>
        <v>10214</v>
      </c>
      <c r="Y10" s="8"/>
      <c r="Z10" s="95" t="s">
        <v>23</v>
      </c>
      <c r="AA10" s="96">
        <f>SUM(AA7:AA8)</f>
        <v>6597</v>
      </c>
      <c r="AB10" s="8"/>
      <c r="AC10" s="8"/>
      <c r="AD10" s="8"/>
      <c r="AE10" s="8"/>
    </row>
    <row r="11">
      <c r="A11" s="53" t="s">
        <v>57</v>
      </c>
      <c r="B11" s="53" t="s">
        <v>49</v>
      </c>
      <c r="C11" s="91"/>
      <c r="D11" s="73" t="s">
        <v>71</v>
      </c>
      <c r="E11" s="56" t="s">
        <v>72</v>
      </c>
      <c r="F11" s="53" t="s">
        <v>52</v>
      </c>
      <c r="G11" s="270" t="s">
        <v>73</v>
      </c>
      <c r="H11" s="85" t="s">
        <v>74</v>
      </c>
      <c r="I11" s="255">
        <v>1.6991815558E10</v>
      </c>
      <c r="J11" s="53" t="s">
        <v>56</v>
      </c>
      <c r="K11" s="86"/>
      <c r="L11" s="271"/>
      <c r="M11" s="61">
        <v>300.0</v>
      </c>
      <c r="N11" s="94"/>
      <c r="O11" s="87"/>
      <c r="P11" s="89"/>
      <c r="Q11" s="257"/>
      <c r="R11" s="64"/>
      <c r="S11" s="272"/>
      <c r="T11" s="273"/>
      <c r="U11" s="274"/>
      <c r="V11" s="80">
        <v>100.0</v>
      </c>
      <c r="W11" s="100"/>
      <c r="X11" s="101"/>
      <c r="Y11" s="8"/>
      <c r="Z11" s="8"/>
      <c r="AA11" s="8"/>
      <c r="AB11" s="8"/>
      <c r="AC11" s="8"/>
      <c r="AD11" s="8"/>
      <c r="AE11" s="8"/>
    </row>
    <row r="12" ht="16.5" customHeight="1">
      <c r="A12" s="53" t="s">
        <v>48</v>
      </c>
      <c r="B12" s="53" t="s">
        <v>49</v>
      </c>
      <c r="C12" s="54"/>
      <c r="D12" s="120" t="s">
        <v>75</v>
      </c>
      <c r="E12" s="56" t="s">
        <v>76</v>
      </c>
      <c r="F12" s="53" t="s">
        <v>52</v>
      </c>
      <c r="G12" s="266" t="s">
        <v>77</v>
      </c>
      <c r="H12" s="75" t="s">
        <v>78</v>
      </c>
      <c r="I12" s="117" t="s">
        <v>79</v>
      </c>
      <c r="J12" s="53" t="s">
        <v>70</v>
      </c>
      <c r="K12" s="59"/>
      <c r="L12" s="77">
        <v>300.0</v>
      </c>
      <c r="M12" s="97"/>
      <c r="N12" s="62"/>
      <c r="O12" s="43"/>
      <c r="P12" s="78"/>
      <c r="Q12" s="250"/>
      <c r="R12" s="44"/>
      <c r="S12" s="262"/>
      <c r="T12" s="275"/>
      <c r="U12" s="274"/>
      <c r="V12" s="80">
        <v>50.0</v>
      </c>
      <c r="W12" s="102" t="s">
        <v>26</v>
      </c>
      <c r="Y12" s="8"/>
      <c r="Z12" s="8"/>
      <c r="AA12" s="8"/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80</v>
      </c>
      <c r="E13" s="56" t="s">
        <v>29</v>
      </c>
      <c r="F13" s="53" t="s">
        <v>59</v>
      </c>
      <c r="G13" s="254" t="s">
        <v>81</v>
      </c>
      <c r="H13" s="85" t="s">
        <v>82</v>
      </c>
      <c r="I13" s="117" t="s">
        <v>83</v>
      </c>
      <c r="J13" s="53" t="s">
        <v>70</v>
      </c>
      <c r="K13" s="59"/>
      <c r="L13" s="77"/>
      <c r="M13" s="61"/>
      <c r="N13" s="62">
        <v>250.0</v>
      </c>
      <c r="O13" s="43"/>
      <c r="P13" s="78"/>
      <c r="Q13" s="250"/>
      <c r="R13" s="44"/>
      <c r="S13" s="268"/>
      <c r="T13" s="276"/>
      <c r="U13" s="274"/>
      <c r="V13" s="277">
        <v>50.0</v>
      </c>
      <c r="W13" s="104" t="s">
        <v>17</v>
      </c>
      <c r="X13" s="90">
        <f>SUM(P7:P95)</f>
        <v>900</v>
      </c>
      <c r="Y13" s="8"/>
      <c r="Z13" s="8"/>
      <c r="AA13" s="8"/>
      <c r="AB13" s="8"/>
      <c r="AC13" s="8"/>
      <c r="AD13" s="8"/>
      <c r="AE13" s="8"/>
    </row>
    <row r="14">
      <c r="A14" s="53" t="s">
        <v>57</v>
      </c>
      <c r="B14" s="53" t="s">
        <v>49</v>
      </c>
      <c r="C14" s="72"/>
      <c r="D14" s="73"/>
      <c r="E14" s="56" t="s">
        <v>72</v>
      </c>
      <c r="F14" s="53" t="s">
        <v>59</v>
      </c>
      <c r="G14" s="278" t="s">
        <v>84</v>
      </c>
      <c r="H14" s="85" t="s">
        <v>85</v>
      </c>
      <c r="I14" s="117" t="s">
        <v>86</v>
      </c>
      <c r="J14" s="53" t="s">
        <v>56</v>
      </c>
      <c r="K14" s="59"/>
      <c r="L14" s="77"/>
      <c r="M14" s="61"/>
      <c r="N14" s="62"/>
      <c r="O14" s="87"/>
      <c r="P14" s="89"/>
      <c r="Q14" s="257"/>
      <c r="R14" s="64">
        <v>250.0</v>
      </c>
      <c r="S14" s="268"/>
      <c r="T14" s="275"/>
      <c r="U14" s="279"/>
      <c r="V14" s="80">
        <v>50.0</v>
      </c>
      <c r="W14" s="98" t="s">
        <v>27</v>
      </c>
      <c r="X14" s="99">
        <f>SUM(X13)</f>
        <v>900</v>
      </c>
      <c r="Y14" s="8"/>
      <c r="Z14" s="8"/>
      <c r="AA14" s="8"/>
      <c r="AB14" s="8"/>
      <c r="AC14" s="8"/>
      <c r="AD14" s="8"/>
      <c r="AE14" s="8"/>
    </row>
    <row r="15">
      <c r="A15" s="53" t="s">
        <v>57</v>
      </c>
      <c r="B15" s="53" t="s">
        <v>87</v>
      </c>
      <c r="C15" s="72"/>
      <c r="D15" s="73" t="s">
        <v>88</v>
      </c>
      <c r="E15" s="56"/>
      <c r="F15" s="53" t="s">
        <v>52</v>
      </c>
      <c r="G15" s="254" t="s">
        <v>89</v>
      </c>
      <c r="H15" s="85" t="s">
        <v>90</v>
      </c>
      <c r="I15" s="117" t="s">
        <v>91</v>
      </c>
      <c r="J15" s="53" t="s">
        <v>56</v>
      </c>
      <c r="K15" s="59"/>
      <c r="L15" s="77"/>
      <c r="M15" s="61"/>
      <c r="N15" s="62">
        <v>1247.0</v>
      </c>
      <c r="O15" s="87"/>
      <c r="P15" s="89"/>
      <c r="Q15" s="257"/>
      <c r="R15" s="64"/>
      <c r="S15" s="268"/>
      <c r="T15" s="275"/>
      <c r="U15" s="274"/>
      <c r="V15" s="280">
        <v>1247.0</v>
      </c>
      <c r="W15" s="107"/>
      <c r="X15" s="108"/>
      <c r="Y15" s="8"/>
      <c r="Z15" s="8"/>
      <c r="AA15" s="8"/>
      <c r="AB15" s="8"/>
      <c r="AC15" s="8"/>
      <c r="AD15" s="8"/>
      <c r="AE15" s="8"/>
    </row>
    <row r="16">
      <c r="A16" s="53" t="s">
        <v>57</v>
      </c>
      <c r="B16" s="53" t="s">
        <v>49</v>
      </c>
      <c r="C16" s="54"/>
      <c r="D16" s="73" t="s">
        <v>92</v>
      </c>
      <c r="E16" s="56" t="s">
        <v>93</v>
      </c>
      <c r="F16" s="53" t="s">
        <v>94</v>
      </c>
      <c r="G16" s="254" t="s">
        <v>95</v>
      </c>
      <c r="H16" s="85" t="s">
        <v>96</v>
      </c>
      <c r="I16" s="281">
        <v>6.193616381E9</v>
      </c>
      <c r="J16" s="53" t="s">
        <v>56</v>
      </c>
      <c r="K16" s="59"/>
      <c r="L16" s="105"/>
      <c r="M16" s="61">
        <v>147.0</v>
      </c>
      <c r="N16" s="106"/>
      <c r="O16" s="43"/>
      <c r="P16" s="78"/>
      <c r="Q16" s="250"/>
      <c r="R16" s="44"/>
      <c r="S16" s="268"/>
      <c r="T16" s="275"/>
      <c r="U16" s="282"/>
      <c r="V16" s="80">
        <v>50.0</v>
      </c>
      <c r="W16" s="283" t="s">
        <v>97</v>
      </c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54"/>
      <c r="D17" s="73" t="s">
        <v>98</v>
      </c>
      <c r="E17" s="56" t="s">
        <v>99</v>
      </c>
      <c r="F17" s="53" t="s">
        <v>52</v>
      </c>
      <c r="G17" s="254" t="s">
        <v>100</v>
      </c>
      <c r="H17" s="85" t="s">
        <v>101</v>
      </c>
      <c r="I17" s="255" t="s">
        <v>102</v>
      </c>
      <c r="J17" s="281" t="s">
        <v>56</v>
      </c>
      <c r="K17" s="59"/>
      <c r="L17" s="60">
        <v>850.0</v>
      </c>
      <c r="M17" s="61"/>
      <c r="N17" s="62"/>
      <c r="O17" s="87"/>
      <c r="P17" s="89"/>
      <c r="Q17" s="257"/>
      <c r="R17" s="64"/>
      <c r="S17" s="268"/>
      <c r="T17" s="275"/>
      <c r="U17" s="274"/>
      <c r="V17" s="277">
        <v>300.0</v>
      </c>
      <c r="W17" s="284" t="s">
        <v>45</v>
      </c>
      <c r="X17" s="70">
        <f>SUM(S7:S93)</f>
        <v>0</v>
      </c>
      <c r="Y17" s="8"/>
      <c r="Z17" s="8"/>
      <c r="AA17" s="8"/>
      <c r="AB17" s="8"/>
      <c r="AC17" s="8"/>
      <c r="AD17" s="8"/>
      <c r="AE17" s="8"/>
    </row>
    <row r="18">
      <c r="A18" s="53" t="s">
        <v>48</v>
      </c>
      <c r="B18" s="53" t="s">
        <v>49</v>
      </c>
      <c r="C18" s="72"/>
      <c r="D18" s="73" t="s">
        <v>103</v>
      </c>
      <c r="E18" s="56" t="s">
        <v>104</v>
      </c>
      <c r="F18" s="53" t="s">
        <v>105</v>
      </c>
      <c r="G18" s="254" t="s">
        <v>106</v>
      </c>
      <c r="H18" s="85" t="s">
        <v>61</v>
      </c>
      <c r="I18" s="117" t="s">
        <v>107</v>
      </c>
      <c r="J18" s="53" t="s">
        <v>38</v>
      </c>
      <c r="K18" s="59"/>
      <c r="L18" s="60">
        <v>450.0</v>
      </c>
      <c r="M18" s="61"/>
      <c r="N18" s="62"/>
      <c r="O18" s="87"/>
      <c r="P18" s="89"/>
      <c r="Q18" s="257"/>
      <c r="R18" s="64"/>
      <c r="S18" s="268"/>
      <c r="T18" s="275"/>
      <c r="U18" s="282"/>
      <c r="V18" s="277">
        <v>150.0</v>
      </c>
      <c r="W18" s="285" t="s">
        <v>46</v>
      </c>
      <c r="X18" s="70">
        <f>SUM(T7:T93)</f>
        <v>0</v>
      </c>
      <c r="Y18" s="8"/>
      <c r="Z18" s="8"/>
      <c r="AA18" s="110"/>
      <c r="AB18" s="8"/>
      <c r="AC18" s="8"/>
      <c r="AD18" s="8"/>
      <c r="AE18" s="8"/>
    </row>
    <row r="19" ht="15.75" customHeight="1">
      <c r="A19" s="53" t="s">
        <v>57</v>
      </c>
      <c r="B19" s="53" t="s">
        <v>49</v>
      </c>
      <c r="C19" s="72"/>
      <c r="D19" s="73" t="s">
        <v>108</v>
      </c>
      <c r="E19" s="56" t="s">
        <v>109</v>
      </c>
      <c r="F19" s="53" t="s">
        <v>52</v>
      </c>
      <c r="G19" s="254" t="s">
        <v>110</v>
      </c>
      <c r="H19" s="85" t="s">
        <v>111</v>
      </c>
      <c r="I19" s="255">
        <v>9.981171521E9</v>
      </c>
      <c r="J19" s="53" t="s">
        <v>38</v>
      </c>
      <c r="K19" s="59"/>
      <c r="L19" s="77"/>
      <c r="M19" s="111">
        <v>350.0</v>
      </c>
      <c r="N19" s="62"/>
      <c r="O19" s="63"/>
      <c r="P19" s="66"/>
      <c r="Q19" s="265"/>
      <c r="R19" s="112"/>
      <c r="S19" s="262"/>
      <c r="T19" s="275"/>
      <c r="U19" s="274"/>
      <c r="V19" s="80">
        <v>50.0</v>
      </c>
      <c r="W19" s="286" t="s">
        <v>47</v>
      </c>
      <c r="X19" s="287">
        <f>SUM(U7:U93)</f>
        <v>300</v>
      </c>
      <c r="Y19" s="8"/>
      <c r="Z19" s="8"/>
      <c r="AA19" s="8"/>
      <c r="AB19" s="8"/>
      <c r="AC19" s="8"/>
      <c r="AD19" s="8"/>
      <c r="AE19" s="8"/>
    </row>
    <row r="20" ht="17.25" customHeight="1">
      <c r="A20" s="53" t="s">
        <v>57</v>
      </c>
      <c r="B20" s="53" t="s">
        <v>49</v>
      </c>
      <c r="C20" s="72"/>
      <c r="D20" s="73" t="s">
        <v>112</v>
      </c>
      <c r="E20" s="56" t="s">
        <v>93</v>
      </c>
      <c r="F20" s="53" t="s">
        <v>94</v>
      </c>
      <c r="G20" s="254" t="s">
        <v>113</v>
      </c>
      <c r="H20" s="85" t="s">
        <v>114</v>
      </c>
      <c r="I20" s="117" t="s">
        <v>115</v>
      </c>
      <c r="J20" s="53" t="s">
        <v>56</v>
      </c>
      <c r="K20" s="59"/>
      <c r="L20" s="77"/>
      <c r="M20" s="111"/>
      <c r="N20" s="62"/>
      <c r="O20" s="87"/>
      <c r="P20" s="89"/>
      <c r="Q20" s="257"/>
      <c r="R20" s="64">
        <v>147.0</v>
      </c>
      <c r="S20" s="268"/>
      <c r="T20" s="275"/>
      <c r="U20" s="274"/>
      <c r="V20" s="80">
        <v>50.0</v>
      </c>
      <c r="W20" s="98" t="s">
        <v>116</v>
      </c>
      <c r="X20" s="99">
        <f>SUM(X17:X19)</f>
        <v>300</v>
      </c>
      <c r="Y20" s="8"/>
      <c r="Z20" s="8"/>
      <c r="AA20" s="8"/>
      <c r="AB20" s="8"/>
      <c r="AC20" s="8"/>
      <c r="AD20" s="8"/>
      <c r="AE20" s="8"/>
    </row>
    <row r="21">
      <c r="A21" s="53" t="s">
        <v>57</v>
      </c>
      <c r="B21" s="53" t="s">
        <v>49</v>
      </c>
      <c r="C21" s="72"/>
      <c r="D21" s="73" t="s">
        <v>117</v>
      </c>
      <c r="E21" s="56" t="s">
        <v>63</v>
      </c>
      <c r="F21" s="53" t="s">
        <v>52</v>
      </c>
      <c r="G21" s="254" t="s">
        <v>118</v>
      </c>
      <c r="H21" s="85" t="s">
        <v>119</v>
      </c>
      <c r="I21" s="117">
        <v>5.591979781E9</v>
      </c>
      <c r="J21" s="53" t="s">
        <v>38</v>
      </c>
      <c r="K21" s="59"/>
      <c r="L21" s="77"/>
      <c r="M21" s="61"/>
      <c r="N21" s="115"/>
      <c r="O21" s="87">
        <v>350.0</v>
      </c>
      <c r="P21" s="89"/>
      <c r="Q21" s="257"/>
      <c r="R21" s="64"/>
      <c r="S21" s="268"/>
      <c r="T21" s="275"/>
      <c r="U21" s="274"/>
      <c r="V21" s="80">
        <v>50.0</v>
      </c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288" t="s">
        <v>48</v>
      </c>
      <c r="B22" s="53" t="s">
        <v>49</v>
      </c>
      <c r="C22" s="72"/>
      <c r="D22" s="73" t="s">
        <v>120</v>
      </c>
      <c r="E22" s="56" t="s">
        <v>121</v>
      </c>
      <c r="F22" s="53" t="s">
        <v>94</v>
      </c>
      <c r="G22" s="254" t="s">
        <v>122</v>
      </c>
      <c r="H22" s="85" t="s">
        <v>123</v>
      </c>
      <c r="I22" s="117" t="s">
        <v>124</v>
      </c>
      <c r="J22" s="53" t="s">
        <v>38</v>
      </c>
      <c r="K22" s="59"/>
      <c r="L22" s="77"/>
      <c r="M22" s="61"/>
      <c r="N22" s="115"/>
      <c r="O22" s="87"/>
      <c r="P22" s="89">
        <v>50.0</v>
      </c>
      <c r="Q22" s="257"/>
      <c r="R22" s="64"/>
      <c r="S22" s="268"/>
      <c r="T22" s="275"/>
      <c r="U22" s="274"/>
      <c r="V22" s="269">
        <v>50.0</v>
      </c>
      <c r="W22" s="8"/>
      <c r="X22" s="8"/>
      <c r="Y22" s="8"/>
      <c r="Z22" s="8"/>
      <c r="AA22" s="8"/>
      <c r="AB22" s="8"/>
      <c r="AC22" s="8"/>
      <c r="AD22" s="8"/>
      <c r="AE22" s="8"/>
    </row>
    <row r="23" ht="18.0" customHeight="1">
      <c r="A23" s="53" t="s">
        <v>48</v>
      </c>
      <c r="B23" s="53" t="s">
        <v>49</v>
      </c>
      <c r="C23" s="72"/>
      <c r="D23" s="83"/>
      <c r="E23" s="56" t="s">
        <v>29</v>
      </c>
      <c r="F23" s="53" t="s">
        <v>94</v>
      </c>
      <c r="G23" s="278" t="s">
        <v>125</v>
      </c>
      <c r="H23" s="85" t="s">
        <v>126</v>
      </c>
      <c r="I23" s="117" t="s">
        <v>124</v>
      </c>
      <c r="J23" s="53" t="s">
        <v>38</v>
      </c>
      <c r="K23" s="59"/>
      <c r="L23" s="77"/>
      <c r="M23" s="61"/>
      <c r="N23" s="106"/>
      <c r="O23" s="87"/>
      <c r="P23" s="89">
        <v>150.0</v>
      </c>
      <c r="Q23" s="257"/>
      <c r="R23" s="64"/>
      <c r="S23" s="289"/>
      <c r="T23" s="275"/>
      <c r="U23" s="282"/>
      <c r="V23" s="80">
        <v>50.0</v>
      </c>
      <c r="W23" s="290" t="s">
        <v>127</v>
      </c>
      <c r="X23" s="291">
        <f>SUM(X10,X14,X20,AA10)</f>
        <v>18011</v>
      </c>
      <c r="Y23" s="8"/>
      <c r="Z23" s="8"/>
      <c r="AA23" s="8"/>
      <c r="AB23" s="8"/>
      <c r="AC23" s="8"/>
      <c r="AD23" s="8"/>
      <c r="AE23" s="8"/>
    </row>
    <row r="24">
      <c r="A24" s="53" t="s">
        <v>57</v>
      </c>
      <c r="B24" s="53" t="s">
        <v>49</v>
      </c>
      <c r="C24" s="72"/>
      <c r="D24" s="73" t="s">
        <v>128</v>
      </c>
      <c r="E24" s="56" t="s">
        <v>129</v>
      </c>
      <c r="F24" s="53" t="s">
        <v>52</v>
      </c>
      <c r="G24" s="254" t="s">
        <v>130</v>
      </c>
      <c r="H24" s="85" t="s">
        <v>131</v>
      </c>
      <c r="I24" s="255">
        <v>6.592879958E9</v>
      </c>
      <c r="J24" s="53" t="s">
        <v>38</v>
      </c>
      <c r="K24" s="59"/>
      <c r="L24" s="77"/>
      <c r="M24" s="61">
        <v>300.0</v>
      </c>
      <c r="N24" s="62"/>
      <c r="O24" s="87"/>
      <c r="P24" s="89"/>
      <c r="Q24" s="257"/>
      <c r="R24" s="64"/>
      <c r="S24" s="262"/>
      <c r="T24" s="275"/>
      <c r="U24" s="292"/>
      <c r="V24" s="80">
        <v>50.0</v>
      </c>
      <c r="W24" s="113"/>
      <c r="X24" s="114"/>
      <c r="Y24" s="8"/>
      <c r="Z24" s="8"/>
      <c r="AA24" s="8"/>
      <c r="AB24" s="8"/>
      <c r="AC24" s="8"/>
      <c r="AD24" s="8"/>
      <c r="AE24" s="8"/>
    </row>
    <row r="25" ht="17.25" customHeight="1">
      <c r="A25" s="53" t="s">
        <v>48</v>
      </c>
      <c r="B25" s="53" t="s">
        <v>49</v>
      </c>
      <c r="C25" s="72"/>
      <c r="D25" s="121" t="s">
        <v>132</v>
      </c>
      <c r="E25" s="56" t="s">
        <v>133</v>
      </c>
      <c r="F25" s="53" t="s">
        <v>59</v>
      </c>
      <c r="G25" s="254" t="s">
        <v>134</v>
      </c>
      <c r="H25" s="85" t="s">
        <v>135</v>
      </c>
      <c r="I25" s="117" t="s">
        <v>136</v>
      </c>
      <c r="J25" s="53" t="s">
        <v>70</v>
      </c>
      <c r="K25" s="116"/>
      <c r="L25" s="77"/>
      <c r="M25" s="61"/>
      <c r="N25" s="62">
        <v>250.0</v>
      </c>
      <c r="O25" s="87"/>
      <c r="P25" s="89"/>
      <c r="Q25" s="257"/>
      <c r="R25" s="64"/>
      <c r="S25" s="268"/>
      <c r="T25" s="276"/>
      <c r="U25" s="274"/>
      <c r="V25" s="80">
        <v>50.0</v>
      </c>
      <c r="W25" s="113"/>
      <c r="X25" s="114"/>
      <c r="Y25" s="8"/>
      <c r="Z25" s="8"/>
      <c r="AA25" s="8"/>
      <c r="AB25" s="8"/>
      <c r="AC25" s="8"/>
      <c r="AD25" s="8"/>
      <c r="AE25" s="8"/>
    </row>
    <row r="26">
      <c r="A26" s="53" t="s">
        <v>57</v>
      </c>
      <c r="B26" s="53" t="s">
        <v>49</v>
      </c>
      <c r="C26" s="121"/>
      <c r="D26" s="293" t="s">
        <v>137</v>
      </c>
      <c r="E26" s="56" t="s">
        <v>29</v>
      </c>
      <c r="F26" s="53" t="s">
        <v>94</v>
      </c>
      <c r="G26" s="278" t="s">
        <v>138</v>
      </c>
      <c r="H26" s="85" t="s">
        <v>139</v>
      </c>
      <c r="I26" s="117">
        <v>4.192416317E9</v>
      </c>
      <c r="J26" s="53" t="s">
        <v>70</v>
      </c>
      <c r="K26" s="59"/>
      <c r="L26" s="60"/>
      <c r="M26" s="97"/>
      <c r="N26" s="106"/>
      <c r="O26" s="87">
        <v>450.0</v>
      </c>
      <c r="P26" s="89"/>
      <c r="Q26" s="257"/>
      <c r="R26" s="64"/>
      <c r="S26" s="268"/>
      <c r="T26" s="276"/>
      <c r="U26" s="282"/>
      <c r="V26" s="80">
        <v>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57</v>
      </c>
      <c r="B27" s="53" t="s">
        <v>49</v>
      </c>
      <c r="C27" s="54"/>
      <c r="D27" s="73" t="s">
        <v>140</v>
      </c>
      <c r="E27" s="56" t="s">
        <v>76</v>
      </c>
      <c r="F27" s="53" t="s">
        <v>52</v>
      </c>
      <c r="G27" s="254" t="s">
        <v>141</v>
      </c>
      <c r="H27" s="85" t="s">
        <v>142</v>
      </c>
      <c r="I27" s="255">
        <v>1.194781665E10</v>
      </c>
      <c r="J27" s="53" t="s">
        <v>70</v>
      </c>
      <c r="K27" s="86"/>
      <c r="L27" s="77"/>
      <c r="M27" s="61">
        <v>350.0</v>
      </c>
      <c r="N27" s="106"/>
      <c r="O27" s="63"/>
      <c r="P27" s="66"/>
      <c r="Q27" s="265"/>
      <c r="R27" s="112"/>
      <c r="S27" s="268"/>
      <c r="T27" s="276"/>
      <c r="U27" s="282"/>
      <c r="V27" s="80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48</v>
      </c>
      <c r="B28" s="53" t="s">
        <v>49</v>
      </c>
      <c r="C28" s="54"/>
      <c r="D28" s="73" t="s">
        <v>143</v>
      </c>
      <c r="E28" s="56" t="s">
        <v>76</v>
      </c>
      <c r="F28" s="53" t="s">
        <v>52</v>
      </c>
      <c r="G28" s="254" t="s">
        <v>144</v>
      </c>
      <c r="H28" s="85" t="s">
        <v>145</v>
      </c>
      <c r="I28" s="117" t="s">
        <v>146</v>
      </c>
      <c r="J28" s="53" t="s">
        <v>70</v>
      </c>
      <c r="K28" s="119"/>
      <c r="L28" s="77">
        <v>250.0</v>
      </c>
      <c r="M28" s="111"/>
      <c r="N28" s="62"/>
      <c r="O28" s="87"/>
      <c r="P28" s="89"/>
      <c r="Q28" s="257"/>
      <c r="R28" s="64"/>
      <c r="S28" s="268"/>
      <c r="T28" s="276"/>
      <c r="U28" s="294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57</v>
      </c>
      <c r="B29" s="53" t="s">
        <v>49</v>
      </c>
      <c r="C29" s="54"/>
      <c r="D29" s="73" t="s">
        <v>147</v>
      </c>
      <c r="E29" s="56" t="s">
        <v>109</v>
      </c>
      <c r="F29" s="53" t="s">
        <v>52</v>
      </c>
      <c r="G29" s="254" t="s">
        <v>148</v>
      </c>
      <c r="H29" s="85" t="s">
        <v>149</v>
      </c>
      <c r="I29" s="117">
        <v>4.792616799E9</v>
      </c>
      <c r="J29" s="53" t="s">
        <v>38</v>
      </c>
      <c r="K29" s="119"/>
      <c r="L29" s="77"/>
      <c r="M29" s="61"/>
      <c r="N29" s="115"/>
      <c r="O29" s="87">
        <v>350.0</v>
      </c>
      <c r="P29" s="89"/>
      <c r="Q29" s="257"/>
      <c r="R29" s="64"/>
      <c r="S29" s="262"/>
      <c r="T29" s="275"/>
      <c r="U29" s="295"/>
      <c r="V29" s="56">
        <v>50.0</v>
      </c>
      <c r="W29" s="8"/>
      <c r="X29" s="8"/>
      <c r="Y29" s="8"/>
      <c r="Z29" s="8"/>
      <c r="AA29" s="8"/>
      <c r="AB29" s="8"/>
      <c r="AC29" s="8"/>
      <c r="AD29" s="8"/>
      <c r="AE29" s="8"/>
    </row>
    <row r="30" ht="18.0" customHeight="1">
      <c r="A30" s="53" t="s">
        <v>57</v>
      </c>
      <c r="B30" s="53" t="s">
        <v>49</v>
      </c>
      <c r="C30" s="54"/>
      <c r="D30" s="120" t="s">
        <v>150</v>
      </c>
      <c r="E30" s="56" t="s">
        <v>51</v>
      </c>
      <c r="F30" s="53" t="s">
        <v>52</v>
      </c>
      <c r="G30" s="254" t="s">
        <v>151</v>
      </c>
      <c r="H30" s="85" t="s">
        <v>152</v>
      </c>
      <c r="I30" s="255">
        <v>1.9994957757E10</v>
      </c>
      <c r="J30" s="53" t="s">
        <v>56</v>
      </c>
      <c r="K30" s="59"/>
      <c r="L30" s="77"/>
      <c r="M30" s="61"/>
      <c r="N30" s="62"/>
      <c r="O30" s="87"/>
      <c r="P30" s="89"/>
      <c r="Q30" s="257">
        <v>390.0</v>
      </c>
      <c r="R30" s="64"/>
      <c r="S30" s="268"/>
      <c r="T30" s="275"/>
      <c r="U30" s="295"/>
      <c r="V30" s="56">
        <v>50.0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48</v>
      </c>
      <c r="B31" s="53" t="s">
        <v>49</v>
      </c>
      <c r="C31" s="72"/>
      <c r="D31" s="120" t="s">
        <v>153</v>
      </c>
      <c r="E31" s="56" t="s">
        <v>76</v>
      </c>
      <c r="F31" s="53" t="s">
        <v>52</v>
      </c>
      <c r="G31" s="254" t="s">
        <v>154</v>
      </c>
      <c r="H31" s="85" t="s">
        <v>155</v>
      </c>
      <c r="I31" s="117" t="s">
        <v>156</v>
      </c>
      <c r="J31" s="53" t="s">
        <v>70</v>
      </c>
      <c r="K31" s="59"/>
      <c r="L31" s="60">
        <v>600.0</v>
      </c>
      <c r="M31" s="61"/>
      <c r="N31" s="62"/>
      <c r="O31" s="87"/>
      <c r="P31" s="89"/>
      <c r="Q31" s="257"/>
      <c r="R31" s="64"/>
      <c r="S31" s="296"/>
      <c r="T31" s="297"/>
      <c r="U31" s="295"/>
      <c r="V31" s="298">
        <v>600.0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57</v>
      </c>
      <c r="B32" s="53" t="s">
        <v>49</v>
      </c>
      <c r="C32" s="121"/>
      <c r="D32" s="120" t="s">
        <v>157</v>
      </c>
      <c r="E32" s="56" t="s">
        <v>109</v>
      </c>
      <c r="F32" s="53" t="s">
        <v>52</v>
      </c>
      <c r="G32" s="254" t="s">
        <v>158</v>
      </c>
      <c r="H32" s="85" t="s">
        <v>159</v>
      </c>
      <c r="I32" s="117">
        <v>1.9999003416E10</v>
      </c>
      <c r="J32" s="53" t="s">
        <v>38</v>
      </c>
      <c r="K32" s="59"/>
      <c r="L32" s="77"/>
      <c r="M32" s="61"/>
      <c r="N32" s="106"/>
      <c r="O32" s="43">
        <v>350.0</v>
      </c>
      <c r="P32" s="78"/>
      <c r="Q32" s="250"/>
      <c r="R32" s="44"/>
      <c r="S32" s="296"/>
      <c r="T32" s="297"/>
      <c r="U32" s="295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57</v>
      </c>
      <c r="B33" s="53" t="s">
        <v>49</v>
      </c>
      <c r="C33" s="72"/>
      <c r="D33" s="120"/>
      <c r="E33" s="56" t="s">
        <v>129</v>
      </c>
      <c r="F33" s="53" t="s">
        <v>52</v>
      </c>
      <c r="G33" s="299" t="s">
        <v>160</v>
      </c>
      <c r="H33" s="122" t="s">
        <v>161</v>
      </c>
      <c r="I33" s="117" t="s">
        <v>162</v>
      </c>
      <c r="J33" s="53" t="s">
        <v>38</v>
      </c>
      <c r="K33" s="59"/>
      <c r="L33" s="77"/>
      <c r="M33" s="123"/>
      <c r="N33" s="62"/>
      <c r="O33" s="87"/>
      <c r="P33" s="89"/>
      <c r="Q33" s="257"/>
      <c r="R33" s="64">
        <v>350.0</v>
      </c>
      <c r="S33" s="296"/>
      <c r="T33" s="297"/>
      <c r="U33" s="294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124"/>
      <c r="D34" s="73" t="s">
        <v>163</v>
      </c>
      <c r="E34" s="56" t="s">
        <v>29</v>
      </c>
      <c r="F34" s="53" t="s">
        <v>52</v>
      </c>
      <c r="G34" s="254" t="s">
        <v>164</v>
      </c>
      <c r="H34" s="85" t="s">
        <v>165</v>
      </c>
      <c r="I34" s="117" t="s">
        <v>166</v>
      </c>
      <c r="J34" s="53" t="s">
        <v>70</v>
      </c>
      <c r="K34" s="59"/>
      <c r="L34" s="77">
        <v>350.0</v>
      </c>
      <c r="M34" s="123"/>
      <c r="N34" s="62"/>
      <c r="O34" s="87"/>
      <c r="P34" s="89"/>
      <c r="Q34" s="257"/>
      <c r="R34" s="64"/>
      <c r="S34" s="296"/>
      <c r="T34" s="297"/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142" t="s">
        <v>167</v>
      </c>
      <c r="E35" s="56" t="s">
        <v>109</v>
      </c>
      <c r="F35" s="53" t="s">
        <v>52</v>
      </c>
      <c r="G35" s="254" t="s">
        <v>168</v>
      </c>
      <c r="H35" s="85" t="s">
        <v>169</v>
      </c>
      <c r="I35" s="117" t="s">
        <v>170</v>
      </c>
      <c r="J35" s="53" t="s">
        <v>38</v>
      </c>
      <c r="K35" s="59"/>
      <c r="L35" s="77">
        <v>700.0</v>
      </c>
      <c r="M35" s="111"/>
      <c r="N35" s="62"/>
      <c r="O35" s="63"/>
      <c r="P35" s="66"/>
      <c r="Q35" s="265"/>
      <c r="R35" s="112"/>
      <c r="S35" s="296"/>
      <c r="T35" s="300"/>
      <c r="U35" s="295"/>
      <c r="V35" s="56">
        <v>350.0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57</v>
      </c>
      <c r="B36" s="53" t="s">
        <v>49</v>
      </c>
      <c r="C36" s="72"/>
      <c r="D36" s="142" t="s">
        <v>171</v>
      </c>
      <c r="E36" s="56" t="s">
        <v>63</v>
      </c>
      <c r="F36" s="53" t="s">
        <v>52</v>
      </c>
      <c r="G36" s="254" t="s">
        <v>172</v>
      </c>
      <c r="H36" s="85" t="s">
        <v>173</v>
      </c>
      <c r="I36" s="85">
        <v>4.384775902E9</v>
      </c>
      <c r="J36" s="53" t="s">
        <v>38</v>
      </c>
      <c r="K36" s="59"/>
      <c r="L36" s="77"/>
      <c r="M36" s="97"/>
      <c r="N36" s="62"/>
      <c r="O36" s="43">
        <v>350.0</v>
      </c>
      <c r="P36" s="78"/>
      <c r="Q36" s="250"/>
      <c r="R36" s="44"/>
      <c r="S36" s="296"/>
      <c r="T36" s="297"/>
      <c r="U36" s="295"/>
      <c r="V36" s="56">
        <v>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57</v>
      </c>
      <c r="B37" s="53" t="s">
        <v>49</v>
      </c>
      <c r="C37" s="54"/>
      <c r="D37" s="142" t="s">
        <v>174</v>
      </c>
      <c r="E37" s="56" t="s">
        <v>76</v>
      </c>
      <c r="F37" s="53" t="s">
        <v>52</v>
      </c>
      <c r="G37" s="254" t="s">
        <v>175</v>
      </c>
      <c r="H37" s="85" t="s">
        <v>176</v>
      </c>
      <c r="I37" s="255">
        <v>4.199406986E9</v>
      </c>
      <c r="J37" s="53" t="s">
        <v>38</v>
      </c>
      <c r="K37" s="86"/>
      <c r="L37" s="77"/>
      <c r="M37" s="61">
        <v>350.0</v>
      </c>
      <c r="N37" s="62"/>
      <c r="O37" s="87"/>
      <c r="P37" s="89"/>
      <c r="Q37" s="257"/>
      <c r="R37" s="64"/>
      <c r="S37" s="296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57</v>
      </c>
      <c r="B38" s="53" t="s">
        <v>49</v>
      </c>
      <c r="C38" s="54"/>
      <c r="D38" s="55"/>
      <c r="E38" s="56" t="s">
        <v>104</v>
      </c>
      <c r="F38" s="53"/>
      <c r="G38" s="266" t="s">
        <v>177</v>
      </c>
      <c r="H38" s="75" t="s">
        <v>178</v>
      </c>
      <c r="I38" s="85" t="s">
        <v>179</v>
      </c>
      <c r="J38" s="53" t="s">
        <v>38</v>
      </c>
      <c r="K38" s="86"/>
      <c r="L38" s="77"/>
      <c r="M38" s="61">
        <v>300.0</v>
      </c>
      <c r="N38" s="62"/>
      <c r="O38" s="87"/>
      <c r="P38" s="89"/>
      <c r="Q38" s="257"/>
      <c r="R38" s="64"/>
      <c r="S38" s="301"/>
      <c r="T38" s="297"/>
      <c r="U38" s="294"/>
      <c r="V38" s="56">
        <v>150.0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57</v>
      </c>
      <c r="B39" s="53" t="s">
        <v>49</v>
      </c>
      <c r="C39" s="54"/>
      <c r="D39" s="120" t="s">
        <v>180</v>
      </c>
      <c r="E39" s="56" t="s">
        <v>29</v>
      </c>
      <c r="F39" s="53" t="s">
        <v>94</v>
      </c>
      <c r="G39" s="302" t="s">
        <v>181</v>
      </c>
      <c r="H39" s="129" t="s">
        <v>182</v>
      </c>
      <c r="I39" s="255">
        <v>9.591346937E9</v>
      </c>
      <c r="J39" s="53" t="s">
        <v>70</v>
      </c>
      <c r="K39" s="59"/>
      <c r="L39" s="77"/>
      <c r="M39" s="61"/>
      <c r="N39" s="106"/>
      <c r="O39" s="63"/>
      <c r="P39" s="66"/>
      <c r="Q39" s="257">
        <v>180.0</v>
      </c>
      <c r="R39" s="64"/>
      <c r="S39" s="296"/>
      <c r="T39" s="297"/>
      <c r="U39" s="294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48</v>
      </c>
      <c r="B40" s="53" t="s">
        <v>49</v>
      </c>
      <c r="C40" s="72"/>
      <c r="D40" s="120" t="s">
        <v>183</v>
      </c>
      <c r="E40" s="56" t="s">
        <v>63</v>
      </c>
      <c r="F40" s="53" t="s">
        <v>52</v>
      </c>
      <c r="G40" s="254" t="s">
        <v>184</v>
      </c>
      <c r="H40" s="85" t="s">
        <v>185</v>
      </c>
      <c r="I40" s="117" t="s">
        <v>186</v>
      </c>
      <c r="J40" s="53" t="s">
        <v>38</v>
      </c>
      <c r="K40" s="59"/>
      <c r="L40" s="77">
        <v>350.0</v>
      </c>
      <c r="M40" s="61"/>
      <c r="N40" s="62"/>
      <c r="O40" s="130"/>
      <c r="P40" s="133"/>
      <c r="Q40" s="303"/>
      <c r="R40" s="131"/>
      <c r="S40" s="296"/>
      <c r="T40" s="297"/>
      <c r="U40" s="295"/>
      <c r="V40" s="56">
        <v>50.0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187</v>
      </c>
      <c r="C41" s="72"/>
      <c r="D41" s="120" t="s">
        <v>188</v>
      </c>
      <c r="E41" s="56"/>
      <c r="F41" s="53" t="s">
        <v>189</v>
      </c>
      <c r="G41" s="254" t="s">
        <v>190</v>
      </c>
      <c r="H41" s="85" t="s">
        <v>191</v>
      </c>
      <c r="I41" s="56" t="s">
        <v>192</v>
      </c>
      <c r="J41" s="103"/>
      <c r="K41" s="119"/>
      <c r="L41" s="77"/>
      <c r="M41" s="61"/>
      <c r="N41" s="62"/>
      <c r="O41" s="87"/>
      <c r="P41" s="89" t="s">
        <v>193</v>
      </c>
      <c r="Q41" s="257"/>
      <c r="R41" s="64"/>
      <c r="S41" s="296"/>
      <c r="T41" s="297"/>
      <c r="U41" s="294"/>
      <c r="V41" s="56" t="s">
        <v>188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57</v>
      </c>
      <c r="B42" s="53" t="s">
        <v>49</v>
      </c>
      <c r="C42" s="72"/>
      <c r="D42" s="83"/>
      <c r="E42" s="56" t="s">
        <v>29</v>
      </c>
      <c r="F42" s="53" t="s">
        <v>52</v>
      </c>
      <c r="G42" s="278" t="s">
        <v>194</v>
      </c>
      <c r="H42" s="85" t="s">
        <v>195</v>
      </c>
      <c r="I42" s="117" t="s">
        <v>196</v>
      </c>
      <c r="J42" s="53" t="s">
        <v>70</v>
      </c>
      <c r="K42" s="59"/>
      <c r="L42" s="77"/>
      <c r="M42" s="97"/>
      <c r="N42" s="134"/>
      <c r="O42" s="87"/>
      <c r="P42" s="89"/>
      <c r="Q42" s="257"/>
      <c r="R42" s="64">
        <v>350.0</v>
      </c>
      <c r="S42" s="296"/>
      <c r="T42" s="297"/>
      <c r="U42" s="295"/>
      <c r="V42" s="56">
        <v>50.0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57</v>
      </c>
      <c r="B43" s="53" t="s">
        <v>49</v>
      </c>
      <c r="C43" s="72"/>
      <c r="D43" s="120" t="s">
        <v>197</v>
      </c>
      <c r="E43" s="56" t="s">
        <v>76</v>
      </c>
      <c r="F43" s="53" t="s">
        <v>52</v>
      </c>
      <c r="G43" s="254" t="s">
        <v>198</v>
      </c>
      <c r="H43" s="85" t="s">
        <v>199</v>
      </c>
      <c r="I43" s="117">
        <v>1.1947780653E10</v>
      </c>
      <c r="J43" s="53" t="s">
        <v>70</v>
      </c>
      <c r="K43" s="59"/>
      <c r="L43" s="105"/>
      <c r="M43" s="61"/>
      <c r="N43" s="135"/>
      <c r="O43" s="87">
        <v>350.0</v>
      </c>
      <c r="P43" s="89"/>
      <c r="Q43" s="257"/>
      <c r="R43" s="64"/>
      <c r="S43" s="296"/>
      <c r="T43" s="297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48</v>
      </c>
      <c r="B44" s="53" t="s">
        <v>49</v>
      </c>
      <c r="C44" s="54"/>
      <c r="D44" s="304" t="s">
        <v>200</v>
      </c>
      <c r="E44" s="56" t="s">
        <v>63</v>
      </c>
      <c r="F44" s="53" t="s">
        <v>52</v>
      </c>
      <c r="G44" s="305" t="s">
        <v>201</v>
      </c>
      <c r="H44" s="138" t="s">
        <v>202</v>
      </c>
      <c r="I44" s="129" t="s">
        <v>203</v>
      </c>
      <c r="J44" s="53" t="s">
        <v>38</v>
      </c>
      <c r="K44" s="139"/>
      <c r="L44" s="77">
        <v>250.0</v>
      </c>
      <c r="M44" s="61"/>
      <c r="N44" s="134"/>
      <c r="O44" s="87"/>
      <c r="P44" s="89"/>
      <c r="Q44" s="257"/>
      <c r="R44" s="64"/>
      <c r="S44" s="296"/>
      <c r="T44" s="300"/>
      <c r="U44" s="295"/>
      <c r="V44" s="56">
        <v>50.0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48</v>
      </c>
      <c r="B45" s="53" t="s">
        <v>49</v>
      </c>
      <c r="C45" s="54"/>
      <c r="D45" s="73" t="s">
        <v>204</v>
      </c>
      <c r="E45" s="56" t="s">
        <v>51</v>
      </c>
      <c r="F45" s="53" t="s">
        <v>59</v>
      </c>
      <c r="G45" s="254" t="s">
        <v>205</v>
      </c>
      <c r="H45" s="85" t="s">
        <v>206</v>
      </c>
      <c r="I45" s="117" t="s">
        <v>207</v>
      </c>
      <c r="J45" s="53" t="s">
        <v>38</v>
      </c>
      <c r="K45" s="59"/>
      <c r="L45" s="77"/>
      <c r="M45" s="61"/>
      <c r="N45" s="140"/>
      <c r="O45" s="87"/>
      <c r="P45" s="89"/>
      <c r="Q45" s="257"/>
      <c r="R45" s="64"/>
      <c r="S45" s="296"/>
      <c r="T45" s="300"/>
      <c r="U45" s="282">
        <v>300.0</v>
      </c>
      <c r="V45" s="56">
        <v>150.0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57</v>
      </c>
      <c r="B46" s="53" t="s">
        <v>49</v>
      </c>
      <c r="C46" s="72"/>
      <c r="D46" s="73" t="s">
        <v>208</v>
      </c>
      <c r="E46" s="56" t="s">
        <v>99</v>
      </c>
      <c r="F46" s="53" t="s">
        <v>59</v>
      </c>
      <c r="G46" s="254" t="s">
        <v>209</v>
      </c>
      <c r="H46" s="85" t="s">
        <v>210</v>
      </c>
      <c r="I46" s="255">
        <v>1.1997033586E10</v>
      </c>
      <c r="J46" s="53" t="s">
        <v>56</v>
      </c>
      <c r="K46" s="86"/>
      <c r="L46" s="77"/>
      <c r="M46" s="61"/>
      <c r="N46" s="141"/>
      <c r="O46" s="87"/>
      <c r="P46" s="89"/>
      <c r="Q46" s="257">
        <v>350.0</v>
      </c>
      <c r="R46" s="64"/>
      <c r="S46" s="301"/>
      <c r="T46" s="297"/>
      <c r="U46" s="274"/>
      <c r="V46" s="56">
        <v>50.0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57</v>
      </c>
      <c r="B47" s="53" t="s">
        <v>49</v>
      </c>
      <c r="C47" s="72"/>
      <c r="D47" s="142" t="s">
        <v>211</v>
      </c>
      <c r="E47" s="56" t="s">
        <v>121</v>
      </c>
      <c r="F47" s="53" t="s">
        <v>52</v>
      </c>
      <c r="G47" s="254" t="s">
        <v>212</v>
      </c>
      <c r="H47" s="85" t="s">
        <v>213</v>
      </c>
      <c r="I47" s="255">
        <v>9.5933005553E10</v>
      </c>
      <c r="J47" s="53" t="s">
        <v>70</v>
      </c>
      <c r="K47" s="59"/>
      <c r="L47" s="105"/>
      <c r="M47" s="61"/>
      <c r="N47" s="141"/>
      <c r="O47" s="87"/>
      <c r="P47" s="89"/>
      <c r="Q47" s="257"/>
      <c r="R47" s="64">
        <v>350.0</v>
      </c>
      <c r="S47" s="296"/>
      <c r="T47" s="297"/>
      <c r="U47" s="282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57</v>
      </c>
      <c r="B48" s="53" t="s">
        <v>49</v>
      </c>
      <c r="C48" s="72"/>
      <c r="D48" s="120" t="s">
        <v>214</v>
      </c>
      <c r="E48" s="56" t="s">
        <v>76</v>
      </c>
      <c r="F48" s="53" t="s">
        <v>52</v>
      </c>
      <c r="G48" s="306" t="s">
        <v>215</v>
      </c>
      <c r="H48" s="144" t="s">
        <v>216</v>
      </c>
      <c r="I48" s="255">
        <v>1.1999186505E10</v>
      </c>
      <c r="J48" s="53" t="s">
        <v>70</v>
      </c>
      <c r="K48" s="59"/>
      <c r="L48" s="77"/>
      <c r="M48" s="111">
        <v>250.0</v>
      </c>
      <c r="N48" s="141"/>
      <c r="O48" s="63"/>
      <c r="P48" s="66"/>
      <c r="Q48" s="265"/>
      <c r="R48" s="112"/>
      <c r="S48" s="307"/>
      <c r="T48" s="308"/>
      <c r="U48" s="274"/>
      <c r="V48" s="56">
        <v>50.0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57</v>
      </c>
      <c r="B49" s="53" t="s">
        <v>49</v>
      </c>
      <c r="C49" s="54"/>
      <c r="D49" s="120" t="s">
        <v>217</v>
      </c>
      <c r="E49" s="56" t="s">
        <v>29</v>
      </c>
      <c r="F49" s="53" t="s">
        <v>52</v>
      </c>
      <c r="G49" s="254" t="s">
        <v>218</v>
      </c>
      <c r="H49" s="85" t="s">
        <v>219</v>
      </c>
      <c r="I49" s="255">
        <v>2.1968455716E10</v>
      </c>
      <c r="J49" s="53" t="s">
        <v>70</v>
      </c>
      <c r="K49" s="59"/>
      <c r="L49" s="77"/>
      <c r="M49" s="145">
        <v>400.0</v>
      </c>
      <c r="N49" s="141"/>
      <c r="O49" s="87"/>
      <c r="P49" s="89"/>
      <c r="Q49" s="257"/>
      <c r="R49" s="64"/>
      <c r="S49" s="307"/>
      <c r="T49" s="309"/>
      <c r="U49" s="294"/>
      <c r="V49" s="56">
        <v>50.0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48</v>
      </c>
      <c r="B50" s="53" t="s">
        <v>49</v>
      </c>
      <c r="C50" s="72"/>
      <c r="D50" s="120" t="s">
        <v>220</v>
      </c>
      <c r="E50" s="56" t="s">
        <v>109</v>
      </c>
      <c r="F50" s="53" t="s">
        <v>52</v>
      </c>
      <c r="G50" s="254" t="s">
        <v>221</v>
      </c>
      <c r="H50" s="85" t="s">
        <v>222</v>
      </c>
      <c r="I50" s="85" t="s">
        <v>223</v>
      </c>
      <c r="J50" s="53" t="s">
        <v>38</v>
      </c>
      <c r="K50" s="59"/>
      <c r="L50" s="77">
        <v>350.0</v>
      </c>
      <c r="M50" s="145"/>
      <c r="N50" s="141"/>
      <c r="O50" s="43"/>
      <c r="P50" s="78"/>
      <c r="Q50" s="250"/>
      <c r="R50" s="44"/>
      <c r="S50" s="307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57</v>
      </c>
      <c r="B51" s="53" t="s">
        <v>49</v>
      </c>
      <c r="C51" s="72"/>
      <c r="D51" s="142" t="s">
        <v>224</v>
      </c>
      <c r="E51" s="56" t="s">
        <v>63</v>
      </c>
      <c r="F51" s="53" t="s">
        <v>52</v>
      </c>
      <c r="G51" s="254" t="s">
        <v>225</v>
      </c>
      <c r="H51" s="85" t="s">
        <v>226</v>
      </c>
      <c r="I51" s="146" t="s">
        <v>227</v>
      </c>
      <c r="J51" s="53" t="s">
        <v>38</v>
      </c>
      <c r="K51" s="86"/>
      <c r="L51" s="77"/>
      <c r="M51" s="145"/>
      <c r="N51" s="141"/>
      <c r="O51" s="63"/>
      <c r="P51" s="66"/>
      <c r="Q51" s="265"/>
      <c r="R51" s="64">
        <v>350.0</v>
      </c>
      <c r="S51" s="310"/>
      <c r="T51" s="309"/>
      <c r="U51" s="295"/>
      <c r="V51" s="56">
        <v>50.0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48</v>
      </c>
      <c r="B52" s="53" t="s">
        <v>49</v>
      </c>
      <c r="C52" s="72"/>
      <c r="D52" s="311" t="s">
        <v>228</v>
      </c>
      <c r="E52" s="84"/>
      <c r="F52" s="53"/>
      <c r="G52" s="254" t="s">
        <v>229</v>
      </c>
      <c r="H52" s="85"/>
      <c r="I52" s="117" t="s">
        <v>230</v>
      </c>
      <c r="J52" s="53" t="s">
        <v>38</v>
      </c>
      <c r="K52" s="86"/>
      <c r="L52" s="77">
        <v>50.0</v>
      </c>
      <c r="M52" s="148"/>
      <c r="N52" s="141"/>
      <c r="O52" s="63"/>
      <c r="P52" s="66"/>
      <c r="Q52" s="265"/>
      <c r="R52" s="112"/>
      <c r="S52" s="307"/>
      <c r="T52" s="309"/>
      <c r="U52" s="295"/>
      <c r="V52" s="298">
        <v>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48</v>
      </c>
      <c r="B53" s="53" t="s">
        <v>49</v>
      </c>
      <c r="C53" s="72"/>
      <c r="D53" s="121" t="s">
        <v>231</v>
      </c>
      <c r="E53" s="56" t="s">
        <v>76</v>
      </c>
      <c r="F53" s="53" t="s">
        <v>52</v>
      </c>
      <c r="G53" s="254" t="s">
        <v>232</v>
      </c>
      <c r="H53" s="85" t="s">
        <v>233</v>
      </c>
      <c r="I53" s="117" t="s">
        <v>234</v>
      </c>
      <c r="J53" s="53" t="s">
        <v>70</v>
      </c>
      <c r="K53" s="59"/>
      <c r="L53" s="105"/>
      <c r="M53" s="145"/>
      <c r="N53" s="149"/>
      <c r="O53" s="87"/>
      <c r="P53" s="89"/>
      <c r="Q53" s="257"/>
      <c r="R53" s="64">
        <v>400.0</v>
      </c>
      <c r="S53" s="307"/>
      <c r="T53" s="309"/>
      <c r="U53" s="295"/>
      <c r="V53" s="56">
        <v>200.0</v>
      </c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 t="s">
        <v>48</v>
      </c>
      <c r="B54" s="53" t="s">
        <v>49</v>
      </c>
      <c r="C54" s="72"/>
      <c r="D54" s="121" t="s">
        <v>231</v>
      </c>
      <c r="E54" s="56" t="s">
        <v>29</v>
      </c>
      <c r="F54" s="53" t="s">
        <v>52</v>
      </c>
      <c r="G54" s="266" t="s">
        <v>235</v>
      </c>
      <c r="H54" s="75" t="s">
        <v>233</v>
      </c>
      <c r="I54" s="117" t="s">
        <v>234</v>
      </c>
      <c r="J54" s="53" t="s">
        <v>70</v>
      </c>
      <c r="K54" s="139"/>
      <c r="L54" s="77"/>
      <c r="M54" s="145"/>
      <c r="N54" s="141"/>
      <c r="O54" s="63"/>
      <c r="P54" s="66"/>
      <c r="Q54" s="265"/>
      <c r="R54" s="64">
        <v>400.0</v>
      </c>
      <c r="S54" s="307"/>
      <c r="T54" s="308"/>
      <c r="U54" s="295"/>
      <c r="V54" s="56">
        <v>200.0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 t="s">
        <v>57</v>
      </c>
      <c r="B55" s="53" t="s">
        <v>49</v>
      </c>
      <c r="C55" s="72"/>
      <c r="D55" s="72"/>
      <c r="E55" s="151" t="s">
        <v>63</v>
      </c>
      <c r="F55" s="53" t="s">
        <v>52</v>
      </c>
      <c r="G55" s="254" t="s">
        <v>236</v>
      </c>
      <c r="H55" s="85" t="s">
        <v>74</v>
      </c>
      <c r="I55" s="117" t="s">
        <v>237</v>
      </c>
      <c r="J55" s="53" t="s">
        <v>38</v>
      </c>
      <c r="K55" s="59"/>
      <c r="L55" s="152"/>
      <c r="M55" s="145"/>
      <c r="N55" s="149"/>
      <c r="O55" s="87"/>
      <c r="P55" s="89"/>
      <c r="Q55" s="257"/>
      <c r="R55" s="64">
        <v>350.0</v>
      </c>
      <c r="S55" s="310"/>
      <c r="T55" s="309"/>
      <c r="U55" s="295"/>
      <c r="V55" s="80">
        <v>50.0</v>
      </c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 t="s">
        <v>57</v>
      </c>
      <c r="B56" s="53" t="s">
        <v>49</v>
      </c>
      <c r="C56" s="72"/>
      <c r="D56" s="121" t="s">
        <v>238</v>
      </c>
      <c r="E56" s="151" t="s">
        <v>129</v>
      </c>
      <c r="F56" s="53" t="s">
        <v>52</v>
      </c>
      <c r="G56" s="312" t="s">
        <v>239</v>
      </c>
      <c r="H56" s="154"/>
      <c r="I56" s="117" t="s">
        <v>240</v>
      </c>
      <c r="J56" s="53" t="s">
        <v>38</v>
      </c>
      <c r="K56" s="59"/>
      <c r="L56" s="77"/>
      <c r="M56" s="145"/>
      <c r="N56" s="155"/>
      <c r="O56" s="87"/>
      <c r="P56" s="89"/>
      <c r="Q56" s="257"/>
      <c r="R56" s="64">
        <v>350.0</v>
      </c>
      <c r="S56" s="310"/>
      <c r="T56" s="309"/>
      <c r="U56" s="295"/>
      <c r="V56" s="56">
        <v>100.0</v>
      </c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 t="s">
        <v>57</v>
      </c>
      <c r="B57" s="53" t="s">
        <v>49</v>
      </c>
      <c r="C57" s="72"/>
      <c r="D57" s="121" t="s">
        <v>241</v>
      </c>
      <c r="E57" s="151" t="s">
        <v>93</v>
      </c>
      <c r="F57" s="53" t="s">
        <v>94</v>
      </c>
      <c r="G57" s="254" t="s">
        <v>242</v>
      </c>
      <c r="H57" s="85" t="s">
        <v>243</v>
      </c>
      <c r="I57" s="117" t="s">
        <v>244</v>
      </c>
      <c r="J57" s="53" t="s">
        <v>56</v>
      </c>
      <c r="K57" s="156">
        <v>147.0</v>
      </c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>
        <v>50.0</v>
      </c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 t="s">
        <v>57</v>
      </c>
      <c r="B58" s="53" t="s">
        <v>87</v>
      </c>
      <c r="C58" s="72"/>
      <c r="D58" s="121" t="s">
        <v>245</v>
      </c>
      <c r="E58" s="151" t="s">
        <v>129</v>
      </c>
      <c r="F58" s="53"/>
      <c r="G58" s="254" t="s">
        <v>246</v>
      </c>
      <c r="H58" s="85"/>
      <c r="I58" s="117" t="s">
        <v>247</v>
      </c>
      <c r="J58" s="53" t="s">
        <v>56</v>
      </c>
      <c r="K58" s="156">
        <v>800.0</v>
      </c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298">
        <v>800.0</v>
      </c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 t="s">
        <v>57</v>
      </c>
      <c r="B59" s="53" t="s">
        <v>49</v>
      </c>
      <c r="C59" s="72"/>
      <c r="D59" s="121"/>
      <c r="E59" s="151" t="s">
        <v>51</v>
      </c>
      <c r="F59" s="53" t="s">
        <v>52</v>
      </c>
      <c r="G59" s="278" t="s">
        <v>248</v>
      </c>
      <c r="H59" s="85"/>
      <c r="I59" s="117" t="s">
        <v>249</v>
      </c>
      <c r="J59" s="53" t="s">
        <v>56</v>
      </c>
      <c r="K59" s="156">
        <v>350.0</v>
      </c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>
        <v>50.0</v>
      </c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 t="s">
        <v>57</v>
      </c>
      <c r="B60" s="53" t="s">
        <v>49</v>
      </c>
      <c r="C60" s="54"/>
      <c r="D60" s="121" t="s">
        <v>250</v>
      </c>
      <c r="E60" s="151" t="s">
        <v>93</v>
      </c>
      <c r="F60" s="53" t="s">
        <v>94</v>
      </c>
      <c r="G60" s="254" t="s">
        <v>251</v>
      </c>
      <c r="H60" s="85"/>
      <c r="I60" s="117" t="s">
        <v>252</v>
      </c>
      <c r="J60" s="53" t="s">
        <v>56</v>
      </c>
      <c r="K60" s="156">
        <v>147.0</v>
      </c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>
        <v>50.0</v>
      </c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 t="s">
        <v>48</v>
      </c>
      <c r="B61" s="53" t="s">
        <v>49</v>
      </c>
      <c r="C61" s="72"/>
      <c r="D61" s="72"/>
      <c r="E61" s="151" t="s">
        <v>29</v>
      </c>
      <c r="F61" s="53" t="s">
        <v>94</v>
      </c>
      <c r="G61" s="254" t="s">
        <v>253</v>
      </c>
      <c r="H61" s="85"/>
      <c r="I61" s="117" t="s">
        <v>254</v>
      </c>
      <c r="J61" s="53" t="s">
        <v>70</v>
      </c>
      <c r="K61" s="156">
        <v>350.0</v>
      </c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>
        <v>100.0</v>
      </c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 t="s">
        <v>57</v>
      </c>
      <c r="B62" s="53" t="s">
        <v>49</v>
      </c>
      <c r="C62" s="72"/>
      <c r="D62" s="121" t="s">
        <v>255</v>
      </c>
      <c r="E62" s="151" t="s">
        <v>93</v>
      </c>
      <c r="F62" s="53" t="s">
        <v>94</v>
      </c>
      <c r="G62" s="254" t="s">
        <v>256</v>
      </c>
      <c r="H62" s="85"/>
      <c r="I62" s="117" t="s">
        <v>257</v>
      </c>
      <c r="J62" s="53" t="s">
        <v>38</v>
      </c>
      <c r="K62" s="156">
        <v>197.0</v>
      </c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>
        <v>50.0</v>
      </c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 t="s">
        <v>57</v>
      </c>
      <c r="B63" s="53" t="s">
        <v>49</v>
      </c>
      <c r="C63" s="72"/>
      <c r="D63" s="121" t="s">
        <v>258</v>
      </c>
      <c r="E63" s="151" t="s">
        <v>51</v>
      </c>
      <c r="F63" s="53" t="s">
        <v>52</v>
      </c>
      <c r="G63" s="254" t="s">
        <v>259</v>
      </c>
      <c r="H63" s="85"/>
      <c r="I63" s="117" t="s">
        <v>260</v>
      </c>
      <c r="J63" s="53" t="s">
        <v>56</v>
      </c>
      <c r="K63" s="156">
        <v>350.0</v>
      </c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>
        <v>50.0</v>
      </c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 t="s">
        <v>57</v>
      </c>
      <c r="B64" s="53" t="s">
        <v>49</v>
      </c>
      <c r="C64" s="72"/>
      <c r="D64" s="121" t="s">
        <v>258</v>
      </c>
      <c r="E64" s="25"/>
      <c r="F64" s="53" t="s">
        <v>52</v>
      </c>
      <c r="G64" s="254" t="s">
        <v>261</v>
      </c>
      <c r="H64" s="85"/>
      <c r="I64" s="117" t="s">
        <v>260</v>
      </c>
      <c r="J64" s="53" t="s">
        <v>56</v>
      </c>
      <c r="K64" s="156">
        <v>280.0</v>
      </c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>
        <v>100.0</v>
      </c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 t="s">
        <v>57</v>
      </c>
      <c r="B65" s="53" t="s">
        <v>49</v>
      </c>
      <c r="C65" s="72"/>
      <c r="D65" s="121" t="s">
        <v>262</v>
      </c>
      <c r="E65" s="151" t="s">
        <v>29</v>
      </c>
      <c r="F65" s="53" t="s">
        <v>94</v>
      </c>
      <c r="G65" s="254" t="s">
        <v>263</v>
      </c>
      <c r="H65" s="85"/>
      <c r="I65" s="117" t="s">
        <v>264</v>
      </c>
      <c r="J65" s="53" t="s">
        <v>70</v>
      </c>
      <c r="K65" s="156">
        <v>120.0</v>
      </c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>
        <v>50.0</v>
      </c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 t="s">
        <v>57</v>
      </c>
      <c r="B66" s="53" t="s">
        <v>49</v>
      </c>
      <c r="C66" s="72"/>
      <c r="D66" s="121" t="s">
        <v>265</v>
      </c>
      <c r="E66" s="151" t="s">
        <v>104</v>
      </c>
      <c r="F66" s="53" t="s">
        <v>52</v>
      </c>
      <c r="G66" s="254" t="s">
        <v>266</v>
      </c>
      <c r="H66" s="85"/>
      <c r="I66" s="117" t="s">
        <v>267</v>
      </c>
      <c r="J66" s="53" t="s">
        <v>38</v>
      </c>
      <c r="K66" s="156">
        <v>350.0</v>
      </c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>
        <v>50.0</v>
      </c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 t="s">
        <v>57</v>
      </c>
      <c r="B67" s="53" t="s">
        <v>49</v>
      </c>
      <c r="C67" s="72"/>
      <c r="D67" s="121" t="s">
        <v>268</v>
      </c>
      <c r="E67" s="151" t="s">
        <v>29</v>
      </c>
      <c r="F67" s="53" t="s">
        <v>52</v>
      </c>
      <c r="G67" s="254" t="s">
        <v>269</v>
      </c>
      <c r="H67" s="85"/>
      <c r="I67" s="117" t="s">
        <v>270</v>
      </c>
      <c r="J67" s="53" t="s">
        <v>70</v>
      </c>
      <c r="K67" s="156">
        <v>350.0</v>
      </c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>
        <v>50.0</v>
      </c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 t="s">
        <v>57</v>
      </c>
      <c r="B68" s="53" t="s">
        <v>49</v>
      </c>
      <c r="C68" s="72"/>
      <c r="D68" s="121" t="s">
        <v>271</v>
      </c>
      <c r="E68" s="313" t="s">
        <v>93</v>
      </c>
      <c r="F68" s="53" t="s">
        <v>94</v>
      </c>
      <c r="G68" s="254" t="s">
        <v>272</v>
      </c>
      <c r="H68" s="85"/>
      <c r="I68" s="117" t="s">
        <v>273</v>
      </c>
      <c r="J68" s="53" t="s">
        <v>56</v>
      </c>
      <c r="K68" s="164">
        <v>394.0</v>
      </c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>
        <v>100.0</v>
      </c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 t="s">
        <v>57</v>
      </c>
      <c r="B69" s="53" t="s">
        <v>49</v>
      </c>
      <c r="C69" s="72"/>
      <c r="D69" s="121" t="s">
        <v>274</v>
      </c>
      <c r="E69" s="313" t="s">
        <v>93</v>
      </c>
      <c r="F69" s="53" t="s">
        <v>94</v>
      </c>
      <c r="G69" s="254" t="s">
        <v>275</v>
      </c>
      <c r="H69" s="85"/>
      <c r="I69" s="117" t="s">
        <v>276</v>
      </c>
      <c r="J69" s="53" t="s">
        <v>56</v>
      </c>
      <c r="K69" s="164">
        <v>147.0</v>
      </c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>
        <v>50.0</v>
      </c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 t="s">
        <v>57</v>
      </c>
      <c r="B70" s="53" t="s">
        <v>49</v>
      </c>
      <c r="C70" s="72"/>
      <c r="D70" s="72"/>
      <c r="E70" s="162"/>
      <c r="F70" s="53" t="s">
        <v>52</v>
      </c>
      <c r="G70" s="85" t="s">
        <v>277</v>
      </c>
      <c r="H70" s="85"/>
      <c r="I70" s="117" t="s">
        <v>267</v>
      </c>
      <c r="J70" s="103"/>
      <c r="K70" s="156">
        <v>350.0</v>
      </c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>
        <v>50.0</v>
      </c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 t="s">
        <v>57</v>
      </c>
      <c r="B71" s="53" t="s">
        <v>49</v>
      </c>
      <c r="C71" s="72"/>
      <c r="D71" s="121" t="s">
        <v>278</v>
      </c>
      <c r="E71" s="313" t="s">
        <v>104</v>
      </c>
      <c r="F71" s="53" t="s">
        <v>105</v>
      </c>
      <c r="G71" s="254" t="s">
        <v>279</v>
      </c>
      <c r="H71" s="85"/>
      <c r="I71" s="117" t="s">
        <v>280</v>
      </c>
      <c r="J71" s="53" t="s">
        <v>38</v>
      </c>
      <c r="K71" s="164">
        <v>300.0</v>
      </c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298">
        <v>300.0</v>
      </c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 t="s">
        <v>57</v>
      </c>
      <c r="B72" s="53" t="s">
        <v>49</v>
      </c>
      <c r="C72" s="166"/>
      <c r="D72" s="314" t="s">
        <v>281</v>
      </c>
      <c r="E72" s="313" t="s">
        <v>133</v>
      </c>
      <c r="F72" s="53" t="s">
        <v>282</v>
      </c>
      <c r="G72" s="254" t="s">
        <v>283</v>
      </c>
      <c r="H72" s="85"/>
      <c r="I72" s="117" t="s">
        <v>284</v>
      </c>
      <c r="J72" s="53" t="s">
        <v>56</v>
      </c>
      <c r="K72" s="171">
        <v>350.0</v>
      </c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>
        <v>150.0</v>
      </c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 t="s">
        <v>57</v>
      </c>
      <c r="B73" s="53" t="s">
        <v>49</v>
      </c>
      <c r="C73" s="166"/>
      <c r="D73" s="121" t="s">
        <v>285</v>
      </c>
      <c r="E73" s="313" t="s">
        <v>129</v>
      </c>
      <c r="F73" s="53" t="s">
        <v>52</v>
      </c>
      <c r="G73" s="254" t="s">
        <v>286</v>
      </c>
      <c r="H73" s="85" t="s">
        <v>287</v>
      </c>
      <c r="I73" s="255">
        <v>9.296081848E9</v>
      </c>
      <c r="J73" s="53" t="s">
        <v>38</v>
      </c>
      <c r="K73" s="171"/>
      <c r="L73" s="105"/>
      <c r="M73" s="169"/>
      <c r="N73" s="170"/>
      <c r="O73" s="130"/>
      <c r="P73" s="133"/>
      <c r="Q73" s="250">
        <v>350.0</v>
      </c>
      <c r="R73" s="131"/>
      <c r="S73" s="315"/>
      <c r="T73" s="316"/>
      <c r="U73" s="295"/>
      <c r="V73" s="161">
        <v>50.0</v>
      </c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85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H75" s="85"/>
      <c r="I75" s="85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85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1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1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1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205"/>
      <c r="J94" s="6"/>
      <c r="K94" s="206"/>
      <c r="Q94" s="206"/>
      <c r="R94" s="206"/>
      <c r="S94" s="325"/>
      <c r="T94" s="325"/>
      <c r="U94" s="326"/>
      <c r="V94" s="208">
        <f>SUM(V7:V93)</f>
        <v>8197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213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5"/>
      <c r="J96" s="2"/>
      <c r="K96" s="167">
        <f>SUM(K7:K93)</f>
        <v>4982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5"/>
      <c r="J97" s="2"/>
      <c r="K97" s="167">
        <f>SUM(K96*3%)</f>
        <v>149.46</v>
      </c>
      <c r="L97" s="221">
        <f>SUM(L7:L93)</f>
        <v>4850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5"/>
      <c r="J98" s="2"/>
      <c r="K98" s="223"/>
      <c r="L98" s="83">
        <f>SUM(L97*3%)</f>
        <v>145.5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15196</v>
      </c>
      <c r="I99" s="5"/>
      <c r="J99" s="2"/>
      <c r="K99" s="8"/>
      <c r="L99" s="223"/>
      <c r="M99" s="221">
        <f>SUM(M7:M93)</f>
        <v>3097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6597</v>
      </c>
      <c r="I100" s="5"/>
      <c r="J100" s="2"/>
      <c r="K100" s="8"/>
      <c r="L100" s="8"/>
      <c r="M100" s="83">
        <f>SUM(M99*2%)</f>
        <v>61.94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900</v>
      </c>
      <c r="I101" s="5"/>
      <c r="J101" s="2"/>
      <c r="K101" s="8"/>
      <c r="L101" s="8"/>
      <c r="M101" s="18"/>
      <c r="N101" s="167">
        <f>SUM(N7:N93)</f>
        <v>1747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300</v>
      </c>
      <c r="I102" s="5"/>
      <c r="J102" s="2"/>
      <c r="K102" s="8"/>
      <c r="L102" s="8"/>
      <c r="M102" s="2"/>
      <c r="N102" s="167">
        <f>SUM(N101*1%)</f>
        <v>17.47</v>
      </c>
      <c r="O102" s="167">
        <f>SUM(O7:O93)</f>
        <v>2200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5"/>
      <c r="J103" s="2"/>
      <c r="K103" s="8"/>
      <c r="L103" s="8"/>
      <c r="M103" s="2"/>
      <c r="N103" s="2"/>
      <c r="O103" s="167">
        <f>SUM(O102*2%)</f>
        <v>44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SUM(L10,L12,N13,N25,O26,M27,L28,L31,L34,Q39,R42,O43,R47,M48,M49,R53,R54,K61,K65,K67)</f>
        <v>6650</v>
      </c>
      <c r="I104" s="334">
        <f>SUM(O26,R42)</f>
        <v>800</v>
      </c>
      <c r="J104" s="2"/>
      <c r="K104" s="8"/>
      <c r="L104" s="8"/>
      <c r="M104" s="2"/>
      <c r="N104" s="2"/>
      <c r="O104" s="8"/>
      <c r="P104" s="167">
        <f>SUM(P7:P94)</f>
        <v>900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337">
        <f>SUM(P7,Q8,M11,R14,N15,M16,L17,R20,K57,K58,K59,K60,K63,K64,K68,K69,K72)</f>
        <v>6956</v>
      </c>
      <c r="I105" s="334">
        <f>SUM(R14,K59)</f>
        <v>600</v>
      </c>
      <c r="J105" s="2"/>
      <c r="K105" s="8"/>
      <c r="L105" s="8"/>
      <c r="M105" s="2"/>
      <c r="N105" s="2"/>
      <c r="O105" s="8"/>
      <c r="P105" s="167">
        <f>SUM(P104*2%)</f>
        <v>18</v>
      </c>
      <c r="Q105" s="17">
        <f>SUM(Q7:Q93)</f>
        <v>1620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340">
        <f>SUM(M9,L18,M19,O21,P22,P23,M24,O29,O32,R33,L35,O36,M37,M38,L40,L44,U45,L50,R51,L52,R55,R56,K62,K66,K71,Q73)</f>
        <v>8297</v>
      </c>
      <c r="I106" s="334">
        <f>SUM(P23)</f>
        <v>150</v>
      </c>
      <c r="J106" s="2"/>
      <c r="K106" s="8"/>
      <c r="L106" s="8"/>
      <c r="M106" s="2"/>
      <c r="N106" s="2"/>
      <c r="O106" s="8"/>
      <c r="P106" s="18"/>
      <c r="Q106" s="167">
        <f>SUM(Q105*1%)</f>
        <v>16.2</v>
      </c>
      <c r="R106" s="17">
        <f>SUM(R7:R93)</f>
        <v>3297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5"/>
      <c r="J107" s="2"/>
      <c r="K107" s="8"/>
      <c r="L107" s="8"/>
      <c r="M107" s="2"/>
      <c r="N107" s="2"/>
      <c r="O107" s="8"/>
      <c r="P107" s="2"/>
      <c r="Q107" s="2"/>
      <c r="R107" s="167">
        <f>SUM(R106*2%)</f>
        <v>65.94</v>
      </c>
      <c r="S107" s="167">
        <f>SUM(S7:S94)</f>
        <v>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4">
        <f>SUM(R14,P23,O26,R42,K59)</f>
        <v>1550</v>
      </c>
      <c r="I108" s="5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0</v>
      </c>
      <c r="T108" s="167">
        <f>SUM(T7:T94)</f>
        <v>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SUM(V14,V23,V26,V33,V42,V59,V61)</f>
        <v>400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0</v>
      </c>
      <c r="U109" s="346">
        <f>SUM(U7:U94)</f>
        <v>300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1150</v>
      </c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6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M1002" s="243"/>
      <c r="N1002" s="243"/>
      <c r="P1002" s="243"/>
      <c r="Q1002" s="243"/>
      <c r="R1002" s="243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5:X5"/>
    <mergeCell ref="Z6:AA6"/>
    <mergeCell ref="W12:X12"/>
    <mergeCell ref="W16:X16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F7:F93">
      <formula1>"White board,Cartoon ,3D ,3D P. personalizado,3D Premium,VSL,Logo,Post,Influencer Laura,Influencer Natalia,Influencer Mel,Influencer Fernanda,Influencer Vinicius,Influencer Nayara,Influencer Michele,3D Estatico 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9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1"/>
      <c r="B1" s="2"/>
      <c r="C1" s="3"/>
      <c r="D1" s="3"/>
      <c r="E1" s="2"/>
      <c r="F1" s="2"/>
      <c r="G1" s="5"/>
      <c r="H1" s="5"/>
      <c r="I1" s="5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248" t="s">
        <v>42</v>
      </c>
      <c r="X6" s="249"/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120" t="s">
        <v>297</v>
      </c>
      <c r="E7" s="56" t="s">
        <v>109</v>
      </c>
      <c r="F7" s="53" t="s">
        <v>52</v>
      </c>
      <c r="G7" s="254" t="s">
        <v>298</v>
      </c>
      <c r="H7" s="85" t="s">
        <v>299</v>
      </c>
      <c r="I7" s="117" t="s">
        <v>300</v>
      </c>
      <c r="J7" s="53" t="s">
        <v>38</v>
      </c>
      <c r="K7" s="59"/>
      <c r="L7" s="60">
        <v>350.0</v>
      </c>
      <c r="M7" s="61"/>
      <c r="N7" s="106"/>
      <c r="O7" s="63"/>
      <c r="P7" s="66"/>
      <c r="Q7" s="265"/>
      <c r="R7" s="112"/>
      <c r="S7" s="262"/>
      <c r="T7" s="263"/>
      <c r="U7" s="260"/>
      <c r="V7" s="68">
        <v>50.0</v>
      </c>
      <c r="W7" s="349" t="s">
        <v>301</v>
      </c>
      <c r="X7" s="350">
        <f>SUM(K7:K94)</f>
        <v>4863</v>
      </c>
      <c r="Y7" s="8"/>
      <c r="Z7" s="8"/>
      <c r="AA7" s="8"/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73" t="s">
        <v>302</v>
      </c>
      <c r="E8" s="56" t="s">
        <v>121</v>
      </c>
      <c r="F8" s="53" t="s">
        <v>303</v>
      </c>
      <c r="G8" s="266" t="s">
        <v>304</v>
      </c>
      <c r="H8" s="267" t="s">
        <v>305</v>
      </c>
      <c r="I8" s="117" t="s">
        <v>306</v>
      </c>
      <c r="J8" s="53" t="s">
        <v>56</v>
      </c>
      <c r="K8" s="59"/>
      <c r="L8" s="77"/>
      <c r="M8" s="61"/>
      <c r="N8" s="62"/>
      <c r="O8" s="43"/>
      <c r="P8" s="78"/>
      <c r="Q8" s="250"/>
      <c r="R8" s="44"/>
      <c r="S8" s="268"/>
      <c r="T8" s="276">
        <v>150.0</v>
      </c>
      <c r="U8" s="260"/>
      <c r="V8" s="277">
        <v>75.0</v>
      </c>
      <c r="W8" s="69" t="s">
        <v>12</v>
      </c>
      <c r="X8" s="70">
        <f>SUM(M8:M95)</f>
        <v>1797</v>
      </c>
      <c r="Y8" s="8"/>
      <c r="Z8" s="351" t="s">
        <v>307</v>
      </c>
      <c r="AA8" s="71">
        <f>SUM(N7:N94)</f>
        <v>2170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73" t="s">
        <v>308</v>
      </c>
      <c r="E9" s="56" t="s">
        <v>72</v>
      </c>
      <c r="F9" s="53" t="s">
        <v>52</v>
      </c>
      <c r="G9" s="254" t="s">
        <v>309</v>
      </c>
      <c r="H9" s="85" t="s">
        <v>310</v>
      </c>
      <c r="I9" s="117" t="s">
        <v>311</v>
      </c>
      <c r="J9" s="53" t="s">
        <v>70</v>
      </c>
      <c r="K9" s="86"/>
      <c r="L9" s="77">
        <v>350.0</v>
      </c>
      <c r="M9" s="61"/>
      <c r="N9" s="62"/>
      <c r="O9" s="87"/>
      <c r="P9" s="89"/>
      <c r="Q9" s="257"/>
      <c r="R9" s="64"/>
      <c r="S9" s="268"/>
      <c r="T9" s="275"/>
      <c r="U9" s="282"/>
      <c r="V9" s="56">
        <v>50.0</v>
      </c>
      <c r="W9" s="44" t="s">
        <v>15</v>
      </c>
      <c r="X9" s="81">
        <f>SUM(R7:R94)</f>
        <v>3150</v>
      </c>
      <c r="Y9" s="8"/>
      <c r="Z9" s="352" t="s">
        <v>11</v>
      </c>
      <c r="AA9" s="82">
        <f>SUM(L7:L94)</f>
        <v>5350</v>
      </c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312</v>
      </c>
      <c r="E10" s="56" t="s">
        <v>76</v>
      </c>
      <c r="F10" s="53" t="s">
        <v>52</v>
      </c>
      <c r="G10" s="353" t="s">
        <v>313</v>
      </c>
      <c r="H10" s="85" t="s">
        <v>314</v>
      </c>
      <c r="I10" s="255">
        <v>3.799718171E9</v>
      </c>
      <c r="J10" s="53" t="s">
        <v>70</v>
      </c>
      <c r="K10" s="86"/>
      <c r="L10" s="271"/>
      <c r="M10" s="61"/>
      <c r="N10" s="94"/>
      <c r="O10" s="87"/>
      <c r="P10" s="89"/>
      <c r="Q10" s="257">
        <v>350.0</v>
      </c>
      <c r="R10" s="64"/>
      <c r="S10" s="272"/>
      <c r="T10" s="273"/>
      <c r="U10" s="274"/>
      <c r="V10" s="80">
        <v>50.0</v>
      </c>
      <c r="W10" s="43" t="s">
        <v>22</v>
      </c>
      <c r="X10" s="90">
        <f>SUM(O7:O94)</f>
        <v>2900</v>
      </c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315</v>
      </c>
      <c r="E11" s="56" t="s">
        <v>51</v>
      </c>
      <c r="F11" s="53" t="s">
        <v>59</v>
      </c>
      <c r="G11" s="266" t="s">
        <v>316</v>
      </c>
      <c r="H11" s="75" t="s">
        <v>317</v>
      </c>
      <c r="I11" s="117" t="s">
        <v>318</v>
      </c>
      <c r="J11" s="53" t="s">
        <v>38</v>
      </c>
      <c r="K11" s="59"/>
      <c r="L11" s="77"/>
      <c r="M11" s="97"/>
      <c r="N11" s="62">
        <v>250.0</v>
      </c>
      <c r="O11" s="43"/>
      <c r="P11" s="78"/>
      <c r="Q11" s="250"/>
      <c r="R11" s="44"/>
      <c r="S11" s="262"/>
      <c r="T11" s="275"/>
      <c r="U11" s="274"/>
      <c r="V11" s="80">
        <v>50.0</v>
      </c>
      <c r="W11" s="250" t="s">
        <v>44</v>
      </c>
      <c r="X11" s="90">
        <f>SUM(Q7:Q94)</f>
        <v>2300</v>
      </c>
      <c r="Y11" s="8"/>
      <c r="Z11" s="95" t="s">
        <v>23</v>
      </c>
      <c r="AA11" s="96">
        <f>SUM(AA8:AA9)</f>
        <v>7520</v>
      </c>
      <c r="AB11" s="8"/>
      <c r="AC11" s="8"/>
      <c r="AD11" s="8"/>
      <c r="AE11" s="8"/>
    </row>
    <row r="12">
      <c r="A12" s="53"/>
      <c r="B12" s="53" t="s">
        <v>187</v>
      </c>
      <c r="C12" s="72"/>
      <c r="D12" s="73" t="s">
        <v>188</v>
      </c>
      <c r="E12" s="56" t="s">
        <v>29</v>
      </c>
      <c r="F12" s="53" t="s">
        <v>94</v>
      </c>
      <c r="G12" s="254" t="s">
        <v>319</v>
      </c>
      <c r="H12" s="85"/>
      <c r="I12" s="117" t="s">
        <v>320</v>
      </c>
      <c r="J12" s="53" t="s">
        <v>56</v>
      </c>
      <c r="K12" s="59"/>
      <c r="L12" s="77"/>
      <c r="M12" s="61"/>
      <c r="N12" s="62"/>
      <c r="O12" s="43"/>
      <c r="P12" s="78"/>
      <c r="Q12" s="250"/>
      <c r="R12" s="44"/>
      <c r="S12" s="268"/>
      <c r="T12" s="276" t="s">
        <v>187</v>
      </c>
      <c r="U12" s="274"/>
      <c r="V12" s="277" t="s">
        <v>188</v>
      </c>
      <c r="W12" s="98" t="s">
        <v>24</v>
      </c>
      <c r="X12" s="99">
        <f>SUM(X7:X11)</f>
        <v>15010</v>
      </c>
      <c r="Y12" s="8"/>
      <c r="Z12" s="8"/>
      <c r="AA12" s="8"/>
      <c r="AB12" s="8"/>
      <c r="AC12" s="8"/>
      <c r="AD12" s="8"/>
      <c r="AE12" s="8"/>
    </row>
    <row r="13">
      <c r="A13" s="53" t="s">
        <v>57</v>
      </c>
      <c r="B13" s="53" t="s">
        <v>49</v>
      </c>
      <c r="C13" s="72"/>
      <c r="D13" s="73" t="s">
        <v>321</v>
      </c>
      <c r="E13" s="56" t="s">
        <v>93</v>
      </c>
      <c r="F13" s="53" t="s">
        <v>94</v>
      </c>
      <c r="G13" s="254" t="s">
        <v>322</v>
      </c>
      <c r="H13" s="85" t="s">
        <v>323</v>
      </c>
      <c r="I13" s="255">
        <v>7.591023561E9</v>
      </c>
      <c r="J13" s="53" t="s">
        <v>56</v>
      </c>
      <c r="K13" s="59"/>
      <c r="L13" s="77"/>
      <c r="M13" s="61">
        <v>147.0</v>
      </c>
      <c r="N13" s="62"/>
      <c r="O13" s="87"/>
      <c r="P13" s="89"/>
      <c r="Q13" s="257"/>
      <c r="R13" s="64"/>
      <c r="S13" s="268"/>
      <c r="T13" s="275"/>
      <c r="U13" s="279"/>
      <c r="V13" s="80">
        <v>50.0</v>
      </c>
      <c r="W13" s="100"/>
      <c r="X13" s="101"/>
      <c r="Y13" s="8"/>
      <c r="Z13" s="8"/>
      <c r="AA13" s="8"/>
      <c r="AB13" s="8"/>
      <c r="AC13" s="8"/>
      <c r="AD13" s="8"/>
      <c r="AE13" s="8"/>
    </row>
    <row r="14">
      <c r="A14" s="53" t="s">
        <v>57</v>
      </c>
      <c r="B14" s="53" t="s">
        <v>49</v>
      </c>
      <c r="C14" s="72"/>
      <c r="D14" s="73"/>
      <c r="E14" s="56" t="s">
        <v>51</v>
      </c>
      <c r="F14" s="53" t="s">
        <v>52</v>
      </c>
      <c r="G14" s="354" t="s">
        <v>324</v>
      </c>
      <c r="H14" s="85" t="s">
        <v>325</v>
      </c>
      <c r="I14" s="117" t="s">
        <v>326</v>
      </c>
      <c r="J14" s="53" t="s">
        <v>56</v>
      </c>
      <c r="K14" s="59"/>
      <c r="L14" s="77"/>
      <c r="M14" s="61"/>
      <c r="N14" s="62"/>
      <c r="O14" s="87"/>
      <c r="P14" s="89"/>
      <c r="Q14" s="257"/>
      <c r="R14" s="64">
        <v>350.0</v>
      </c>
      <c r="S14" s="268"/>
      <c r="T14" s="275"/>
      <c r="U14" s="274"/>
      <c r="V14" s="80">
        <v>50.0</v>
      </c>
      <c r="W14" s="102" t="s">
        <v>26</v>
      </c>
      <c r="Y14" s="8"/>
      <c r="Z14" s="8"/>
      <c r="AA14" s="8"/>
      <c r="AB14" s="8"/>
      <c r="AC14" s="8"/>
      <c r="AD14" s="8"/>
      <c r="AE14" s="8"/>
    </row>
    <row r="15">
      <c r="A15" s="53" t="s">
        <v>57</v>
      </c>
      <c r="B15" s="53" t="s">
        <v>49</v>
      </c>
      <c r="C15" s="54"/>
      <c r="D15" s="73" t="s">
        <v>327</v>
      </c>
      <c r="E15" s="56" t="s">
        <v>72</v>
      </c>
      <c r="F15" s="53" t="s">
        <v>52</v>
      </c>
      <c r="G15" s="254" t="s">
        <v>328</v>
      </c>
      <c r="H15" s="85" t="s">
        <v>329</v>
      </c>
      <c r="I15" s="117">
        <v>7.388412048E9</v>
      </c>
      <c r="J15" s="53" t="s">
        <v>56</v>
      </c>
      <c r="K15" s="59"/>
      <c r="L15" s="105"/>
      <c r="M15" s="61"/>
      <c r="N15" s="106"/>
      <c r="O15" s="43">
        <v>350.0</v>
      </c>
      <c r="P15" s="78"/>
      <c r="Q15" s="250"/>
      <c r="R15" s="44"/>
      <c r="S15" s="268"/>
      <c r="T15" s="275"/>
      <c r="U15" s="282"/>
      <c r="V15" s="80">
        <v>50.0</v>
      </c>
      <c r="W15" s="104" t="s">
        <v>17</v>
      </c>
      <c r="X15" s="90">
        <f>SUM(P7:P96)</f>
        <v>4000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330</v>
      </c>
      <c r="E16" s="56" t="s">
        <v>29</v>
      </c>
      <c r="F16" s="53" t="s">
        <v>52</v>
      </c>
      <c r="G16" s="254" t="s">
        <v>331</v>
      </c>
      <c r="H16" s="85" t="s">
        <v>331</v>
      </c>
      <c r="I16" s="117" t="s">
        <v>332</v>
      </c>
      <c r="J16" s="53" t="s">
        <v>70</v>
      </c>
      <c r="K16" s="59"/>
      <c r="L16" s="60">
        <v>700.0</v>
      </c>
      <c r="M16" s="61"/>
      <c r="N16" s="62"/>
      <c r="O16" s="87"/>
      <c r="P16" s="89"/>
      <c r="Q16" s="257"/>
      <c r="R16" s="64"/>
      <c r="S16" s="268"/>
      <c r="T16" s="275"/>
      <c r="U16" s="274"/>
      <c r="V16" s="277">
        <v>350.0</v>
      </c>
      <c r="W16" s="98" t="s">
        <v>27</v>
      </c>
      <c r="X16" s="99">
        <f>SUM(X15)</f>
        <v>4000</v>
      </c>
      <c r="Y16" s="8"/>
      <c r="Z16" s="8"/>
      <c r="AA16" s="8"/>
      <c r="AB16" s="8"/>
      <c r="AC16" s="8"/>
      <c r="AD16" s="8"/>
      <c r="AE16" s="8"/>
    </row>
    <row r="17">
      <c r="A17" s="53" t="s">
        <v>57</v>
      </c>
      <c r="B17" s="53" t="s">
        <v>49</v>
      </c>
      <c r="C17" s="72"/>
      <c r="D17" s="83"/>
      <c r="E17" s="56"/>
      <c r="F17" s="53" t="s">
        <v>52</v>
      </c>
      <c r="G17" s="85" t="s">
        <v>333</v>
      </c>
      <c r="H17" s="85" t="s">
        <v>334</v>
      </c>
      <c r="I17" s="117" t="s">
        <v>335</v>
      </c>
      <c r="J17" s="53"/>
      <c r="K17" s="59"/>
      <c r="L17" s="109"/>
      <c r="M17" s="61"/>
      <c r="N17" s="62"/>
      <c r="O17" s="87"/>
      <c r="P17" s="89"/>
      <c r="Q17" s="257"/>
      <c r="R17" s="64">
        <v>350.0</v>
      </c>
      <c r="S17" s="268"/>
      <c r="T17" s="275"/>
      <c r="U17" s="282"/>
      <c r="V17" s="277">
        <v>50.0</v>
      </c>
      <c r="W17" s="107"/>
      <c r="X17" s="108"/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57</v>
      </c>
      <c r="B18" s="53" t="s">
        <v>49</v>
      </c>
      <c r="C18" s="72"/>
      <c r="D18" s="73" t="s">
        <v>336</v>
      </c>
      <c r="E18" s="56" t="s">
        <v>109</v>
      </c>
      <c r="F18" s="53" t="s">
        <v>52</v>
      </c>
      <c r="G18" s="254" t="s">
        <v>337</v>
      </c>
      <c r="H18" s="85" t="s">
        <v>338</v>
      </c>
      <c r="I18" s="255">
        <v>2.1995255811E10</v>
      </c>
      <c r="J18" s="53" t="s">
        <v>38</v>
      </c>
      <c r="K18" s="59"/>
      <c r="L18" s="77"/>
      <c r="M18" s="111">
        <v>300.0</v>
      </c>
      <c r="N18" s="62"/>
      <c r="O18" s="63"/>
      <c r="P18" s="66"/>
      <c r="Q18" s="265"/>
      <c r="R18" s="112"/>
      <c r="S18" s="262"/>
      <c r="T18" s="275"/>
      <c r="U18" s="274"/>
      <c r="V18" s="80">
        <v>50.0</v>
      </c>
      <c r="W18" s="283" t="s">
        <v>97</v>
      </c>
      <c r="Y18" s="8"/>
      <c r="Z18" s="8"/>
      <c r="AA18" s="8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73" t="s">
        <v>339</v>
      </c>
      <c r="E19" s="56" t="s">
        <v>109</v>
      </c>
      <c r="F19" s="53" t="s">
        <v>52</v>
      </c>
      <c r="G19" s="254" t="s">
        <v>340</v>
      </c>
      <c r="H19" s="85"/>
      <c r="I19" s="117" t="s">
        <v>341</v>
      </c>
      <c r="J19" s="53" t="s">
        <v>38</v>
      </c>
      <c r="K19" s="59"/>
      <c r="L19" s="77">
        <v>350.0</v>
      </c>
      <c r="M19" s="111"/>
      <c r="N19" s="62"/>
      <c r="O19" s="87"/>
      <c r="P19" s="89"/>
      <c r="Q19" s="257"/>
      <c r="R19" s="64"/>
      <c r="S19" s="268"/>
      <c r="T19" s="275"/>
      <c r="U19" s="274"/>
      <c r="V19" s="80">
        <v>50.0</v>
      </c>
      <c r="W19" s="284" t="s">
        <v>45</v>
      </c>
      <c r="X19" s="70">
        <f>SUM(S7:S94)</f>
        <v>0</v>
      </c>
      <c r="Y19" s="8"/>
      <c r="Z19" s="8"/>
      <c r="AA19" s="110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83"/>
      <c r="E20" s="56"/>
      <c r="F20" s="53" t="s">
        <v>59</v>
      </c>
      <c r="G20" s="355" t="s">
        <v>342</v>
      </c>
      <c r="H20" s="85" t="s">
        <v>343</v>
      </c>
      <c r="I20" s="117" t="s">
        <v>344</v>
      </c>
      <c r="J20" s="53" t="s">
        <v>38</v>
      </c>
      <c r="K20" s="59"/>
      <c r="L20" s="77"/>
      <c r="M20" s="61"/>
      <c r="N20" s="115">
        <v>250.0</v>
      </c>
      <c r="O20" s="87"/>
      <c r="P20" s="89"/>
      <c r="Q20" s="257"/>
      <c r="R20" s="64"/>
      <c r="S20" s="268"/>
      <c r="T20" s="275"/>
      <c r="U20" s="274"/>
      <c r="V20" s="80">
        <v>50.0</v>
      </c>
      <c r="W20" s="285" t="s">
        <v>46</v>
      </c>
      <c r="X20" s="70">
        <f>SUM(T7:T94)</f>
        <v>500</v>
      </c>
      <c r="Y20" s="8"/>
      <c r="Z20" s="8"/>
      <c r="AA20" s="8"/>
      <c r="AB20" s="8"/>
      <c r="AC20" s="8"/>
      <c r="AD20" s="8"/>
      <c r="AE20" s="8"/>
    </row>
    <row r="21">
      <c r="A21" s="53" t="s">
        <v>48</v>
      </c>
      <c r="B21" s="53" t="s">
        <v>49</v>
      </c>
      <c r="C21" s="72"/>
      <c r="D21" s="73" t="s">
        <v>345</v>
      </c>
      <c r="E21" s="56" t="s">
        <v>93</v>
      </c>
      <c r="F21" s="53" t="s">
        <v>346</v>
      </c>
      <c r="G21" s="254" t="s">
        <v>347</v>
      </c>
      <c r="H21" s="85" t="s">
        <v>348</v>
      </c>
      <c r="I21" s="117" t="s">
        <v>349</v>
      </c>
      <c r="J21" s="53" t="s">
        <v>56</v>
      </c>
      <c r="K21" s="59"/>
      <c r="L21" s="77"/>
      <c r="M21" s="61"/>
      <c r="N21" s="115">
        <v>170.0</v>
      </c>
      <c r="O21" s="87"/>
      <c r="P21" s="89"/>
      <c r="Q21" s="257"/>
      <c r="R21" s="64"/>
      <c r="S21" s="268"/>
      <c r="T21" s="275"/>
      <c r="U21" s="274"/>
      <c r="V21" s="80">
        <v>50.0</v>
      </c>
      <c r="W21" s="286" t="s">
        <v>47</v>
      </c>
      <c r="X21" s="287">
        <f>SUM(U7:U94)</f>
        <v>0</v>
      </c>
      <c r="Y21" s="8"/>
      <c r="Z21" s="8"/>
      <c r="AA21" s="8"/>
      <c r="AB21" s="8"/>
      <c r="AC21" s="8"/>
      <c r="AD21" s="8"/>
      <c r="AE21" s="8"/>
    </row>
    <row r="22">
      <c r="A22" s="53" t="s">
        <v>57</v>
      </c>
      <c r="B22" s="53" t="s">
        <v>49</v>
      </c>
      <c r="C22" s="72"/>
      <c r="D22" s="73" t="s">
        <v>350</v>
      </c>
      <c r="E22" s="56" t="s">
        <v>72</v>
      </c>
      <c r="F22" s="53" t="s">
        <v>52</v>
      </c>
      <c r="G22" s="254" t="s">
        <v>351</v>
      </c>
      <c r="H22" s="85" t="s">
        <v>352</v>
      </c>
      <c r="I22" s="255">
        <v>3.197856918E9</v>
      </c>
      <c r="J22" s="53" t="s">
        <v>56</v>
      </c>
      <c r="K22" s="59"/>
      <c r="L22" s="77"/>
      <c r="M22" s="61"/>
      <c r="N22" s="106"/>
      <c r="O22" s="87"/>
      <c r="P22" s="89"/>
      <c r="Q22" s="257">
        <v>350.0</v>
      </c>
      <c r="R22" s="64"/>
      <c r="S22" s="289"/>
      <c r="T22" s="275"/>
      <c r="U22" s="282"/>
      <c r="V22" s="80">
        <v>50.0</v>
      </c>
      <c r="W22" s="98" t="s">
        <v>116</v>
      </c>
      <c r="X22" s="99">
        <f>SUM(X19:X21)</f>
        <v>500</v>
      </c>
      <c r="Y22" s="8"/>
      <c r="Z22" s="8"/>
      <c r="AA22" s="8"/>
      <c r="AB22" s="8"/>
      <c r="AC22" s="8"/>
      <c r="AD22" s="8"/>
      <c r="AE22" s="8"/>
    </row>
    <row r="23">
      <c r="A23" s="53" t="s">
        <v>57</v>
      </c>
      <c r="B23" s="53" t="s">
        <v>87</v>
      </c>
      <c r="C23" s="72"/>
      <c r="D23" s="73" t="s">
        <v>353</v>
      </c>
      <c r="E23" s="56" t="s">
        <v>121</v>
      </c>
      <c r="F23" s="53" t="s">
        <v>59</v>
      </c>
      <c r="G23" s="254" t="s">
        <v>354</v>
      </c>
      <c r="H23" s="85" t="s">
        <v>355</v>
      </c>
      <c r="I23" s="117" t="s">
        <v>356</v>
      </c>
      <c r="J23" s="53" t="s">
        <v>70</v>
      </c>
      <c r="K23" s="59"/>
      <c r="L23" s="77"/>
      <c r="M23" s="61"/>
      <c r="N23" s="62"/>
      <c r="O23" s="87"/>
      <c r="P23" s="89">
        <v>3000.0</v>
      </c>
      <c r="Q23" s="257"/>
      <c r="R23" s="64"/>
      <c r="S23" s="262"/>
      <c r="T23" s="275"/>
      <c r="U23" s="292"/>
      <c r="V23" s="356">
        <v>3000.0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57</v>
      </c>
      <c r="B24" s="53" t="s">
        <v>49</v>
      </c>
      <c r="C24" s="72"/>
      <c r="D24" s="121" t="s">
        <v>357</v>
      </c>
      <c r="E24" s="56" t="s">
        <v>72</v>
      </c>
      <c r="F24" s="53" t="s">
        <v>52</v>
      </c>
      <c r="G24" s="254" t="s">
        <v>358</v>
      </c>
      <c r="H24" s="85" t="s">
        <v>359</v>
      </c>
      <c r="I24" s="255">
        <v>3.496466059E9</v>
      </c>
      <c r="J24" s="53" t="s">
        <v>70</v>
      </c>
      <c r="K24" s="116"/>
      <c r="L24" s="77"/>
      <c r="M24" s="61">
        <v>350.0</v>
      </c>
      <c r="N24" s="106"/>
      <c r="O24" s="87"/>
      <c r="P24" s="89"/>
      <c r="Q24" s="257"/>
      <c r="R24" s="64"/>
      <c r="S24" s="268"/>
      <c r="T24" s="276"/>
      <c r="U24" s="274"/>
      <c r="V24" s="80">
        <v>50.0</v>
      </c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53" t="s">
        <v>48</v>
      </c>
      <c r="B25" s="53" t="s">
        <v>49</v>
      </c>
      <c r="C25" s="72"/>
      <c r="D25" s="121" t="s">
        <v>360</v>
      </c>
      <c r="E25" s="56" t="s">
        <v>72</v>
      </c>
      <c r="F25" s="53" t="s">
        <v>52</v>
      </c>
      <c r="G25" s="254" t="s">
        <v>361</v>
      </c>
      <c r="H25" s="85" t="s">
        <v>362</v>
      </c>
      <c r="I25" s="117" t="s">
        <v>363</v>
      </c>
      <c r="J25" s="53" t="s">
        <v>70</v>
      </c>
      <c r="K25" s="59"/>
      <c r="L25" s="60">
        <v>700.0</v>
      </c>
      <c r="M25" s="97"/>
      <c r="N25" s="106"/>
      <c r="O25" s="87"/>
      <c r="P25" s="89"/>
      <c r="Q25" s="257"/>
      <c r="R25" s="64"/>
      <c r="S25" s="268"/>
      <c r="T25" s="276"/>
      <c r="U25" s="282"/>
      <c r="V25" s="80">
        <v>100.0</v>
      </c>
      <c r="W25" s="357" t="s">
        <v>127</v>
      </c>
      <c r="X25" s="358">
        <f>SUM(X12,X16,X22,AA11)</f>
        <v>27030</v>
      </c>
      <c r="Y25" s="8"/>
      <c r="Z25" s="8"/>
      <c r="AA25" s="8"/>
      <c r="AB25" s="359" t="s">
        <v>28</v>
      </c>
      <c r="AC25" s="8"/>
      <c r="AD25" s="8"/>
      <c r="AE25" s="8"/>
    </row>
    <row r="26">
      <c r="A26" s="53" t="s">
        <v>57</v>
      </c>
      <c r="B26" s="53" t="s">
        <v>49</v>
      </c>
      <c r="C26" s="54"/>
      <c r="D26" s="73" t="s">
        <v>364</v>
      </c>
      <c r="E26" s="56" t="s">
        <v>63</v>
      </c>
      <c r="F26" s="53" t="s">
        <v>52</v>
      </c>
      <c r="G26" s="254" t="s">
        <v>365</v>
      </c>
      <c r="H26" s="85" t="s">
        <v>366</v>
      </c>
      <c r="I26" s="117">
        <v>3.599074208E9</v>
      </c>
      <c r="J26" s="53" t="s">
        <v>38</v>
      </c>
      <c r="K26" s="86"/>
      <c r="L26" s="77"/>
      <c r="M26" s="118"/>
      <c r="N26" s="106"/>
      <c r="O26" s="87">
        <v>350.0</v>
      </c>
      <c r="P26" s="66"/>
      <c r="Q26" s="265"/>
      <c r="R26" s="112"/>
      <c r="S26" s="268"/>
      <c r="T26" s="276"/>
      <c r="U26" s="282"/>
      <c r="V26" s="80">
        <v>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57</v>
      </c>
      <c r="B27" s="53" t="s">
        <v>49</v>
      </c>
      <c r="C27" s="54"/>
      <c r="D27" s="83"/>
      <c r="E27" s="56" t="s">
        <v>72</v>
      </c>
      <c r="F27" s="53" t="s">
        <v>52</v>
      </c>
      <c r="G27" s="278" t="s">
        <v>367</v>
      </c>
      <c r="H27" s="85" t="s">
        <v>368</v>
      </c>
      <c r="I27" s="117">
        <v>4.891269838E9</v>
      </c>
      <c r="J27" s="53" t="s">
        <v>56</v>
      </c>
      <c r="K27" s="119"/>
      <c r="L27" s="77"/>
      <c r="M27" s="111"/>
      <c r="N27" s="62"/>
      <c r="O27" s="87">
        <v>350.0</v>
      </c>
      <c r="P27" s="89"/>
      <c r="Q27" s="257"/>
      <c r="R27" s="64"/>
      <c r="S27" s="268"/>
      <c r="T27" s="276"/>
      <c r="U27" s="294"/>
      <c r="V27" s="56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57</v>
      </c>
      <c r="B28" s="53" t="s">
        <v>49</v>
      </c>
      <c r="C28" s="54"/>
      <c r="D28" s="73" t="s">
        <v>369</v>
      </c>
      <c r="E28" s="56" t="s">
        <v>109</v>
      </c>
      <c r="F28" s="53" t="s">
        <v>52</v>
      </c>
      <c r="G28" s="254" t="s">
        <v>370</v>
      </c>
      <c r="H28" s="85" t="s">
        <v>371</v>
      </c>
      <c r="I28" s="255">
        <v>9.881040504E9</v>
      </c>
      <c r="J28" s="53" t="s">
        <v>38</v>
      </c>
      <c r="K28" s="119"/>
      <c r="L28" s="77"/>
      <c r="M28" s="61"/>
      <c r="N28" s="115"/>
      <c r="O28" s="87"/>
      <c r="P28" s="89"/>
      <c r="Q28" s="257">
        <v>450.0</v>
      </c>
      <c r="R28" s="64"/>
      <c r="S28" s="262"/>
      <c r="T28" s="275"/>
      <c r="U28" s="295"/>
      <c r="V28" s="56">
        <v>100.0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57</v>
      </c>
      <c r="B29" s="53" t="s">
        <v>49</v>
      </c>
      <c r="C29" s="54"/>
      <c r="D29" s="120" t="s">
        <v>372</v>
      </c>
      <c r="E29" s="56" t="s">
        <v>63</v>
      </c>
      <c r="F29" s="53" t="s">
        <v>52</v>
      </c>
      <c r="G29" s="254" t="s">
        <v>373</v>
      </c>
      <c r="H29" s="85" t="s">
        <v>374</v>
      </c>
      <c r="I29" s="255">
        <v>1.1971345944E10</v>
      </c>
      <c r="J29" s="53" t="s">
        <v>38</v>
      </c>
      <c r="K29" s="59" t="s">
        <v>28</v>
      </c>
      <c r="L29" s="77"/>
      <c r="M29" s="61">
        <v>350.0</v>
      </c>
      <c r="N29" s="62"/>
      <c r="O29" s="87"/>
      <c r="P29" s="89"/>
      <c r="Q29" s="257"/>
      <c r="R29" s="64"/>
      <c r="S29" s="268"/>
      <c r="T29" s="275"/>
      <c r="U29" s="295"/>
      <c r="V29" s="56">
        <v>50.0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57</v>
      </c>
      <c r="B30" s="53" t="s">
        <v>49</v>
      </c>
      <c r="C30" s="72"/>
      <c r="D30" s="120" t="s">
        <v>375</v>
      </c>
      <c r="E30" s="56" t="s">
        <v>99</v>
      </c>
      <c r="F30" s="53" t="s">
        <v>52</v>
      </c>
      <c r="G30" s="254" t="s">
        <v>376</v>
      </c>
      <c r="H30" s="85" t="s">
        <v>377</v>
      </c>
      <c r="I30" s="117" t="s">
        <v>378</v>
      </c>
      <c r="J30" s="53" t="s">
        <v>70</v>
      </c>
      <c r="K30" s="59"/>
      <c r="L30" s="60"/>
      <c r="M30" s="61"/>
      <c r="N30" s="62"/>
      <c r="O30" s="87"/>
      <c r="P30" s="89"/>
      <c r="Q30" s="257"/>
      <c r="R30" s="64">
        <v>350.0</v>
      </c>
      <c r="S30" s="296"/>
      <c r="T30" s="297"/>
      <c r="U30" s="295"/>
      <c r="V30" s="56">
        <v>50.0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57</v>
      </c>
      <c r="B31" s="53" t="s">
        <v>49</v>
      </c>
      <c r="C31" s="121"/>
      <c r="D31" s="120" t="s">
        <v>379</v>
      </c>
      <c r="E31" s="56" t="s">
        <v>51</v>
      </c>
      <c r="F31" s="53" t="s">
        <v>52</v>
      </c>
      <c r="G31" s="254" t="s">
        <v>380</v>
      </c>
      <c r="H31" s="85" t="s">
        <v>381</v>
      </c>
      <c r="I31" s="117" t="s">
        <v>382</v>
      </c>
      <c r="J31" s="53" t="s">
        <v>38</v>
      </c>
      <c r="K31" s="59"/>
      <c r="L31" s="77"/>
      <c r="M31" s="61"/>
      <c r="N31" s="106"/>
      <c r="O31" s="43"/>
      <c r="P31" s="78"/>
      <c r="Q31" s="250"/>
      <c r="R31" s="44">
        <v>350.0</v>
      </c>
      <c r="S31" s="296"/>
      <c r="T31" s="297"/>
      <c r="U31" s="295"/>
      <c r="V31" s="56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57</v>
      </c>
      <c r="B32" s="53" t="s">
        <v>49</v>
      </c>
      <c r="C32" s="72"/>
      <c r="D32" s="120" t="s">
        <v>383</v>
      </c>
      <c r="E32" s="56" t="s">
        <v>109</v>
      </c>
      <c r="F32" s="53" t="s">
        <v>59</v>
      </c>
      <c r="G32" s="299" t="s">
        <v>384</v>
      </c>
      <c r="H32" s="122" t="s">
        <v>385</v>
      </c>
      <c r="I32" s="255">
        <v>6.299048485E9</v>
      </c>
      <c r="J32" s="53" t="s">
        <v>38</v>
      </c>
      <c r="K32" s="59"/>
      <c r="L32" s="77"/>
      <c r="M32" s="123"/>
      <c r="N32" s="62"/>
      <c r="O32" s="87"/>
      <c r="P32" s="89"/>
      <c r="Q32" s="257">
        <v>450.0</v>
      </c>
      <c r="R32" s="64"/>
      <c r="S32" s="296"/>
      <c r="T32" s="297"/>
      <c r="U32" s="294"/>
      <c r="V32" s="56">
        <v>100.0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48</v>
      </c>
      <c r="B33" s="53" t="s">
        <v>49</v>
      </c>
      <c r="C33" s="124"/>
      <c r="D33" s="73" t="s">
        <v>386</v>
      </c>
      <c r="E33" s="56" t="s">
        <v>93</v>
      </c>
      <c r="F33" s="53" t="s">
        <v>59</v>
      </c>
      <c r="G33" s="254" t="s">
        <v>387</v>
      </c>
      <c r="H33" s="85" t="s">
        <v>388</v>
      </c>
      <c r="I33" s="117" t="s">
        <v>389</v>
      </c>
      <c r="J33" s="53" t="s">
        <v>38</v>
      </c>
      <c r="K33" s="59"/>
      <c r="L33" s="77"/>
      <c r="M33" s="123"/>
      <c r="N33" s="62">
        <v>250.0</v>
      </c>
      <c r="O33" s="87"/>
      <c r="P33" s="89"/>
      <c r="Q33" s="257"/>
      <c r="R33" s="64"/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57</v>
      </c>
      <c r="B34" s="53" t="s">
        <v>49</v>
      </c>
      <c r="C34" s="72"/>
      <c r="D34" s="125"/>
      <c r="E34" s="56" t="s">
        <v>129</v>
      </c>
      <c r="F34" s="53" t="s">
        <v>52</v>
      </c>
      <c r="G34" s="254" t="s">
        <v>390</v>
      </c>
      <c r="H34" s="85"/>
      <c r="I34" s="117" t="s">
        <v>391</v>
      </c>
      <c r="J34" s="53" t="s">
        <v>56</v>
      </c>
      <c r="K34" s="59"/>
      <c r="L34" s="77"/>
      <c r="M34" s="111"/>
      <c r="N34" s="62"/>
      <c r="O34" s="63"/>
      <c r="P34" s="66"/>
      <c r="Q34" s="265"/>
      <c r="R34" s="112"/>
      <c r="S34" s="296"/>
      <c r="T34" s="300">
        <v>350.0</v>
      </c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57</v>
      </c>
      <c r="B35" s="53" t="s">
        <v>49</v>
      </c>
      <c r="C35" s="72"/>
      <c r="D35" s="142" t="s">
        <v>392</v>
      </c>
      <c r="E35" s="56" t="s">
        <v>99</v>
      </c>
      <c r="F35" s="53" t="s">
        <v>59</v>
      </c>
      <c r="G35" s="254" t="s">
        <v>393</v>
      </c>
      <c r="H35" s="85" t="s">
        <v>394</v>
      </c>
      <c r="I35" s="255">
        <v>9.185898363E9</v>
      </c>
      <c r="J35" s="53" t="s">
        <v>56</v>
      </c>
      <c r="K35" s="59"/>
      <c r="L35" s="77"/>
      <c r="M35" s="97"/>
      <c r="N35" s="62"/>
      <c r="O35" s="43"/>
      <c r="P35" s="78"/>
      <c r="Q35" s="250">
        <v>350.0</v>
      </c>
      <c r="R35" s="44"/>
      <c r="S35" s="296"/>
      <c r="T35" s="297"/>
      <c r="U35" s="295"/>
      <c r="V35" s="56">
        <v>50.0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48</v>
      </c>
      <c r="B36" s="53" t="s">
        <v>49</v>
      </c>
      <c r="C36" s="54"/>
      <c r="D36" s="142" t="s">
        <v>395</v>
      </c>
      <c r="E36" s="56" t="s">
        <v>72</v>
      </c>
      <c r="F36" s="53" t="s">
        <v>52</v>
      </c>
      <c r="G36" s="254" t="s">
        <v>396</v>
      </c>
      <c r="H36" s="85" t="s">
        <v>396</v>
      </c>
      <c r="I36" s="85" t="s">
        <v>397</v>
      </c>
      <c r="J36" s="53" t="s">
        <v>70</v>
      </c>
      <c r="K36" s="86"/>
      <c r="L36" s="77">
        <v>600.0</v>
      </c>
      <c r="M36" s="61"/>
      <c r="N36" s="62"/>
      <c r="O36" s="87"/>
      <c r="P36" s="89"/>
      <c r="Q36" s="257"/>
      <c r="R36" s="64"/>
      <c r="S36" s="296"/>
      <c r="T36" s="297"/>
      <c r="U36" s="294"/>
      <c r="V36" s="56">
        <v>250.0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57</v>
      </c>
      <c r="B37" s="53" t="s">
        <v>49</v>
      </c>
      <c r="C37" s="54"/>
      <c r="D37" s="120" t="s">
        <v>398</v>
      </c>
      <c r="E37" s="56" t="s">
        <v>51</v>
      </c>
      <c r="F37" s="53" t="s">
        <v>52</v>
      </c>
      <c r="G37" s="266" t="s">
        <v>399</v>
      </c>
      <c r="H37" s="75" t="s">
        <v>400</v>
      </c>
      <c r="I37" s="85">
        <v>1.6992723886E10</v>
      </c>
      <c r="J37" s="53" t="s">
        <v>38</v>
      </c>
      <c r="K37" s="86"/>
      <c r="L37" s="77"/>
      <c r="M37" s="61"/>
      <c r="N37" s="62"/>
      <c r="O37" s="87">
        <v>300.0</v>
      </c>
      <c r="P37" s="89"/>
      <c r="Q37" s="257"/>
      <c r="R37" s="64"/>
      <c r="S37" s="301"/>
      <c r="T37" s="297"/>
      <c r="U37" s="294"/>
      <c r="V37" s="56">
        <v>100.0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57</v>
      </c>
      <c r="B38" s="53" t="s">
        <v>49</v>
      </c>
      <c r="C38" s="54"/>
      <c r="D38" s="120" t="s">
        <v>401</v>
      </c>
      <c r="E38" s="56" t="s">
        <v>121</v>
      </c>
      <c r="F38" s="53" t="s">
        <v>52</v>
      </c>
      <c r="G38" s="302" t="s">
        <v>402</v>
      </c>
      <c r="H38" s="129" t="s">
        <v>82</v>
      </c>
      <c r="I38" s="117" t="s">
        <v>403</v>
      </c>
      <c r="J38" s="53" t="s">
        <v>70</v>
      </c>
      <c r="K38" s="59"/>
      <c r="L38" s="77"/>
      <c r="M38" s="61"/>
      <c r="N38" s="106"/>
      <c r="O38" s="63"/>
      <c r="P38" s="66"/>
      <c r="Q38" s="265"/>
      <c r="R38" s="64">
        <v>350.0</v>
      </c>
      <c r="S38" s="296"/>
      <c r="T38" s="297"/>
      <c r="U38" s="294"/>
      <c r="V38" s="56">
        <v>50.0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57</v>
      </c>
      <c r="B39" s="53" t="s">
        <v>49</v>
      </c>
      <c r="C39" s="72"/>
      <c r="D39" s="120"/>
      <c r="E39" s="56" t="s">
        <v>51</v>
      </c>
      <c r="F39" s="53" t="s">
        <v>52</v>
      </c>
      <c r="G39" s="254" t="s">
        <v>404</v>
      </c>
      <c r="H39" s="85" t="s">
        <v>405</v>
      </c>
      <c r="I39" s="117">
        <v>1.1947236099E10</v>
      </c>
      <c r="J39" s="53" t="s">
        <v>38</v>
      </c>
      <c r="K39" s="59"/>
      <c r="L39" s="77"/>
      <c r="M39" s="61"/>
      <c r="N39" s="62"/>
      <c r="O39" s="43">
        <v>350.0</v>
      </c>
      <c r="P39" s="133"/>
      <c r="Q39" s="303"/>
      <c r="R39" s="131"/>
      <c r="S39" s="296"/>
      <c r="T39" s="297"/>
      <c r="U39" s="295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57</v>
      </c>
      <c r="B40" s="53" t="s">
        <v>49</v>
      </c>
      <c r="C40" s="72"/>
      <c r="D40" s="55"/>
      <c r="E40" s="56"/>
      <c r="F40" s="53" t="s">
        <v>52</v>
      </c>
      <c r="G40" s="85" t="s">
        <v>406</v>
      </c>
      <c r="H40" s="85" t="s">
        <v>407</v>
      </c>
      <c r="I40" s="56">
        <v>1.1947680858E10</v>
      </c>
      <c r="J40" s="103"/>
      <c r="K40" s="119"/>
      <c r="L40" s="77"/>
      <c r="M40" s="61"/>
      <c r="N40" s="62"/>
      <c r="O40" s="87">
        <v>350.0</v>
      </c>
      <c r="P40" s="89"/>
      <c r="Q40" s="257"/>
      <c r="R40" s="64"/>
      <c r="S40" s="296"/>
      <c r="T40" s="297"/>
      <c r="U40" s="294"/>
      <c r="V40" s="56">
        <v>50.0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73" t="s">
        <v>408</v>
      </c>
      <c r="E41" s="56" t="s">
        <v>29</v>
      </c>
      <c r="F41" s="53" t="s">
        <v>52</v>
      </c>
      <c r="G41" s="254" t="s">
        <v>409</v>
      </c>
      <c r="H41" s="85" t="s">
        <v>410</v>
      </c>
      <c r="I41" s="117" t="s">
        <v>411</v>
      </c>
      <c r="J41" s="53" t="s">
        <v>70</v>
      </c>
      <c r="K41" s="59"/>
      <c r="L41" s="77"/>
      <c r="M41" s="97"/>
      <c r="N41" s="134"/>
      <c r="O41" s="87"/>
      <c r="P41" s="89">
        <v>350.0</v>
      </c>
      <c r="Q41" s="257"/>
      <c r="R41" s="64"/>
      <c r="S41" s="296"/>
      <c r="T41" s="297"/>
      <c r="U41" s="295"/>
      <c r="V41" s="56">
        <v>175.0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48</v>
      </c>
      <c r="B42" s="53" t="s">
        <v>49</v>
      </c>
      <c r="C42" s="72"/>
      <c r="D42" s="73" t="s">
        <v>408</v>
      </c>
      <c r="E42" s="56" t="s">
        <v>29</v>
      </c>
      <c r="F42" s="53" t="s">
        <v>52</v>
      </c>
      <c r="G42" s="254" t="s">
        <v>412</v>
      </c>
      <c r="H42" s="360" t="s">
        <v>410</v>
      </c>
      <c r="I42" s="117" t="s">
        <v>411</v>
      </c>
      <c r="J42" s="53" t="s">
        <v>70</v>
      </c>
      <c r="K42" s="59"/>
      <c r="L42" s="77"/>
      <c r="M42" s="97"/>
      <c r="N42" s="134"/>
      <c r="O42" s="87"/>
      <c r="P42" s="89">
        <v>350.0</v>
      </c>
      <c r="Q42" s="257"/>
      <c r="R42" s="64"/>
      <c r="S42" s="296"/>
      <c r="T42" s="297"/>
      <c r="U42" s="295"/>
      <c r="V42" s="56">
        <v>175.0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48</v>
      </c>
      <c r="B43" s="53" t="s">
        <v>49</v>
      </c>
      <c r="C43" s="72"/>
      <c r="D43" s="120" t="s">
        <v>413</v>
      </c>
      <c r="E43" s="56" t="s">
        <v>29</v>
      </c>
      <c r="F43" s="53" t="s">
        <v>52</v>
      </c>
      <c r="G43" s="254" t="s">
        <v>414</v>
      </c>
      <c r="H43" s="85" t="s">
        <v>415</v>
      </c>
      <c r="I43" s="117" t="s">
        <v>416</v>
      </c>
      <c r="J43" s="53" t="s">
        <v>70</v>
      </c>
      <c r="K43" s="59"/>
      <c r="L43" s="77">
        <v>350.0</v>
      </c>
      <c r="M43" s="61"/>
      <c r="N43" s="135"/>
      <c r="O43" s="87"/>
      <c r="P43" s="89"/>
      <c r="Q43" s="257"/>
      <c r="R43" s="64"/>
      <c r="S43" s="296"/>
      <c r="T43" s="297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48</v>
      </c>
      <c r="B44" s="53" t="s">
        <v>49</v>
      </c>
      <c r="C44" s="54"/>
      <c r="D44" s="304" t="s">
        <v>417</v>
      </c>
      <c r="E44" s="56" t="s">
        <v>29</v>
      </c>
      <c r="F44" s="53" t="s">
        <v>52</v>
      </c>
      <c r="G44" s="305" t="s">
        <v>418</v>
      </c>
      <c r="H44" s="138" t="s">
        <v>106</v>
      </c>
      <c r="I44" s="129" t="s">
        <v>419</v>
      </c>
      <c r="J44" s="53" t="s">
        <v>70</v>
      </c>
      <c r="K44" s="139"/>
      <c r="L44" s="77">
        <v>600.0</v>
      </c>
      <c r="M44" s="61"/>
      <c r="N44" s="134"/>
      <c r="O44" s="87"/>
      <c r="P44" s="89"/>
      <c r="Q44" s="257"/>
      <c r="R44" s="64"/>
      <c r="S44" s="296"/>
      <c r="T44" s="300"/>
      <c r="U44" s="295"/>
      <c r="V44" s="56">
        <v>300.0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57</v>
      </c>
      <c r="B45" s="53" t="s">
        <v>49</v>
      </c>
      <c r="C45" s="54"/>
      <c r="D45" s="73" t="s">
        <v>420</v>
      </c>
      <c r="E45" s="56" t="s">
        <v>93</v>
      </c>
      <c r="F45" s="53" t="s">
        <v>94</v>
      </c>
      <c r="G45" s="254" t="s">
        <v>421</v>
      </c>
      <c r="H45" s="85" t="s">
        <v>422</v>
      </c>
      <c r="I45" s="117" t="s">
        <v>423</v>
      </c>
      <c r="J45" s="53" t="s">
        <v>56</v>
      </c>
      <c r="K45" s="59">
        <v>120.0</v>
      </c>
      <c r="L45" s="77"/>
      <c r="M45" s="61"/>
      <c r="N45" s="140"/>
      <c r="O45" s="87"/>
      <c r="P45" s="89"/>
      <c r="Q45" s="257"/>
      <c r="R45" s="64"/>
      <c r="S45" s="296"/>
      <c r="T45" s="300"/>
      <c r="U45" s="274"/>
      <c r="V45" s="56">
        <v>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57</v>
      </c>
      <c r="B46" s="53" t="s">
        <v>49</v>
      </c>
      <c r="C46" s="72"/>
      <c r="D46" s="73" t="s">
        <v>424</v>
      </c>
      <c r="E46" s="56" t="s">
        <v>93</v>
      </c>
      <c r="F46" s="53" t="s">
        <v>94</v>
      </c>
      <c r="G46" s="254" t="s">
        <v>425</v>
      </c>
      <c r="H46" s="85" t="s">
        <v>426</v>
      </c>
      <c r="I46" s="117" t="s">
        <v>427</v>
      </c>
      <c r="J46" s="53" t="s">
        <v>56</v>
      </c>
      <c r="K46" s="86">
        <v>147.0</v>
      </c>
      <c r="L46" s="77"/>
      <c r="M46" s="61"/>
      <c r="N46" s="141"/>
      <c r="O46" s="87"/>
      <c r="P46" s="89"/>
      <c r="Q46" s="257"/>
      <c r="R46" s="64"/>
      <c r="S46" s="301"/>
      <c r="T46" s="297"/>
      <c r="U46" s="274"/>
      <c r="V46" s="56">
        <v>50.0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57</v>
      </c>
      <c r="B47" s="53" t="s">
        <v>49</v>
      </c>
      <c r="C47" s="72"/>
      <c r="D47" s="142"/>
      <c r="E47" s="56" t="s">
        <v>29</v>
      </c>
      <c r="F47" s="53" t="s">
        <v>52</v>
      </c>
      <c r="G47" s="355" t="s">
        <v>428</v>
      </c>
      <c r="H47" s="85" t="s">
        <v>429</v>
      </c>
      <c r="I47" s="117" t="s">
        <v>430</v>
      </c>
      <c r="J47" s="53" t="s">
        <v>70</v>
      </c>
      <c r="K47" s="59">
        <v>350.0</v>
      </c>
      <c r="L47" s="105"/>
      <c r="M47" s="61"/>
      <c r="N47" s="141"/>
      <c r="O47" s="87"/>
      <c r="P47" s="89"/>
      <c r="Q47" s="257"/>
      <c r="R47" s="64"/>
      <c r="S47" s="296"/>
      <c r="T47" s="297"/>
      <c r="U47" s="282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57</v>
      </c>
      <c r="B48" s="53" t="s">
        <v>49</v>
      </c>
      <c r="C48" s="72"/>
      <c r="D48" s="120" t="s">
        <v>431</v>
      </c>
      <c r="E48" s="56" t="s">
        <v>51</v>
      </c>
      <c r="F48" s="53" t="s">
        <v>52</v>
      </c>
      <c r="G48" s="306" t="s">
        <v>432</v>
      </c>
      <c r="H48" s="144" t="s">
        <v>433</v>
      </c>
      <c r="I48" s="117" t="s">
        <v>434</v>
      </c>
      <c r="J48" s="53" t="s">
        <v>38</v>
      </c>
      <c r="K48" s="59">
        <v>350.0</v>
      </c>
      <c r="L48" s="77"/>
      <c r="M48" s="123"/>
      <c r="N48" s="141"/>
      <c r="O48" s="63"/>
      <c r="P48" s="66"/>
      <c r="Q48" s="265"/>
      <c r="R48" s="112"/>
      <c r="S48" s="307"/>
      <c r="T48" s="308"/>
      <c r="U48" s="274"/>
      <c r="V48" s="56">
        <v>50.0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48</v>
      </c>
      <c r="B49" s="53" t="s">
        <v>49</v>
      </c>
      <c r="C49" s="54"/>
      <c r="D49" s="120" t="s">
        <v>435</v>
      </c>
      <c r="E49" s="56" t="s">
        <v>93</v>
      </c>
      <c r="F49" s="53" t="s">
        <v>94</v>
      </c>
      <c r="G49" s="254" t="s">
        <v>436</v>
      </c>
      <c r="H49" s="85" t="s">
        <v>437</v>
      </c>
      <c r="I49" s="85" t="s">
        <v>438</v>
      </c>
      <c r="J49" s="53" t="s">
        <v>56</v>
      </c>
      <c r="K49" s="59">
        <v>200.0</v>
      </c>
      <c r="L49" s="77"/>
      <c r="M49" s="145"/>
      <c r="N49" s="141"/>
      <c r="O49" s="87"/>
      <c r="P49" s="89"/>
      <c r="Q49" s="257"/>
      <c r="R49" s="64"/>
      <c r="S49" s="307"/>
      <c r="T49" s="309"/>
      <c r="U49" s="294"/>
      <c r="V49" s="56">
        <v>100.0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57</v>
      </c>
      <c r="B50" s="53" t="s">
        <v>49</v>
      </c>
      <c r="C50" s="72"/>
      <c r="D50" s="120" t="s">
        <v>439</v>
      </c>
      <c r="E50" s="56" t="s">
        <v>51</v>
      </c>
      <c r="F50" s="53" t="s">
        <v>52</v>
      </c>
      <c r="G50" s="254" t="s">
        <v>440</v>
      </c>
      <c r="H50" s="85" t="s">
        <v>441</v>
      </c>
      <c r="I50" s="85" t="s">
        <v>442</v>
      </c>
      <c r="J50" s="53" t="s">
        <v>38</v>
      </c>
      <c r="K50" s="59">
        <v>400.0</v>
      </c>
      <c r="L50" s="77"/>
      <c r="M50" s="145"/>
      <c r="N50" s="141"/>
      <c r="O50" s="43"/>
      <c r="P50" s="78"/>
      <c r="Q50" s="250"/>
      <c r="R50" s="44"/>
      <c r="S50" s="307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57</v>
      </c>
      <c r="B51" s="53" t="s">
        <v>49</v>
      </c>
      <c r="C51" s="72"/>
      <c r="D51" s="142" t="s">
        <v>443</v>
      </c>
      <c r="E51" s="56" t="s">
        <v>63</v>
      </c>
      <c r="F51" s="53" t="s">
        <v>52</v>
      </c>
      <c r="G51" s="254" t="s">
        <v>444</v>
      </c>
      <c r="H51" s="85" t="s">
        <v>445</v>
      </c>
      <c r="I51" s="146" t="s">
        <v>446</v>
      </c>
      <c r="J51" s="53" t="s">
        <v>38</v>
      </c>
      <c r="K51" s="86">
        <v>350.0</v>
      </c>
      <c r="L51" s="77"/>
      <c r="M51" s="145"/>
      <c r="N51" s="141"/>
      <c r="O51" s="63"/>
      <c r="P51" s="66"/>
      <c r="Q51" s="265"/>
      <c r="R51" s="112"/>
      <c r="S51" s="310"/>
      <c r="T51" s="309"/>
      <c r="U51" s="295"/>
      <c r="V51" s="56">
        <v>50.0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57</v>
      </c>
      <c r="B52" s="53" t="s">
        <v>49</v>
      </c>
      <c r="C52" s="72"/>
      <c r="D52" s="311" t="s">
        <v>447</v>
      </c>
      <c r="E52" s="56" t="s">
        <v>51</v>
      </c>
      <c r="F52" s="53" t="s">
        <v>52</v>
      </c>
      <c r="G52" s="361" t="s">
        <v>448</v>
      </c>
      <c r="H52" s="85"/>
      <c r="I52" s="255">
        <v>1.1990254568E10</v>
      </c>
      <c r="J52" s="53" t="s">
        <v>38</v>
      </c>
      <c r="K52" s="86">
        <v>750.0</v>
      </c>
      <c r="L52" s="77"/>
      <c r="M52" s="148"/>
      <c r="N52" s="141"/>
      <c r="O52" s="63"/>
      <c r="P52" s="66"/>
      <c r="Q52" s="265"/>
      <c r="R52" s="112"/>
      <c r="S52" s="307"/>
      <c r="T52" s="309"/>
      <c r="U52" s="295"/>
      <c r="V52" s="56">
        <v>350.0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48</v>
      </c>
      <c r="B53" s="53" t="s">
        <v>49</v>
      </c>
      <c r="C53" s="72"/>
      <c r="D53" s="121" t="s">
        <v>449</v>
      </c>
      <c r="E53" s="56" t="s">
        <v>29</v>
      </c>
      <c r="F53" s="53" t="s">
        <v>52</v>
      </c>
      <c r="G53" s="254" t="s">
        <v>450</v>
      </c>
      <c r="H53" s="85" t="s">
        <v>451</v>
      </c>
      <c r="I53" s="117" t="s">
        <v>452</v>
      </c>
      <c r="J53" s="53" t="s">
        <v>70</v>
      </c>
      <c r="K53" s="59"/>
      <c r="L53" s="77">
        <v>600.0</v>
      </c>
      <c r="M53" s="145"/>
      <c r="N53" s="149"/>
      <c r="O53" s="87"/>
      <c r="P53" s="89"/>
      <c r="Q53" s="257"/>
      <c r="R53" s="64"/>
      <c r="S53" s="307"/>
      <c r="T53" s="309"/>
      <c r="U53" s="295"/>
      <c r="V53" s="56">
        <v>300.0</v>
      </c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 t="s">
        <v>48</v>
      </c>
      <c r="B54" s="53" t="s">
        <v>187</v>
      </c>
      <c r="C54" s="72"/>
      <c r="D54" s="121" t="s">
        <v>188</v>
      </c>
      <c r="E54" s="56" t="s">
        <v>109</v>
      </c>
      <c r="F54" s="53" t="s">
        <v>453</v>
      </c>
      <c r="G54" s="266" t="s">
        <v>454</v>
      </c>
      <c r="H54" s="75" t="s">
        <v>455</v>
      </c>
      <c r="I54" s="117" t="s">
        <v>456</v>
      </c>
      <c r="J54" s="53" t="s">
        <v>70</v>
      </c>
      <c r="K54" s="86" t="s">
        <v>457</v>
      </c>
      <c r="L54" s="77"/>
      <c r="M54" s="145"/>
      <c r="N54" s="141"/>
      <c r="O54" s="63"/>
      <c r="P54" s="66"/>
      <c r="Q54" s="265"/>
      <c r="R54" s="112"/>
      <c r="S54" s="307"/>
      <c r="T54" s="308"/>
      <c r="U54" s="295"/>
      <c r="V54" s="56" t="s">
        <v>188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 t="s">
        <v>48</v>
      </c>
      <c r="B55" s="53" t="s">
        <v>49</v>
      </c>
      <c r="C55" s="72"/>
      <c r="D55" s="121" t="s">
        <v>458</v>
      </c>
      <c r="E55" s="151" t="s">
        <v>93</v>
      </c>
      <c r="F55" s="53" t="s">
        <v>94</v>
      </c>
      <c r="G55" s="254" t="s">
        <v>459</v>
      </c>
      <c r="H55" s="85" t="s">
        <v>460</v>
      </c>
      <c r="I55" s="117" t="s">
        <v>461</v>
      </c>
      <c r="J55" s="53" t="s">
        <v>56</v>
      </c>
      <c r="K55" s="59"/>
      <c r="L55" s="152"/>
      <c r="M55" s="145"/>
      <c r="N55" s="141">
        <v>350.0</v>
      </c>
      <c r="O55" s="87"/>
      <c r="P55" s="89"/>
      <c r="Q55" s="257"/>
      <c r="R55" s="64"/>
      <c r="S55" s="310"/>
      <c r="T55" s="309"/>
      <c r="U55" s="295"/>
      <c r="V55" s="80">
        <v>50.0</v>
      </c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 t="s">
        <v>57</v>
      </c>
      <c r="B56" s="53" t="s">
        <v>49</v>
      </c>
      <c r="C56" s="72"/>
      <c r="D56" s="121" t="s">
        <v>462</v>
      </c>
      <c r="E56" s="151" t="s">
        <v>93</v>
      </c>
      <c r="F56" s="53" t="s">
        <v>94</v>
      </c>
      <c r="G56" s="362" t="s">
        <v>463</v>
      </c>
      <c r="H56" s="154" t="s">
        <v>460</v>
      </c>
      <c r="I56" s="117" t="s">
        <v>461</v>
      </c>
      <c r="J56" s="53" t="s">
        <v>56</v>
      </c>
      <c r="K56" s="59"/>
      <c r="L56" s="77"/>
      <c r="M56" s="145"/>
      <c r="N56" s="155">
        <v>350.0</v>
      </c>
      <c r="O56" s="87"/>
      <c r="P56" s="89"/>
      <c r="Q56" s="257"/>
      <c r="R56" s="64"/>
      <c r="S56" s="310"/>
      <c r="T56" s="309"/>
      <c r="U56" s="295"/>
      <c r="V56" s="56">
        <v>50.0</v>
      </c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 t="s">
        <v>48</v>
      </c>
      <c r="B57" s="53" t="s">
        <v>49</v>
      </c>
      <c r="C57" s="72"/>
      <c r="D57" s="121" t="s">
        <v>464</v>
      </c>
      <c r="E57" s="151" t="s">
        <v>51</v>
      </c>
      <c r="F57" s="53" t="s">
        <v>52</v>
      </c>
      <c r="G57" s="254" t="s">
        <v>465</v>
      </c>
      <c r="H57" s="360" t="s">
        <v>466</v>
      </c>
      <c r="I57" s="117" t="s">
        <v>467</v>
      </c>
      <c r="J57" s="53" t="s">
        <v>38</v>
      </c>
      <c r="K57" s="156"/>
      <c r="L57" s="77"/>
      <c r="M57" s="145"/>
      <c r="N57" s="141">
        <v>300.0</v>
      </c>
      <c r="O57" s="130"/>
      <c r="P57" s="133"/>
      <c r="Q57" s="303"/>
      <c r="R57" s="131"/>
      <c r="S57" s="310"/>
      <c r="T57" s="309"/>
      <c r="U57" s="295"/>
      <c r="V57" s="56">
        <v>50.0</v>
      </c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 t="s">
        <v>48</v>
      </c>
      <c r="B58" s="53" t="s">
        <v>49</v>
      </c>
      <c r="C58" s="72"/>
      <c r="D58" s="121" t="s">
        <v>468</v>
      </c>
      <c r="E58" s="151" t="s">
        <v>104</v>
      </c>
      <c r="F58" s="53" t="s">
        <v>52</v>
      </c>
      <c r="G58" s="254" t="s">
        <v>469</v>
      </c>
      <c r="H58" s="85" t="s">
        <v>470</v>
      </c>
      <c r="I58" s="117" t="s">
        <v>471</v>
      </c>
      <c r="J58" s="53" t="s">
        <v>38</v>
      </c>
      <c r="K58" s="157"/>
      <c r="L58" s="77"/>
      <c r="M58" s="145"/>
      <c r="N58" s="149"/>
      <c r="O58" s="130"/>
      <c r="P58" s="78">
        <v>300.0</v>
      </c>
      <c r="Q58" s="303"/>
      <c r="R58" s="131"/>
      <c r="S58" s="310"/>
      <c r="T58" s="309"/>
      <c r="U58" s="295"/>
      <c r="V58" s="56">
        <v>100.0</v>
      </c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 t="s">
        <v>48</v>
      </c>
      <c r="B59" s="53" t="s">
        <v>49</v>
      </c>
      <c r="C59" s="72"/>
      <c r="D59" s="121" t="s">
        <v>472</v>
      </c>
      <c r="E59" s="151" t="s">
        <v>129</v>
      </c>
      <c r="F59" s="53" t="s">
        <v>59</v>
      </c>
      <c r="G59" s="254" t="s">
        <v>473</v>
      </c>
      <c r="H59" s="85" t="s">
        <v>474</v>
      </c>
      <c r="I59" s="117" t="s">
        <v>475</v>
      </c>
      <c r="J59" s="53" t="s">
        <v>38</v>
      </c>
      <c r="K59" s="156"/>
      <c r="L59" s="77"/>
      <c r="M59" s="158"/>
      <c r="N59" s="141">
        <v>250.0</v>
      </c>
      <c r="O59" s="87"/>
      <c r="P59" s="89"/>
      <c r="Q59" s="257"/>
      <c r="R59" s="64"/>
      <c r="S59" s="307"/>
      <c r="T59" s="309"/>
      <c r="U59" s="295"/>
      <c r="V59" s="56">
        <v>50.0</v>
      </c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 t="s">
        <v>48</v>
      </c>
      <c r="B60" s="53" t="s">
        <v>49</v>
      </c>
      <c r="C60" s="72"/>
      <c r="D60" s="121" t="s">
        <v>476</v>
      </c>
      <c r="E60" s="151" t="s">
        <v>93</v>
      </c>
      <c r="F60" s="53" t="s">
        <v>59</v>
      </c>
      <c r="G60" s="254" t="s">
        <v>477</v>
      </c>
      <c r="H60" s="85"/>
      <c r="I60" s="117" t="s">
        <v>478</v>
      </c>
      <c r="J60" s="53" t="s">
        <v>38</v>
      </c>
      <c r="K60" s="156"/>
      <c r="L60" s="77">
        <v>150.0</v>
      </c>
      <c r="M60" s="145"/>
      <c r="N60" s="155"/>
      <c r="O60" s="63"/>
      <c r="P60" s="66"/>
      <c r="Q60" s="265"/>
      <c r="R60" s="112"/>
      <c r="S60" s="307"/>
      <c r="T60" s="309"/>
      <c r="U60" s="295"/>
      <c r="V60" s="56">
        <v>50.0</v>
      </c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 t="s">
        <v>57</v>
      </c>
      <c r="B61" s="53" t="s">
        <v>49</v>
      </c>
      <c r="C61" s="54"/>
      <c r="D61" s="72"/>
      <c r="E61" s="25"/>
      <c r="F61" s="53"/>
      <c r="G61" s="254" t="s">
        <v>479</v>
      </c>
      <c r="H61" s="85" t="s">
        <v>480</v>
      </c>
      <c r="I61" s="117">
        <v>2.1992132286E10</v>
      </c>
      <c r="J61" s="53" t="s">
        <v>70</v>
      </c>
      <c r="K61" s="156"/>
      <c r="L61" s="77"/>
      <c r="M61" s="145"/>
      <c r="N61" s="149"/>
      <c r="O61" s="87">
        <v>50.0</v>
      </c>
      <c r="P61" s="66"/>
      <c r="Q61" s="265"/>
      <c r="R61" s="112"/>
      <c r="S61" s="307"/>
      <c r="T61" s="309"/>
      <c r="U61" s="295"/>
      <c r="V61" s="56">
        <v>50.0</v>
      </c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 t="s">
        <v>57</v>
      </c>
      <c r="B62" s="53" t="s">
        <v>49</v>
      </c>
      <c r="C62" s="72"/>
      <c r="D62" s="121" t="s">
        <v>481</v>
      </c>
      <c r="E62" s="151" t="s">
        <v>72</v>
      </c>
      <c r="F62" s="53" t="s">
        <v>52</v>
      </c>
      <c r="G62" s="254" t="s">
        <v>482</v>
      </c>
      <c r="H62" s="85" t="s">
        <v>483</v>
      </c>
      <c r="I62" s="255">
        <v>3.18666399E9</v>
      </c>
      <c r="J62" s="53" t="s">
        <v>56</v>
      </c>
      <c r="K62" s="156"/>
      <c r="L62" s="105"/>
      <c r="M62" s="145">
        <v>300.0</v>
      </c>
      <c r="N62" s="159"/>
      <c r="O62" s="63"/>
      <c r="P62" s="66"/>
      <c r="Q62" s="265"/>
      <c r="R62" s="112"/>
      <c r="S62" s="307"/>
      <c r="T62" s="309"/>
      <c r="U62" s="294"/>
      <c r="V62" s="56">
        <v>150.0</v>
      </c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 t="s">
        <v>57</v>
      </c>
      <c r="B63" s="53" t="s">
        <v>49</v>
      </c>
      <c r="C63" s="72"/>
      <c r="D63" s="121" t="s">
        <v>484</v>
      </c>
      <c r="E63" s="151" t="s">
        <v>99</v>
      </c>
      <c r="F63" s="53" t="s">
        <v>52</v>
      </c>
      <c r="G63" s="254" t="s">
        <v>485</v>
      </c>
      <c r="H63" s="85" t="s">
        <v>486</v>
      </c>
      <c r="I63" s="255">
        <v>9.492880808E9</v>
      </c>
      <c r="J63" s="53" t="s">
        <v>70</v>
      </c>
      <c r="K63" s="156"/>
      <c r="L63" s="77"/>
      <c r="M63" s="145">
        <v>350.0</v>
      </c>
      <c r="N63" s="159"/>
      <c r="O63" s="63"/>
      <c r="P63" s="66"/>
      <c r="Q63" s="265"/>
      <c r="R63" s="112"/>
      <c r="S63" s="307"/>
      <c r="T63" s="309"/>
      <c r="U63" s="295"/>
      <c r="V63" s="56">
        <v>50.0</v>
      </c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 t="s">
        <v>57</v>
      </c>
      <c r="B64" s="53" t="s">
        <v>187</v>
      </c>
      <c r="C64" s="72"/>
      <c r="D64" s="121" t="s">
        <v>188</v>
      </c>
      <c r="E64" s="151" t="s">
        <v>121</v>
      </c>
      <c r="F64" s="53" t="s">
        <v>52</v>
      </c>
      <c r="G64" s="254" t="s">
        <v>487</v>
      </c>
      <c r="H64" s="85" t="s">
        <v>355</v>
      </c>
      <c r="I64" s="117" t="s">
        <v>356</v>
      </c>
      <c r="J64" s="53" t="s">
        <v>70</v>
      </c>
      <c r="K64" s="156"/>
      <c r="L64" s="77"/>
      <c r="M64" s="148"/>
      <c r="N64" s="159"/>
      <c r="O64" s="87"/>
      <c r="P64" s="89" t="s">
        <v>488</v>
      </c>
      <c r="Q64" s="257"/>
      <c r="R64" s="64"/>
      <c r="S64" s="307"/>
      <c r="T64" s="309"/>
      <c r="U64" s="295"/>
      <c r="V64" s="56" t="s">
        <v>188</v>
      </c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 t="s">
        <v>57</v>
      </c>
      <c r="B65" s="53" t="s">
        <v>187</v>
      </c>
      <c r="C65" s="72"/>
      <c r="D65" s="121" t="s">
        <v>188</v>
      </c>
      <c r="E65" s="151" t="s">
        <v>121</v>
      </c>
      <c r="F65" s="53" t="s">
        <v>52</v>
      </c>
      <c r="G65" s="254" t="s">
        <v>489</v>
      </c>
      <c r="H65" s="85" t="s">
        <v>355</v>
      </c>
      <c r="I65" s="117" t="s">
        <v>356</v>
      </c>
      <c r="J65" s="53" t="s">
        <v>70</v>
      </c>
      <c r="K65" s="156"/>
      <c r="L65" s="105"/>
      <c r="M65" s="148"/>
      <c r="N65" s="159"/>
      <c r="O65" s="63"/>
      <c r="P65" s="89" t="s">
        <v>193</v>
      </c>
      <c r="Q65" s="265"/>
      <c r="R65" s="112"/>
      <c r="S65" s="307"/>
      <c r="T65" s="309"/>
      <c r="U65" s="295"/>
      <c r="V65" s="161" t="s">
        <v>188</v>
      </c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 t="s">
        <v>48</v>
      </c>
      <c r="B66" s="53" t="s">
        <v>49</v>
      </c>
      <c r="C66" s="72"/>
      <c r="D66" s="72"/>
      <c r="E66" s="151" t="s">
        <v>99</v>
      </c>
      <c r="F66" s="53" t="s">
        <v>52</v>
      </c>
      <c r="G66" s="254" t="s">
        <v>490</v>
      </c>
      <c r="H66" s="85" t="s">
        <v>491</v>
      </c>
      <c r="I66" s="255">
        <v>1.1987779771E10</v>
      </c>
      <c r="J66" s="53" t="s">
        <v>70</v>
      </c>
      <c r="K66" s="157"/>
      <c r="L66" s="105"/>
      <c r="M66" s="145"/>
      <c r="N66" s="149"/>
      <c r="O66" s="87"/>
      <c r="P66" s="89"/>
      <c r="Q66" s="257">
        <v>350.0</v>
      </c>
      <c r="R66" s="64"/>
      <c r="S66" s="307"/>
      <c r="T66" s="309"/>
      <c r="U66" s="295"/>
      <c r="V66" s="56">
        <v>50.0</v>
      </c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 t="s">
        <v>57</v>
      </c>
      <c r="B67" s="53" t="s">
        <v>49</v>
      </c>
      <c r="C67" s="72"/>
      <c r="D67" s="121" t="s">
        <v>281</v>
      </c>
      <c r="E67" s="151" t="s">
        <v>104</v>
      </c>
      <c r="F67" s="53" t="s">
        <v>105</v>
      </c>
      <c r="G67" s="254" t="s">
        <v>492</v>
      </c>
      <c r="H67" s="85" t="s">
        <v>493</v>
      </c>
      <c r="I67" s="117" t="s">
        <v>494</v>
      </c>
      <c r="J67" s="53" t="s">
        <v>38</v>
      </c>
      <c r="K67" s="156">
        <v>499.0</v>
      </c>
      <c r="L67" s="105"/>
      <c r="M67" s="148"/>
      <c r="N67" s="155"/>
      <c r="O67" s="63"/>
      <c r="P67" s="66"/>
      <c r="Q67" s="265"/>
      <c r="R67" s="112"/>
      <c r="S67" s="307"/>
      <c r="T67" s="309"/>
      <c r="U67" s="295"/>
      <c r="V67" s="56">
        <v>175.0</v>
      </c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 t="s">
        <v>57</v>
      </c>
      <c r="B68" s="53" t="s">
        <v>49</v>
      </c>
      <c r="C68" s="72"/>
      <c r="D68" s="121" t="s">
        <v>495</v>
      </c>
      <c r="E68" s="151" t="s">
        <v>121</v>
      </c>
      <c r="F68" s="53" t="s">
        <v>453</v>
      </c>
      <c r="G68" s="254" t="s">
        <v>496</v>
      </c>
      <c r="H68" s="85" t="s">
        <v>497</v>
      </c>
      <c r="I68" s="117" t="s">
        <v>498</v>
      </c>
      <c r="J68" s="53" t="s">
        <v>70</v>
      </c>
      <c r="K68" s="156">
        <v>300.0</v>
      </c>
      <c r="L68" s="105"/>
      <c r="M68" s="148"/>
      <c r="N68" s="141"/>
      <c r="O68" s="63"/>
      <c r="P68" s="66"/>
      <c r="Q68" s="265"/>
      <c r="R68" s="112"/>
      <c r="S68" s="307"/>
      <c r="T68" s="309"/>
      <c r="U68" s="295"/>
      <c r="V68" s="56">
        <v>100.0</v>
      </c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 t="s">
        <v>48</v>
      </c>
      <c r="B69" s="53" t="s">
        <v>49</v>
      </c>
      <c r="C69" s="72"/>
      <c r="D69" s="121" t="s">
        <v>499</v>
      </c>
      <c r="E69" s="313" t="s">
        <v>500</v>
      </c>
      <c r="F69" s="53" t="s">
        <v>52</v>
      </c>
      <c r="G69" s="254" t="s">
        <v>501</v>
      </c>
      <c r="H69" s="85" t="s">
        <v>502</v>
      </c>
      <c r="I69" s="117" t="s">
        <v>503</v>
      </c>
      <c r="J69" s="53" t="s">
        <v>38</v>
      </c>
      <c r="K69" s="163"/>
      <c r="L69" s="77">
        <v>350.0</v>
      </c>
      <c r="M69" s="145"/>
      <c r="N69" s="149"/>
      <c r="O69" s="87"/>
      <c r="P69" s="89"/>
      <c r="Q69" s="257"/>
      <c r="R69" s="64"/>
      <c r="S69" s="307"/>
      <c r="T69" s="309"/>
      <c r="U69" s="295"/>
      <c r="V69" s="56">
        <v>50.0</v>
      </c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 t="s">
        <v>57</v>
      </c>
      <c r="B70" s="53" t="s">
        <v>187</v>
      </c>
      <c r="C70" s="72"/>
      <c r="D70" s="121" t="s">
        <v>188</v>
      </c>
      <c r="E70" s="313" t="s">
        <v>93</v>
      </c>
      <c r="F70" s="53" t="s">
        <v>94</v>
      </c>
      <c r="G70" s="254" t="s">
        <v>504</v>
      </c>
      <c r="H70" s="85" t="s">
        <v>505</v>
      </c>
      <c r="I70" s="117" t="s">
        <v>506</v>
      </c>
      <c r="J70" s="53" t="s">
        <v>56</v>
      </c>
      <c r="K70" s="164"/>
      <c r="L70" s="105"/>
      <c r="M70" s="145" t="s">
        <v>193</v>
      </c>
      <c r="N70" s="149"/>
      <c r="O70" s="63"/>
      <c r="P70" s="66"/>
      <c r="Q70" s="265"/>
      <c r="R70" s="112"/>
      <c r="S70" s="307"/>
      <c r="T70" s="309"/>
      <c r="U70" s="295"/>
      <c r="V70" s="56" t="s">
        <v>188</v>
      </c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 t="s">
        <v>57</v>
      </c>
      <c r="B71" s="53" t="s">
        <v>49</v>
      </c>
      <c r="C71" s="72"/>
      <c r="D71" s="121" t="s">
        <v>507</v>
      </c>
      <c r="E71" s="313" t="s">
        <v>29</v>
      </c>
      <c r="F71" s="53" t="s">
        <v>52</v>
      </c>
      <c r="G71" s="254" t="s">
        <v>508</v>
      </c>
      <c r="H71" s="85" t="s">
        <v>509</v>
      </c>
      <c r="I71" s="117" t="s">
        <v>510</v>
      </c>
      <c r="J71" s="53" t="s">
        <v>70</v>
      </c>
      <c r="K71" s="156"/>
      <c r="L71" s="105"/>
      <c r="M71" s="165"/>
      <c r="N71" s="149"/>
      <c r="O71" s="63"/>
      <c r="P71" s="66"/>
      <c r="Q71" s="265"/>
      <c r="R71" s="64">
        <v>350.0</v>
      </c>
      <c r="S71" s="307"/>
      <c r="T71" s="309"/>
      <c r="U71" s="295"/>
      <c r="V71" s="80">
        <v>50.0</v>
      </c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 t="s">
        <v>57</v>
      </c>
      <c r="B72" s="53" t="s">
        <v>49</v>
      </c>
      <c r="C72" s="72"/>
      <c r="D72" s="121" t="s">
        <v>511</v>
      </c>
      <c r="E72" s="313" t="s">
        <v>129</v>
      </c>
      <c r="F72" s="53" t="s">
        <v>52</v>
      </c>
      <c r="G72" s="254" t="s">
        <v>512</v>
      </c>
      <c r="H72" s="85" t="s">
        <v>513</v>
      </c>
      <c r="I72" s="117" t="s">
        <v>514</v>
      </c>
      <c r="J72" s="53" t="s">
        <v>38</v>
      </c>
      <c r="K72" s="163"/>
      <c r="L72" s="77"/>
      <c r="M72" s="148"/>
      <c r="N72" s="149"/>
      <c r="O72" s="63"/>
      <c r="P72" s="66"/>
      <c r="Q72" s="265"/>
      <c r="R72" s="64">
        <v>350.0</v>
      </c>
      <c r="S72" s="307"/>
      <c r="T72" s="309"/>
      <c r="U72" s="295"/>
      <c r="V72" s="56">
        <v>50.0</v>
      </c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 t="s">
        <v>57</v>
      </c>
      <c r="B73" s="53" t="s">
        <v>49</v>
      </c>
      <c r="C73" s="166"/>
      <c r="D73" s="314" t="s">
        <v>515</v>
      </c>
      <c r="E73" s="313" t="s">
        <v>93</v>
      </c>
      <c r="F73" s="53" t="s">
        <v>94</v>
      </c>
      <c r="G73" s="254" t="s">
        <v>516</v>
      </c>
      <c r="H73" s="85" t="s">
        <v>517</v>
      </c>
      <c r="I73" s="117" t="s">
        <v>518</v>
      </c>
      <c r="J73" s="53" t="s">
        <v>56</v>
      </c>
      <c r="K73" s="171">
        <v>197.0</v>
      </c>
      <c r="L73" s="77"/>
      <c r="M73" s="169"/>
      <c r="N73" s="170"/>
      <c r="O73" s="63"/>
      <c r="P73" s="66"/>
      <c r="Q73" s="265"/>
      <c r="R73" s="112"/>
      <c r="S73" s="315"/>
      <c r="T73" s="316"/>
      <c r="U73" s="295"/>
      <c r="V73" s="56">
        <v>50.0</v>
      </c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 t="s">
        <v>57</v>
      </c>
      <c r="B74" s="53" t="s">
        <v>49</v>
      </c>
      <c r="C74" s="166"/>
      <c r="D74" s="121" t="s">
        <v>519</v>
      </c>
      <c r="E74" s="313" t="s">
        <v>104</v>
      </c>
      <c r="F74" s="53" t="s">
        <v>105</v>
      </c>
      <c r="G74" s="254" t="s">
        <v>520</v>
      </c>
      <c r="H74" s="85" t="s">
        <v>521</v>
      </c>
      <c r="I74" s="117" t="s">
        <v>522</v>
      </c>
      <c r="J74" s="53" t="s">
        <v>38</v>
      </c>
      <c r="K74" s="171">
        <v>350.0</v>
      </c>
      <c r="L74" s="105"/>
      <c r="M74" s="169"/>
      <c r="N74" s="170"/>
      <c r="O74" s="130"/>
      <c r="P74" s="133"/>
      <c r="Q74" s="303"/>
      <c r="R74" s="131"/>
      <c r="S74" s="315"/>
      <c r="T74" s="316"/>
      <c r="U74" s="295"/>
      <c r="V74" s="161">
        <v>100.0</v>
      </c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 t="s">
        <v>57</v>
      </c>
      <c r="B75" s="53" t="s">
        <v>49</v>
      </c>
      <c r="C75" s="166"/>
      <c r="D75" s="73" t="s">
        <v>523</v>
      </c>
      <c r="E75" s="313" t="s">
        <v>51</v>
      </c>
      <c r="F75" s="53" t="s">
        <v>52</v>
      </c>
      <c r="G75" s="254" t="s">
        <v>524</v>
      </c>
      <c r="H75" s="85" t="s">
        <v>525</v>
      </c>
      <c r="I75" s="85" t="s">
        <v>526</v>
      </c>
      <c r="J75" s="53" t="s">
        <v>38</v>
      </c>
      <c r="K75" s="171">
        <v>350.0</v>
      </c>
      <c r="L75" s="105"/>
      <c r="M75" s="172"/>
      <c r="N75" s="170"/>
      <c r="O75" s="63"/>
      <c r="P75" s="66"/>
      <c r="Q75" s="265"/>
      <c r="R75" s="112"/>
      <c r="S75" s="315"/>
      <c r="T75" s="316"/>
      <c r="U75" s="295"/>
      <c r="V75" s="161">
        <v>50.0</v>
      </c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 t="s">
        <v>57</v>
      </c>
      <c r="B76" s="53" t="s">
        <v>49</v>
      </c>
      <c r="C76" s="166"/>
      <c r="D76" s="121" t="s">
        <v>527</v>
      </c>
      <c r="E76" s="313" t="s">
        <v>29</v>
      </c>
      <c r="F76" s="53" t="s">
        <v>52</v>
      </c>
      <c r="G76" s="254" t="s">
        <v>528</v>
      </c>
      <c r="H76" s="85"/>
      <c r="I76" s="85" t="s">
        <v>529</v>
      </c>
      <c r="J76" s="53" t="s">
        <v>70</v>
      </c>
      <c r="K76" s="168"/>
      <c r="L76" s="77"/>
      <c r="M76" s="169"/>
      <c r="N76" s="170"/>
      <c r="O76" s="63"/>
      <c r="P76" s="66"/>
      <c r="Q76" s="265"/>
      <c r="R76" s="64">
        <v>350.0</v>
      </c>
      <c r="S76" s="315"/>
      <c r="T76" s="316"/>
      <c r="U76" s="295"/>
      <c r="V76" s="161">
        <v>50.0</v>
      </c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 t="s">
        <v>57</v>
      </c>
      <c r="B77" s="53" t="s">
        <v>49</v>
      </c>
      <c r="C77" s="166"/>
      <c r="D77" s="121" t="s">
        <v>530</v>
      </c>
      <c r="E77" s="313" t="s">
        <v>99</v>
      </c>
      <c r="F77" s="53" t="s">
        <v>52</v>
      </c>
      <c r="G77" s="254" t="s">
        <v>531</v>
      </c>
      <c r="H77" s="85"/>
      <c r="I77" s="85" t="s">
        <v>532</v>
      </c>
      <c r="J77" s="53" t="s">
        <v>56</v>
      </c>
      <c r="K77" s="171"/>
      <c r="L77" s="105"/>
      <c r="M77" s="169"/>
      <c r="N77" s="170"/>
      <c r="O77" s="63"/>
      <c r="P77" s="66"/>
      <c r="Q77" s="265"/>
      <c r="R77" s="64">
        <v>350.0</v>
      </c>
      <c r="S77" s="315"/>
      <c r="T77" s="316"/>
      <c r="U77" s="295"/>
      <c r="V77" s="161">
        <v>50.0</v>
      </c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 t="s">
        <v>57</v>
      </c>
      <c r="B78" s="53" t="s">
        <v>49</v>
      </c>
      <c r="C78" s="166"/>
      <c r="D78" s="121" t="s">
        <v>533</v>
      </c>
      <c r="E78" s="151" t="s">
        <v>29</v>
      </c>
      <c r="F78" s="53" t="s">
        <v>59</v>
      </c>
      <c r="G78" s="254" t="s">
        <v>534</v>
      </c>
      <c r="H78" s="85" t="s">
        <v>535</v>
      </c>
      <c r="I78" s="85" t="s">
        <v>536</v>
      </c>
      <c r="J78" s="53" t="s">
        <v>70</v>
      </c>
      <c r="K78" s="171">
        <v>250.0</v>
      </c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73">
        <v>50.0</v>
      </c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53" t="s">
        <v>57</v>
      </c>
      <c r="B79" s="53" t="s">
        <v>49</v>
      </c>
      <c r="C79" s="166"/>
      <c r="D79" s="72"/>
      <c r="E79" s="151" t="s">
        <v>63</v>
      </c>
      <c r="F79" s="53" t="s">
        <v>52</v>
      </c>
      <c r="G79" s="278" t="s">
        <v>537</v>
      </c>
      <c r="H79" s="85" t="s">
        <v>538</v>
      </c>
      <c r="I79" s="85" t="s">
        <v>539</v>
      </c>
      <c r="J79" s="53" t="s">
        <v>38</v>
      </c>
      <c r="K79" s="171">
        <v>250.0</v>
      </c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61">
        <v>50.0</v>
      </c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53" t="s">
        <v>57</v>
      </c>
      <c r="B80" s="53" t="s">
        <v>49</v>
      </c>
      <c r="C80" s="166"/>
      <c r="D80" s="121" t="s">
        <v>540</v>
      </c>
      <c r="E80" s="151" t="s">
        <v>51</v>
      </c>
      <c r="F80" s="53" t="s">
        <v>52</v>
      </c>
      <c r="G80" s="254" t="s">
        <v>541</v>
      </c>
      <c r="H80" s="85" t="s">
        <v>542</v>
      </c>
      <c r="I80" s="85">
        <v>2.1964372268E10</v>
      </c>
      <c r="J80" s="53" t="s">
        <v>38</v>
      </c>
      <c r="K80" s="168"/>
      <c r="L80" s="105"/>
      <c r="M80" s="169"/>
      <c r="N80" s="170"/>
      <c r="O80" s="87">
        <v>350.0</v>
      </c>
      <c r="P80" s="66"/>
      <c r="Q80" s="265"/>
      <c r="R80" s="112"/>
      <c r="S80" s="315"/>
      <c r="T80" s="316"/>
      <c r="U80" s="295"/>
      <c r="V80" s="161">
        <v>50.0</v>
      </c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53" t="s">
        <v>57</v>
      </c>
      <c r="B81" s="53" t="s">
        <v>49</v>
      </c>
      <c r="C81" s="166"/>
      <c r="D81" s="121" t="s">
        <v>543</v>
      </c>
      <c r="E81" s="151" t="s">
        <v>51</v>
      </c>
      <c r="F81" s="53" t="s">
        <v>52</v>
      </c>
      <c r="G81" s="254" t="s">
        <v>544</v>
      </c>
      <c r="H81" s="85" t="s">
        <v>545</v>
      </c>
      <c r="I81" s="85">
        <v>6.999029614E9</v>
      </c>
      <c r="J81" s="53" t="s">
        <v>38</v>
      </c>
      <c r="K81" s="168"/>
      <c r="L81" s="105"/>
      <c r="M81" s="169"/>
      <c r="N81" s="170"/>
      <c r="O81" s="87">
        <v>450.0</v>
      </c>
      <c r="P81" s="66"/>
      <c r="Q81" s="265"/>
      <c r="R81" s="112"/>
      <c r="S81" s="315"/>
      <c r="T81" s="316"/>
      <c r="U81" s="295"/>
      <c r="V81" s="173">
        <v>100.0</v>
      </c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53" t="s">
        <v>48</v>
      </c>
      <c r="B82" s="53" t="s">
        <v>49</v>
      </c>
      <c r="C82" s="166"/>
      <c r="D82" s="121" t="s">
        <v>546</v>
      </c>
      <c r="E82" s="151" t="s">
        <v>51</v>
      </c>
      <c r="F82" s="53" t="s">
        <v>59</v>
      </c>
      <c r="G82" s="254" t="s">
        <v>547</v>
      </c>
      <c r="H82" s="85" t="s">
        <v>548</v>
      </c>
      <c r="I82" s="85" t="s">
        <v>549</v>
      </c>
      <c r="J82" s="53" t="s">
        <v>38</v>
      </c>
      <c r="K82" s="168"/>
      <c r="L82" s="77">
        <v>250.0</v>
      </c>
      <c r="M82" s="169"/>
      <c r="N82" s="170"/>
      <c r="O82" s="63"/>
      <c r="P82" s="66"/>
      <c r="Q82" s="265"/>
      <c r="R82" s="112"/>
      <c r="S82" s="315"/>
      <c r="T82" s="316"/>
      <c r="U82" s="295"/>
      <c r="V82" s="173">
        <v>50.0</v>
      </c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53" t="s">
        <v>48</v>
      </c>
      <c r="B83" s="53" t="s">
        <v>49</v>
      </c>
      <c r="C83" s="166"/>
      <c r="D83" s="121" t="s">
        <v>188</v>
      </c>
      <c r="E83" s="25"/>
      <c r="F83" s="53" t="s">
        <v>94</v>
      </c>
      <c r="G83" s="254" t="s">
        <v>550</v>
      </c>
      <c r="H83" s="175"/>
      <c r="I83" s="85" t="s">
        <v>551</v>
      </c>
      <c r="J83" s="103"/>
      <c r="K83" s="171" t="s">
        <v>552</v>
      </c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3" t="s">
        <v>188</v>
      </c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53" t="s">
        <v>57</v>
      </c>
      <c r="B84" s="53" t="s">
        <v>187</v>
      </c>
      <c r="C84" s="166"/>
      <c r="D84" s="121" t="s">
        <v>188</v>
      </c>
      <c r="E84" s="151" t="s">
        <v>93</v>
      </c>
      <c r="F84" s="53" t="s">
        <v>94</v>
      </c>
      <c r="G84" s="254" t="s">
        <v>553</v>
      </c>
      <c r="H84" s="85" t="s">
        <v>554</v>
      </c>
      <c r="I84" s="85" t="s">
        <v>555</v>
      </c>
      <c r="J84" s="53" t="s">
        <v>56</v>
      </c>
      <c r="K84" s="179"/>
      <c r="L84" s="180"/>
      <c r="M84" s="172" t="s">
        <v>457</v>
      </c>
      <c r="N84" s="182"/>
      <c r="O84" s="183"/>
      <c r="P84" s="186"/>
      <c r="Q84" s="317"/>
      <c r="R84" s="184"/>
      <c r="S84" s="318"/>
      <c r="T84" s="319"/>
      <c r="U84" s="320"/>
      <c r="V84" s="173" t="s">
        <v>188</v>
      </c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 t="s">
        <v>187</v>
      </c>
      <c r="C85" s="166"/>
      <c r="D85" s="121" t="s">
        <v>188</v>
      </c>
      <c r="E85" s="151" t="s">
        <v>93</v>
      </c>
      <c r="F85" s="53" t="s">
        <v>94</v>
      </c>
      <c r="G85" s="254" t="s">
        <v>556</v>
      </c>
      <c r="H85" s="85"/>
      <c r="I85" s="85" t="s">
        <v>230</v>
      </c>
      <c r="J85" s="53" t="s">
        <v>38</v>
      </c>
      <c r="K85" s="179"/>
      <c r="L85" s="77" t="s">
        <v>488</v>
      </c>
      <c r="M85" s="172"/>
      <c r="N85" s="182"/>
      <c r="O85" s="183"/>
      <c r="P85" s="186"/>
      <c r="Q85" s="317"/>
      <c r="R85" s="184"/>
      <c r="S85" s="318"/>
      <c r="T85" s="319"/>
      <c r="U85" s="320"/>
      <c r="V85" s="173" t="s">
        <v>188</v>
      </c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25"/>
      <c r="F86" s="53"/>
      <c r="G86" s="175"/>
      <c r="H86" s="175"/>
      <c r="I86" s="175"/>
      <c r="J86" s="103"/>
      <c r="K86" s="187"/>
      <c r="L86" s="180"/>
      <c r="M86" s="188"/>
      <c r="N86" s="189"/>
      <c r="O86" s="190"/>
      <c r="P86" s="193"/>
      <c r="Q86" s="321"/>
      <c r="R86" s="191"/>
      <c r="S86" s="322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72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103"/>
      <c r="B94" s="53"/>
      <c r="C94" s="166"/>
      <c r="D94" s="72"/>
      <c r="E94" s="162"/>
      <c r="F94" s="53"/>
      <c r="G94" s="175"/>
      <c r="H94" s="175"/>
      <c r="I94" s="175"/>
      <c r="J94" s="103"/>
      <c r="K94" s="179"/>
      <c r="L94" s="195"/>
      <c r="M94" s="181"/>
      <c r="N94" s="182"/>
      <c r="O94" s="196"/>
      <c r="P94" s="199"/>
      <c r="Q94" s="323"/>
      <c r="R94" s="197"/>
      <c r="S94" s="318"/>
      <c r="T94" s="319"/>
      <c r="U94" s="320"/>
      <c r="V94" s="17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1"/>
      <c r="E95" s="202"/>
      <c r="F95" s="6"/>
      <c r="G95" s="324"/>
      <c r="H95" s="204"/>
      <c r="I95" s="205"/>
      <c r="J95" s="6"/>
      <c r="K95" s="206"/>
      <c r="Q95" s="206"/>
      <c r="R95" s="206"/>
      <c r="S95" s="325"/>
      <c r="T95" s="325"/>
      <c r="U95" s="326"/>
      <c r="V95" s="208">
        <f>SUM(V7:V94)</f>
        <v>8700</v>
      </c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3"/>
      <c r="D96" s="209"/>
      <c r="E96" s="210"/>
      <c r="F96" s="2"/>
      <c r="G96" s="327"/>
      <c r="H96" s="212"/>
      <c r="I96" s="213"/>
      <c r="J96" s="2"/>
      <c r="K96" s="214" t="s">
        <v>20</v>
      </c>
      <c r="L96" s="215"/>
      <c r="Q96" s="215"/>
      <c r="R96" s="215"/>
      <c r="S96" s="325"/>
      <c r="T96" s="325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6"/>
      <c r="B97" s="6"/>
      <c r="C97" s="216"/>
      <c r="D97" s="17"/>
      <c r="E97" s="217"/>
      <c r="F97" s="218"/>
      <c r="G97" s="324"/>
      <c r="H97" s="5"/>
      <c r="I97" s="5"/>
      <c r="J97" s="2"/>
      <c r="K97" s="167">
        <f>SUM(K7:K94)</f>
        <v>4863</v>
      </c>
      <c r="L97" s="219" t="s">
        <v>29</v>
      </c>
      <c r="M97" s="220"/>
      <c r="Q97" s="220"/>
      <c r="R97" s="220"/>
      <c r="S97" s="328"/>
      <c r="T97" s="328"/>
      <c r="U97" s="326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324"/>
      <c r="H98" s="5"/>
      <c r="I98" s="5"/>
      <c r="J98" s="2"/>
      <c r="K98" s="167">
        <f>SUM(K97*3%)</f>
        <v>145.89</v>
      </c>
      <c r="L98" s="221">
        <f>SUM(L7:L94)</f>
        <v>5350</v>
      </c>
      <c r="M98" s="222" t="s">
        <v>30</v>
      </c>
      <c r="Q98" s="222"/>
      <c r="R98" s="222"/>
      <c r="S98" s="329" t="s">
        <v>288</v>
      </c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5"/>
      <c r="H99" s="5"/>
      <c r="I99" s="5"/>
      <c r="J99" s="2"/>
      <c r="K99" s="223"/>
      <c r="L99" s="83">
        <f>SUM(L98*3%)</f>
        <v>160.5</v>
      </c>
      <c r="M99" s="224" t="s">
        <v>31</v>
      </c>
      <c r="N99" s="225"/>
      <c r="Q99" s="225"/>
      <c r="R99" s="225"/>
      <c r="S99" s="325"/>
      <c r="T99" s="325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"/>
      <c r="G100" s="226" t="s">
        <v>32</v>
      </c>
      <c r="H100" s="227">
        <f>SUM(K97,M100,O103,Q106,R107)</f>
        <v>15010</v>
      </c>
      <c r="I100" s="5"/>
      <c r="J100" s="2"/>
      <c r="K100" s="8"/>
      <c r="L100" s="223"/>
      <c r="M100" s="221">
        <f>SUM(M7:M94)</f>
        <v>1797</v>
      </c>
      <c r="N100" s="225"/>
      <c r="Q100" s="225"/>
      <c r="R100" s="225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33</v>
      </c>
      <c r="H101" s="227">
        <f>SUM(L98,N102)</f>
        <v>7520</v>
      </c>
      <c r="I101" s="5"/>
      <c r="J101" s="2"/>
      <c r="K101" s="8"/>
      <c r="L101" s="8"/>
      <c r="M101" s="83">
        <f>SUM(M100*1%)</f>
        <v>17.97</v>
      </c>
      <c r="N101" s="229" t="s">
        <v>34</v>
      </c>
      <c r="O101" s="206"/>
      <c r="Q101" s="206"/>
      <c r="R101" s="206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28"/>
      <c r="G102" s="226" t="s">
        <v>35</v>
      </c>
      <c r="H102" s="227">
        <f>SUM(P105)</f>
        <v>4000</v>
      </c>
      <c r="I102" s="5"/>
      <c r="J102" s="2"/>
      <c r="K102" s="8"/>
      <c r="L102" s="8"/>
      <c r="M102" s="18"/>
      <c r="N102" s="167">
        <f>SUM(N7:N94)</f>
        <v>2170</v>
      </c>
      <c r="O102" s="331" t="s">
        <v>289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226" t="s">
        <v>290</v>
      </c>
      <c r="H103" s="227">
        <f>SUM(S108,T109,U110)</f>
        <v>500</v>
      </c>
      <c r="I103" s="5"/>
      <c r="J103" s="2"/>
      <c r="K103" s="8"/>
      <c r="L103" s="8"/>
      <c r="M103" s="2"/>
      <c r="N103" s="167">
        <f>SUM(N102*2%)</f>
        <v>43.4</v>
      </c>
      <c r="O103" s="167">
        <f>SUM(O7:O94)</f>
        <v>2900</v>
      </c>
      <c r="P103" s="230"/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5"/>
      <c r="H104" s="5"/>
      <c r="I104" s="5"/>
      <c r="J104" s="2"/>
      <c r="K104" s="8"/>
      <c r="L104" s="8"/>
      <c r="M104" s="2"/>
      <c r="N104" s="2"/>
      <c r="O104" s="167">
        <f>SUM(O103*2%)</f>
        <v>58</v>
      </c>
      <c r="P104" s="332" t="s">
        <v>291</v>
      </c>
      <c r="Q104" s="230"/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3" t="s">
        <v>36</v>
      </c>
      <c r="H105" s="234">
        <f>SUM(L9,Q10,L16,P23,M24,L25,R30,L36,R38,P41,P42,L43,L44,O61,K47,L53,M63,Q66,K68,R71,R76,K78)</f>
        <v>11350</v>
      </c>
      <c r="I105" s="334">
        <f>SUM(K47)</f>
        <v>350</v>
      </c>
      <c r="J105" s="2"/>
      <c r="K105" s="8"/>
      <c r="L105" s="8"/>
      <c r="M105" s="2"/>
      <c r="N105" s="2"/>
      <c r="O105" s="8"/>
      <c r="P105" s="167">
        <f>SUM(P7:P95)</f>
        <v>4000</v>
      </c>
      <c r="Q105" s="335" t="s">
        <v>292</v>
      </c>
      <c r="R105" s="230"/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6" t="s">
        <v>37</v>
      </c>
      <c r="H106" s="237">
        <f>SUM(J42:K42,M13,R14,O15,N21,Q22,O27,Q35,O37,K45,K46,K49,N55,N56,M62,K73,R77)</f>
        <v>4381</v>
      </c>
      <c r="I106" s="334">
        <f>SUM(R14,O27)</f>
        <v>700</v>
      </c>
      <c r="J106" s="2"/>
      <c r="K106" s="8"/>
      <c r="L106" s="8"/>
      <c r="M106" s="2"/>
      <c r="N106" s="2"/>
      <c r="O106" s="8"/>
      <c r="P106" s="167">
        <f>SUM(P105*2%)</f>
        <v>80</v>
      </c>
      <c r="Q106" s="17">
        <f>SUM(Q7:Q94)</f>
        <v>2300</v>
      </c>
      <c r="R106" s="338" t="s">
        <v>293</v>
      </c>
      <c r="S106" s="330"/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3"/>
      <c r="D107" s="17"/>
      <c r="E107" s="2"/>
      <c r="F107" s="2"/>
      <c r="G107" s="339" t="s">
        <v>38</v>
      </c>
      <c r="H107" s="340">
        <f>SUM(L7,N11,M18,L19,N20,O26,Q28,M29,R31,Q32,N33,O37,O39,K48,K50,K51,K52,N57,P58,N59,L60,K67,L69,R72,K74,K75,K79,O80,O81,L82)</f>
        <v>10399</v>
      </c>
      <c r="I107" s="363">
        <f>SUM(N20,K79)</f>
        <v>500</v>
      </c>
      <c r="J107" s="2"/>
      <c r="K107" s="8"/>
      <c r="L107" s="8"/>
      <c r="M107" s="2"/>
      <c r="N107" s="2"/>
      <c r="O107" s="8"/>
      <c r="P107" s="18"/>
      <c r="Q107" s="167">
        <f>SUM(Q106*2%)</f>
        <v>46</v>
      </c>
      <c r="R107" s="17">
        <f>SUM(R7:R94)</f>
        <v>3150</v>
      </c>
      <c r="S107" s="341" t="s">
        <v>294</v>
      </c>
      <c r="T107" s="330"/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5"/>
      <c r="H108" s="5"/>
      <c r="I108" s="5"/>
      <c r="J108" s="2"/>
      <c r="K108" s="8"/>
      <c r="L108" s="8"/>
      <c r="M108" s="2"/>
      <c r="N108" s="2"/>
      <c r="O108" s="8"/>
      <c r="P108" s="2"/>
      <c r="Q108" s="2"/>
      <c r="R108" s="167">
        <f>SUM(R107*2%)</f>
        <v>63</v>
      </c>
      <c r="S108" s="167">
        <f>SUM(S7:S95)</f>
        <v>0</v>
      </c>
      <c r="T108" s="342" t="s">
        <v>37</v>
      </c>
      <c r="U108" s="326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39</v>
      </c>
      <c r="H109" s="344">
        <f>SUM(R14,N20,O27,K47,K79)</f>
        <v>1550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167">
        <f>SUM(S108*2%)</f>
        <v>0</v>
      </c>
      <c r="T109" s="167">
        <f>SUM(T7:T95)</f>
        <v>500</v>
      </c>
      <c r="U109" s="345" t="s">
        <v>38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295</v>
      </c>
      <c r="H110" s="344">
        <f>SUM(V14,V20,V27,V39,V47,V79)</f>
        <v>300</v>
      </c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167">
        <f>SUM(T109*2%)</f>
        <v>10</v>
      </c>
      <c r="U110" s="346">
        <f>SUM(U7:U95)</f>
        <v>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343" t="s">
        <v>296</v>
      </c>
      <c r="H111" s="344">
        <f>SUM(H109-H110)</f>
        <v>1250</v>
      </c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8"/>
      <c r="U111" s="167">
        <f>SUM(U110*2%)</f>
        <v>0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347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124"/>
      <c r="D227" s="17"/>
      <c r="E227" s="2"/>
      <c r="F227" s="2"/>
      <c r="G227" s="5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A1002" s="2"/>
      <c r="B1002" s="2"/>
      <c r="C1002" s="241"/>
      <c r="D1002" s="241"/>
      <c r="E1002" s="2"/>
      <c r="F1002" s="2"/>
      <c r="G1002" s="5"/>
      <c r="H1002" s="5"/>
      <c r="I1002" s="5"/>
      <c r="J1002" s="2"/>
      <c r="K1002" s="8"/>
      <c r="L1002" s="8"/>
      <c r="M1002" s="2"/>
      <c r="N1002" s="2"/>
      <c r="O1002" s="8"/>
      <c r="P1002" s="2"/>
      <c r="Q1002" s="2"/>
      <c r="R1002" s="2"/>
      <c r="S1002" s="8"/>
      <c r="T1002" s="8"/>
      <c r="U1002" s="348"/>
      <c r="V1002" s="8"/>
      <c r="Y1002" s="8"/>
      <c r="Z1002" s="8"/>
      <c r="AA1002" s="8"/>
      <c r="AB1002" s="8"/>
      <c r="AC1002" s="8"/>
      <c r="AD1002" s="8"/>
      <c r="AE1002" s="8"/>
    </row>
    <row r="1003">
      <c r="M1003" s="243"/>
      <c r="N1003" s="243"/>
      <c r="P1003" s="243"/>
      <c r="Q1003" s="243"/>
      <c r="R1003" s="243"/>
    </row>
  </sheetData>
  <mergeCells count="15">
    <mergeCell ref="K95:P95"/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Z6:AA6"/>
    <mergeCell ref="W14:X14"/>
    <mergeCell ref="W18:X18"/>
  </mergeCells>
  <dataValidations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Michele,3D Estatico ,Pov"</formula1>
    </dataValidation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J7:J94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6.63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5"/>
      <c r="H1" s="5"/>
      <c r="I1" s="6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6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364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248" t="s">
        <v>42</v>
      </c>
      <c r="X6" s="249"/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57</v>
      </c>
      <c r="B7" s="53" t="s">
        <v>49</v>
      </c>
      <c r="C7" s="54"/>
      <c r="D7" s="73" t="s">
        <v>557</v>
      </c>
      <c r="E7" s="56" t="s">
        <v>51</v>
      </c>
      <c r="F7" s="53" t="s">
        <v>52</v>
      </c>
      <c r="G7" s="254" t="s">
        <v>558</v>
      </c>
      <c r="H7" s="85" t="s">
        <v>359</v>
      </c>
      <c r="I7" s="365">
        <v>1.1954569857E10</v>
      </c>
      <c r="J7" s="53" t="s">
        <v>38</v>
      </c>
      <c r="K7" s="59"/>
      <c r="L7" s="60"/>
      <c r="M7" s="61">
        <v>350.0</v>
      </c>
      <c r="N7" s="106"/>
      <c r="O7" s="63"/>
      <c r="P7" s="66"/>
      <c r="Q7" s="265"/>
      <c r="R7" s="112"/>
      <c r="S7" s="262"/>
      <c r="T7" s="263"/>
      <c r="U7" s="260"/>
      <c r="V7" s="68">
        <v>50.0</v>
      </c>
      <c r="W7" s="366" t="s">
        <v>301</v>
      </c>
      <c r="X7" s="367">
        <f>SUM(K7:K93)</f>
        <v>2890</v>
      </c>
      <c r="Y7" s="8"/>
      <c r="Z7" s="8"/>
      <c r="AA7" s="8"/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368" t="s">
        <v>559</v>
      </c>
      <c r="E8" s="56" t="s">
        <v>104</v>
      </c>
      <c r="F8" s="53" t="s">
        <v>59</v>
      </c>
      <c r="G8" s="266" t="s">
        <v>560</v>
      </c>
      <c r="H8" s="267" t="s">
        <v>561</v>
      </c>
      <c r="I8" s="117" t="s">
        <v>562</v>
      </c>
      <c r="J8" s="53" t="s">
        <v>38</v>
      </c>
      <c r="K8" s="59"/>
      <c r="L8" s="77"/>
      <c r="M8" s="61"/>
      <c r="N8" s="62">
        <v>250.0</v>
      </c>
      <c r="O8" s="43"/>
      <c r="P8" s="78"/>
      <c r="Q8" s="250"/>
      <c r="R8" s="44"/>
      <c r="S8" s="268"/>
      <c r="T8" s="276"/>
      <c r="U8" s="260"/>
      <c r="V8" s="277">
        <v>50.0</v>
      </c>
      <c r="W8" s="69" t="s">
        <v>12</v>
      </c>
      <c r="X8" s="70">
        <f>SUM(M8:M94)</f>
        <v>1750</v>
      </c>
      <c r="Y8" s="8"/>
      <c r="Z8" s="351" t="s">
        <v>307</v>
      </c>
      <c r="AA8" s="71">
        <f>SUM(N7:N93)</f>
        <v>2250</v>
      </c>
      <c r="AB8" s="8"/>
      <c r="AC8" s="8"/>
      <c r="AD8" s="8"/>
      <c r="AE8" s="8"/>
    </row>
    <row r="9">
      <c r="A9" s="53" t="s">
        <v>57</v>
      </c>
      <c r="B9" s="53" t="s">
        <v>49</v>
      </c>
      <c r="C9" s="72"/>
      <c r="D9" s="73" t="s">
        <v>563</v>
      </c>
      <c r="E9" s="56" t="s">
        <v>51</v>
      </c>
      <c r="F9" s="53" t="s">
        <v>52</v>
      </c>
      <c r="G9" s="254" t="s">
        <v>564</v>
      </c>
      <c r="H9" s="85"/>
      <c r="I9" s="365">
        <v>4.784220399E9</v>
      </c>
      <c r="J9" s="53" t="s">
        <v>38</v>
      </c>
      <c r="K9" s="86"/>
      <c r="L9" s="77"/>
      <c r="M9" s="61">
        <v>350.0</v>
      </c>
      <c r="N9" s="62"/>
      <c r="O9" s="87"/>
      <c r="P9" s="89"/>
      <c r="Q9" s="257"/>
      <c r="R9" s="64"/>
      <c r="S9" s="268"/>
      <c r="T9" s="275"/>
      <c r="U9" s="282"/>
      <c r="V9" s="56">
        <v>100.0</v>
      </c>
      <c r="W9" s="44" t="s">
        <v>15</v>
      </c>
      <c r="X9" s="81">
        <f>SUM(R7:R93)</f>
        <v>2100</v>
      </c>
      <c r="Y9" s="8"/>
      <c r="Z9" s="352" t="s">
        <v>11</v>
      </c>
      <c r="AA9" s="82">
        <f>SUM(L7:L68)</f>
        <v>1650</v>
      </c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565</v>
      </c>
      <c r="E10" s="56" t="s">
        <v>63</v>
      </c>
      <c r="F10" s="53" t="s">
        <v>52</v>
      </c>
      <c r="G10" s="254" t="s">
        <v>566</v>
      </c>
      <c r="H10" s="85" t="s">
        <v>567</v>
      </c>
      <c r="I10" s="365">
        <v>2.1992760434E10</v>
      </c>
      <c r="J10" s="53" t="s">
        <v>38</v>
      </c>
      <c r="K10" s="86"/>
      <c r="L10" s="271"/>
      <c r="M10" s="61">
        <v>350.0</v>
      </c>
      <c r="N10" s="94"/>
      <c r="O10" s="87"/>
      <c r="P10" s="89"/>
      <c r="Q10" s="257"/>
      <c r="R10" s="64"/>
      <c r="S10" s="272"/>
      <c r="T10" s="273"/>
      <c r="U10" s="274"/>
      <c r="V10" s="80">
        <v>175.0</v>
      </c>
      <c r="W10" s="43" t="s">
        <v>22</v>
      </c>
      <c r="X10" s="90">
        <f>SUM(O7:O93)</f>
        <v>3550</v>
      </c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568</v>
      </c>
      <c r="E11" s="56" t="s">
        <v>63</v>
      </c>
      <c r="F11" s="53" t="s">
        <v>52</v>
      </c>
      <c r="G11" s="266" t="s">
        <v>569</v>
      </c>
      <c r="H11" s="75" t="s">
        <v>570</v>
      </c>
      <c r="I11" s="117" t="s">
        <v>571</v>
      </c>
      <c r="J11" s="53" t="s">
        <v>38</v>
      </c>
      <c r="K11" s="59"/>
      <c r="L11" s="77"/>
      <c r="M11" s="97"/>
      <c r="N11" s="62">
        <v>300.0</v>
      </c>
      <c r="O11" s="43"/>
      <c r="P11" s="78"/>
      <c r="Q11" s="250"/>
      <c r="R11" s="44"/>
      <c r="S11" s="262"/>
      <c r="T11" s="275"/>
      <c r="U11" s="274"/>
      <c r="V11" s="269">
        <v>300.0</v>
      </c>
      <c r="W11" s="250" t="s">
        <v>44</v>
      </c>
      <c r="X11" s="90">
        <f>SUM(Q7:Q93)</f>
        <v>2050</v>
      </c>
      <c r="Y11" s="8"/>
      <c r="Z11" s="95" t="s">
        <v>23</v>
      </c>
      <c r="AA11" s="96">
        <f>SUM(AA8:AA9)</f>
        <v>3900</v>
      </c>
      <c r="AB11" s="8"/>
      <c r="AC11" s="8"/>
      <c r="AD11" s="8"/>
      <c r="AE11" s="8"/>
    </row>
    <row r="12">
      <c r="A12" s="53" t="s">
        <v>48</v>
      </c>
      <c r="B12" s="53" t="s">
        <v>49</v>
      </c>
      <c r="C12" s="72"/>
      <c r="D12" s="73" t="s">
        <v>572</v>
      </c>
      <c r="E12" s="56" t="s">
        <v>104</v>
      </c>
      <c r="F12" s="53" t="s">
        <v>59</v>
      </c>
      <c r="G12" s="254" t="s">
        <v>573</v>
      </c>
      <c r="H12" s="85" t="s">
        <v>574</v>
      </c>
      <c r="I12" s="117" t="s">
        <v>575</v>
      </c>
      <c r="J12" s="53" t="s">
        <v>38</v>
      </c>
      <c r="K12" s="59"/>
      <c r="L12" s="77"/>
      <c r="M12" s="61"/>
      <c r="N12" s="62">
        <v>250.0</v>
      </c>
      <c r="O12" s="43"/>
      <c r="P12" s="78"/>
      <c r="Q12" s="250"/>
      <c r="R12" s="44"/>
      <c r="S12" s="268"/>
      <c r="T12" s="276"/>
      <c r="U12" s="274"/>
      <c r="V12" s="277">
        <v>50.0</v>
      </c>
      <c r="W12" s="98" t="s">
        <v>24</v>
      </c>
      <c r="X12" s="99">
        <f>SUM(X7:X11)</f>
        <v>12340</v>
      </c>
      <c r="Y12" s="8"/>
      <c r="Z12" s="8"/>
      <c r="AA12" s="8"/>
      <c r="AB12" s="8"/>
      <c r="AC12" s="8"/>
      <c r="AD12" s="8"/>
      <c r="AE12" s="8"/>
    </row>
    <row r="13">
      <c r="A13" s="53" t="s">
        <v>57</v>
      </c>
      <c r="B13" s="53" t="s">
        <v>49</v>
      </c>
      <c r="C13" s="72"/>
      <c r="D13" s="73" t="s">
        <v>576</v>
      </c>
      <c r="E13" s="56" t="s">
        <v>109</v>
      </c>
      <c r="F13" s="53" t="s">
        <v>52</v>
      </c>
      <c r="G13" s="254" t="s">
        <v>577</v>
      </c>
      <c r="H13" s="85" t="s">
        <v>578</v>
      </c>
      <c r="I13" s="365" t="s">
        <v>579</v>
      </c>
      <c r="J13" s="53" t="s">
        <v>38</v>
      </c>
      <c r="K13" s="59"/>
      <c r="L13" s="77"/>
      <c r="M13" s="61"/>
      <c r="N13" s="62"/>
      <c r="O13" s="87"/>
      <c r="P13" s="89"/>
      <c r="Q13" s="257"/>
      <c r="R13" s="64">
        <v>350.0</v>
      </c>
      <c r="S13" s="268"/>
      <c r="T13" s="275"/>
      <c r="U13" s="279"/>
      <c r="V13" s="80">
        <v>50.0</v>
      </c>
      <c r="W13" s="100"/>
      <c r="X13" s="101"/>
      <c r="Y13" s="8"/>
      <c r="Z13" s="8"/>
      <c r="AA13" s="8"/>
      <c r="AB13" s="8"/>
      <c r="AC13" s="8"/>
      <c r="AD13" s="8"/>
      <c r="AE13" s="8"/>
    </row>
    <row r="14">
      <c r="A14" s="53" t="s">
        <v>57</v>
      </c>
      <c r="B14" s="53" t="s">
        <v>49</v>
      </c>
      <c r="C14" s="72"/>
      <c r="D14" s="73"/>
      <c r="E14" s="56" t="s">
        <v>72</v>
      </c>
      <c r="F14" s="53" t="s">
        <v>52</v>
      </c>
      <c r="G14" s="369" t="s">
        <v>580</v>
      </c>
      <c r="H14" s="85" t="s">
        <v>486</v>
      </c>
      <c r="I14" s="117" t="s">
        <v>581</v>
      </c>
      <c r="J14" s="53" t="s">
        <v>70</v>
      </c>
      <c r="K14" s="59"/>
      <c r="L14" s="77"/>
      <c r="M14" s="61"/>
      <c r="N14" s="62"/>
      <c r="O14" s="87"/>
      <c r="P14" s="89"/>
      <c r="Q14" s="257"/>
      <c r="R14" s="64">
        <v>350.0</v>
      </c>
      <c r="S14" s="268"/>
      <c r="T14" s="275"/>
      <c r="U14" s="274"/>
      <c r="V14" s="80">
        <v>50.0</v>
      </c>
      <c r="W14" s="102" t="s">
        <v>26</v>
      </c>
      <c r="Y14" s="8"/>
      <c r="Z14" s="8"/>
      <c r="AA14" s="8"/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73" t="s">
        <v>582</v>
      </c>
      <c r="E15" s="56" t="s">
        <v>104</v>
      </c>
      <c r="F15" s="53" t="s">
        <v>59</v>
      </c>
      <c r="G15" s="254" t="s">
        <v>583</v>
      </c>
      <c r="H15" s="85" t="s">
        <v>407</v>
      </c>
      <c r="I15" s="117" t="s">
        <v>584</v>
      </c>
      <c r="J15" s="53" t="s">
        <v>38</v>
      </c>
      <c r="K15" s="59"/>
      <c r="L15" s="105"/>
      <c r="M15" s="61"/>
      <c r="N15" s="62">
        <v>250.0</v>
      </c>
      <c r="O15" s="43"/>
      <c r="P15" s="78"/>
      <c r="Q15" s="250"/>
      <c r="R15" s="44"/>
      <c r="S15" s="268"/>
      <c r="T15" s="275"/>
      <c r="U15" s="282"/>
      <c r="V15" s="80">
        <v>50.0</v>
      </c>
      <c r="W15" s="104" t="s">
        <v>17</v>
      </c>
      <c r="X15" s="90">
        <f>SUM(P7:P95)</f>
        <v>770</v>
      </c>
      <c r="Y15" s="8"/>
      <c r="Z15" s="8"/>
      <c r="AA15" s="8"/>
      <c r="AB15" s="8"/>
      <c r="AC15" s="8"/>
      <c r="AD15" s="8"/>
      <c r="AE15" s="8"/>
    </row>
    <row r="16">
      <c r="A16" s="53" t="s">
        <v>57</v>
      </c>
      <c r="B16" s="53" t="s">
        <v>49</v>
      </c>
      <c r="C16" s="54"/>
      <c r="D16" s="73" t="s">
        <v>585</v>
      </c>
      <c r="E16" s="56" t="s">
        <v>72</v>
      </c>
      <c r="F16" s="53" t="s">
        <v>52</v>
      </c>
      <c r="G16" s="254" t="s">
        <v>586</v>
      </c>
      <c r="H16" s="85" t="s">
        <v>587</v>
      </c>
      <c r="I16" s="117">
        <v>4.598103111E9</v>
      </c>
      <c r="J16" s="53" t="s">
        <v>70</v>
      </c>
      <c r="K16" s="59"/>
      <c r="L16" s="60"/>
      <c r="M16" s="61"/>
      <c r="N16" s="62"/>
      <c r="O16" s="87">
        <v>350.0</v>
      </c>
      <c r="P16" s="89"/>
      <c r="Q16" s="257"/>
      <c r="R16" s="64"/>
      <c r="S16" s="268"/>
      <c r="T16" s="275"/>
      <c r="U16" s="274"/>
      <c r="V16" s="277">
        <v>50.0</v>
      </c>
      <c r="W16" s="98" t="s">
        <v>27</v>
      </c>
      <c r="X16" s="99">
        <f>SUM(X15)</f>
        <v>770</v>
      </c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73" t="s">
        <v>588</v>
      </c>
      <c r="E17" s="56" t="s">
        <v>29</v>
      </c>
      <c r="F17" s="53" t="s">
        <v>52</v>
      </c>
      <c r="G17" s="254" t="s">
        <v>589</v>
      </c>
      <c r="H17" s="85" t="s">
        <v>590</v>
      </c>
      <c r="I17" s="117" t="s">
        <v>591</v>
      </c>
      <c r="J17" s="53" t="s">
        <v>70</v>
      </c>
      <c r="K17" s="59"/>
      <c r="L17" s="109"/>
      <c r="M17" s="61"/>
      <c r="N17" s="62">
        <v>350.0</v>
      </c>
      <c r="O17" s="87"/>
      <c r="P17" s="89"/>
      <c r="Q17" s="257"/>
      <c r="R17" s="64"/>
      <c r="S17" s="268"/>
      <c r="T17" s="275"/>
      <c r="U17" s="282"/>
      <c r="V17" s="80">
        <v>50.0</v>
      </c>
      <c r="W17" s="107"/>
      <c r="X17" s="108"/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57</v>
      </c>
      <c r="B18" s="53" t="s">
        <v>49</v>
      </c>
      <c r="C18" s="72"/>
      <c r="D18" s="73" t="s">
        <v>592</v>
      </c>
      <c r="E18" s="56" t="s">
        <v>63</v>
      </c>
      <c r="F18" s="53" t="s">
        <v>52</v>
      </c>
      <c r="G18" s="254" t="s">
        <v>593</v>
      </c>
      <c r="H18" s="85" t="s">
        <v>594</v>
      </c>
      <c r="I18" s="365">
        <v>1.4997943785E10</v>
      </c>
      <c r="J18" s="53" t="s">
        <v>38</v>
      </c>
      <c r="K18" s="59"/>
      <c r="L18" s="77"/>
      <c r="M18" s="111"/>
      <c r="N18" s="62"/>
      <c r="O18" s="87">
        <v>450.0</v>
      </c>
      <c r="P18" s="66"/>
      <c r="Q18" s="265"/>
      <c r="R18" s="112"/>
      <c r="S18" s="262"/>
      <c r="T18" s="275"/>
      <c r="U18" s="274"/>
      <c r="V18" s="80">
        <v>100.0</v>
      </c>
      <c r="W18" s="283" t="s">
        <v>97</v>
      </c>
      <c r="Y18" s="8"/>
      <c r="Z18" s="8"/>
      <c r="AA18" s="8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73" t="s">
        <v>595</v>
      </c>
      <c r="E19" s="56" t="s">
        <v>99</v>
      </c>
      <c r="F19" s="53" t="s">
        <v>59</v>
      </c>
      <c r="G19" s="254" t="s">
        <v>596</v>
      </c>
      <c r="H19" s="85" t="s">
        <v>597</v>
      </c>
      <c r="I19" s="117" t="s">
        <v>598</v>
      </c>
      <c r="J19" s="53" t="s">
        <v>56</v>
      </c>
      <c r="K19" s="59"/>
      <c r="L19" s="77"/>
      <c r="M19" s="111"/>
      <c r="N19" s="62">
        <v>250.0</v>
      </c>
      <c r="O19" s="87"/>
      <c r="P19" s="89"/>
      <c r="Q19" s="257"/>
      <c r="R19" s="64"/>
      <c r="S19" s="268"/>
      <c r="T19" s="275"/>
      <c r="U19" s="274"/>
      <c r="V19" s="80">
        <v>50.0</v>
      </c>
      <c r="W19" s="284" t="s">
        <v>45</v>
      </c>
      <c r="X19" s="70">
        <f>SUM(S7:S93)</f>
        <v>100</v>
      </c>
      <c r="Y19" s="8"/>
      <c r="Z19" s="8"/>
      <c r="AA19" s="110"/>
      <c r="AB19" s="8"/>
      <c r="AC19" s="8"/>
      <c r="AD19" s="8"/>
      <c r="AE19" s="8"/>
    </row>
    <row r="20">
      <c r="A20" s="53" t="s">
        <v>57</v>
      </c>
      <c r="B20" s="53" t="s">
        <v>49</v>
      </c>
      <c r="C20" s="72"/>
      <c r="D20" s="83"/>
      <c r="E20" s="56" t="s">
        <v>93</v>
      </c>
      <c r="F20" s="53" t="s">
        <v>52</v>
      </c>
      <c r="G20" s="370" t="s">
        <v>599</v>
      </c>
      <c r="H20" s="85" t="s">
        <v>600</v>
      </c>
      <c r="I20" s="117">
        <v>2.7999447821E10</v>
      </c>
      <c r="J20" s="53" t="s">
        <v>38</v>
      </c>
      <c r="K20" s="59"/>
      <c r="L20" s="77"/>
      <c r="M20" s="61"/>
      <c r="N20" s="115"/>
      <c r="O20" s="87">
        <v>350.0</v>
      </c>
      <c r="P20" s="89"/>
      <c r="Q20" s="257"/>
      <c r="R20" s="64"/>
      <c r="S20" s="268"/>
      <c r="T20" s="275"/>
      <c r="U20" s="274"/>
      <c r="V20" s="80">
        <v>50.0</v>
      </c>
      <c r="W20" s="285" t="s">
        <v>46</v>
      </c>
      <c r="X20" s="70">
        <f>SUM(T7:T93)</f>
        <v>100</v>
      </c>
      <c r="Y20" s="8"/>
      <c r="Z20" s="8"/>
      <c r="AA20" s="8"/>
      <c r="AB20" s="8"/>
      <c r="AC20" s="8"/>
      <c r="AD20" s="8"/>
      <c r="AE20" s="8"/>
    </row>
    <row r="21">
      <c r="A21" s="53" t="s">
        <v>57</v>
      </c>
      <c r="B21" s="53" t="s">
        <v>49</v>
      </c>
      <c r="C21" s="72"/>
      <c r="D21" s="73"/>
      <c r="E21" s="56" t="s">
        <v>72</v>
      </c>
      <c r="F21" s="53" t="s">
        <v>52</v>
      </c>
      <c r="G21" s="254" t="s">
        <v>601</v>
      </c>
      <c r="H21" s="85" t="s">
        <v>602</v>
      </c>
      <c r="I21" s="365">
        <v>9.891201448E9</v>
      </c>
      <c r="J21" s="53" t="s">
        <v>70</v>
      </c>
      <c r="K21" s="59"/>
      <c r="L21" s="77"/>
      <c r="M21" s="61">
        <v>350.0</v>
      </c>
      <c r="N21" s="115"/>
      <c r="O21" s="87"/>
      <c r="P21" s="89"/>
      <c r="Q21" s="257"/>
      <c r="R21" s="64"/>
      <c r="S21" s="268"/>
      <c r="T21" s="275"/>
      <c r="U21" s="274"/>
      <c r="V21" s="80">
        <v>50.0</v>
      </c>
      <c r="W21" s="286" t="s">
        <v>47</v>
      </c>
      <c r="X21" s="287">
        <f>SUM(U7:U93)</f>
        <v>0</v>
      </c>
      <c r="Y21" s="8"/>
      <c r="Z21" s="8"/>
      <c r="AA21" s="8"/>
      <c r="AB21" s="8"/>
      <c r="AC21" s="8"/>
      <c r="AD21" s="8"/>
      <c r="AE21" s="8"/>
    </row>
    <row r="22">
      <c r="A22" s="53" t="s">
        <v>57</v>
      </c>
      <c r="B22" s="53" t="s">
        <v>49</v>
      </c>
      <c r="C22" s="72"/>
      <c r="D22" s="73" t="s">
        <v>603</v>
      </c>
      <c r="E22" s="56" t="s">
        <v>76</v>
      </c>
      <c r="F22" s="53" t="s">
        <v>52</v>
      </c>
      <c r="G22" s="254" t="s">
        <v>604</v>
      </c>
      <c r="H22" s="85" t="s">
        <v>605</v>
      </c>
      <c r="I22" s="365" t="s">
        <v>606</v>
      </c>
      <c r="J22" s="53" t="s">
        <v>70</v>
      </c>
      <c r="K22" s="59"/>
      <c r="L22" s="77"/>
      <c r="M22" s="61"/>
      <c r="N22" s="106"/>
      <c r="O22" s="87"/>
      <c r="P22" s="89"/>
      <c r="Q22" s="257"/>
      <c r="R22" s="64">
        <v>350.0</v>
      </c>
      <c r="S22" s="289"/>
      <c r="T22" s="275"/>
      <c r="U22" s="282"/>
      <c r="V22" s="80">
        <v>50.0</v>
      </c>
      <c r="W22" s="98" t="s">
        <v>116</v>
      </c>
      <c r="X22" s="90">
        <f>SUM(X19:X21)</f>
        <v>200</v>
      </c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607</v>
      </c>
      <c r="E23" s="56" t="s">
        <v>72</v>
      </c>
      <c r="F23" s="53" t="s">
        <v>52</v>
      </c>
      <c r="G23" s="254" t="s">
        <v>608</v>
      </c>
      <c r="H23" s="85" t="s">
        <v>609</v>
      </c>
      <c r="I23" s="117" t="s">
        <v>610</v>
      </c>
      <c r="J23" s="53" t="s">
        <v>70</v>
      </c>
      <c r="K23" s="59"/>
      <c r="L23" s="77"/>
      <c r="M23" s="61"/>
      <c r="N23" s="62">
        <v>350.0</v>
      </c>
      <c r="O23" s="87"/>
      <c r="P23" s="89"/>
      <c r="Q23" s="257"/>
      <c r="R23" s="64"/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121" t="s">
        <v>611</v>
      </c>
      <c r="E24" s="56" t="s">
        <v>76</v>
      </c>
      <c r="F24" s="53" t="s">
        <v>52</v>
      </c>
      <c r="G24" s="254" t="s">
        <v>612</v>
      </c>
      <c r="H24" s="85" t="s">
        <v>613</v>
      </c>
      <c r="I24" s="365" t="s">
        <v>614</v>
      </c>
      <c r="J24" s="53" t="s">
        <v>70</v>
      </c>
      <c r="K24" s="116"/>
      <c r="L24" s="77">
        <v>350.0</v>
      </c>
      <c r="M24" s="61"/>
      <c r="N24" s="106"/>
      <c r="O24" s="87"/>
      <c r="P24" s="89"/>
      <c r="Q24" s="257"/>
      <c r="R24" s="64"/>
      <c r="S24" s="268"/>
      <c r="T24" s="276"/>
      <c r="U24" s="274"/>
      <c r="V24" s="80">
        <v>50.0</v>
      </c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53" t="s">
        <v>48</v>
      </c>
      <c r="B25" s="53" t="s">
        <v>49</v>
      </c>
      <c r="C25" s="72"/>
      <c r="D25" s="121" t="s">
        <v>188</v>
      </c>
      <c r="E25" s="84"/>
      <c r="F25" s="53" t="s">
        <v>94</v>
      </c>
      <c r="G25" s="254" t="s">
        <v>615</v>
      </c>
      <c r="H25" s="85" t="s">
        <v>616</v>
      </c>
      <c r="I25" s="117"/>
      <c r="J25" s="53" t="s">
        <v>56</v>
      </c>
      <c r="K25" s="59"/>
      <c r="L25" s="60"/>
      <c r="M25" s="97"/>
      <c r="N25" s="106"/>
      <c r="O25" s="87"/>
      <c r="P25" s="89"/>
      <c r="Q25" s="257"/>
      <c r="R25" s="64"/>
      <c r="S25" s="268"/>
      <c r="T25" s="276" t="s">
        <v>193</v>
      </c>
      <c r="U25" s="282"/>
      <c r="V25" s="80" t="s">
        <v>617</v>
      </c>
      <c r="W25" s="357" t="s">
        <v>127</v>
      </c>
      <c r="X25" s="358">
        <f>SUM(X12,X16,X22,AA11)</f>
        <v>17210</v>
      </c>
      <c r="Y25" s="8"/>
      <c r="Z25" s="8"/>
      <c r="AA25" s="8"/>
      <c r="AB25" s="8"/>
      <c r="AC25" s="8"/>
      <c r="AD25" s="8"/>
      <c r="AE25" s="8"/>
    </row>
    <row r="26">
      <c r="A26" s="53" t="s">
        <v>57</v>
      </c>
      <c r="B26" s="53" t="s">
        <v>49</v>
      </c>
      <c r="C26" s="54"/>
      <c r="D26" s="73" t="s">
        <v>618</v>
      </c>
      <c r="E26" s="56" t="s">
        <v>63</v>
      </c>
      <c r="F26" s="53" t="s">
        <v>52</v>
      </c>
      <c r="G26" s="254" t="s">
        <v>619</v>
      </c>
      <c r="H26" s="85" t="s">
        <v>620</v>
      </c>
      <c r="I26" s="117" t="s">
        <v>621</v>
      </c>
      <c r="J26" s="53" t="s">
        <v>38</v>
      </c>
      <c r="K26" s="86"/>
      <c r="L26" s="77">
        <v>600.0</v>
      </c>
      <c r="M26" s="118"/>
      <c r="N26" s="106"/>
      <c r="O26" s="87"/>
      <c r="P26" s="66"/>
      <c r="Q26" s="265"/>
      <c r="R26" s="112"/>
      <c r="S26" s="268"/>
      <c r="T26" s="276"/>
      <c r="U26" s="282"/>
      <c r="V26" s="80">
        <v>300.0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48</v>
      </c>
      <c r="B27" s="53" t="s">
        <v>49</v>
      </c>
      <c r="C27" s="54"/>
      <c r="D27" s="73" t="s">
        <v>622</v>
      </c>
      <c r="E27" s="56" t="s">
        <v>29</v>
      </c>
      <c r="F27" s="53" t="s">
        <v>52</v>
      </c>
      <c r="G27" s="254" t="s">
        <v>623</v>
      </c>
      <c r="H27" s="85" t="s">
        <v>624</v>
      </c>
      <c r="I27" s="365">
        <v>1.2991663772E10</v>
      </c>
      <c r="J27" s="53" t="s">
        <v>70</v>
      </c>
      <c r="K27" s="119"/>
      <c r="L27" s="77"/>
      <c r="M27" s="111">
        <v>350.0</v>
      </c>
      <c r="N27" s="62"/>
      <c r="O27" s="87"/>
      <c r="P27" s="89"/>
      <c r="Q27" s="257"/>
      <c r="R27" s="64"/>
      <c r="S27" s="268"/>
      <c r="T27" s="276"/>
      <c r="U27" s="294"/>
      <c r="V27" s="56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/>
      <c r="B28" s="53"/>
      <c r="C28" s="54"/>
      <c r="D28" s="83"/>
      <c r="E28" s="56" t="s">
        <v>99</v>
      </c>
      <c r="F28" s="53" t="s">
        <v>52</v>
      </c>
      <c r="G28" s="254" t="s">
        <v>625</v>
      </c>
      <c r="H28" s="85" t="s">
        <v>626</v>
      </c>
      <c r="I28" s="365" t="s">
        <v>627</v>
      </c>
      <c r="J28" s="53" t="s">
        <v>70</v>
      </c>
      <c r="K28" s="119"/>
      <c r="L28" s="77">
        <v>350.0</v>
      </c>
      <c r="M28" s="61"/>
      <c r="N28" s="115"/>
      <c r="O28" s="87"/>
      <c r="P28" s="89"/>
      <c r="Q28" s="257"/>
      <c r="R28" s="64"/>
      <c r="S28" s="262"/>
      <c r="T28" s="275"/>
      <c r="U28" s="295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57</v>
      </c>
      <c r="B29" s="53" t="s">
        <v>49</v>
      </c>
      <c r="C29" s="54"/>
      <c r="D29" s="120" t="s">
        <v>628</v>
      </c>
      <c r="E29" s="56" t="s">
        <v>63</v>
      </c>
      <c r="F29" s="53" t="s">
        <v>52</v>
      </c>
      <c r="G29" s="254" t="s">
        <v>629</v>
      </c>
      <c r="H29" s="85" t="s">
        <v>630</v>
      </c>
      <c r="I29" s="365">
        <v>1.983114591E9</v>
      </c>
      <c r="J29" s="53" t="s">
        <v>38</v>
      </c>
      <c r="K29" s="59"/>
      <c r="L29" s="77"/>
      <c r="M29" s="61"/>
      <c r="N29" s="62"/>
      <c r="O29" s="87"/>
      <c r="P29" s="89"/>
      <c r="Q29" s="257"/>
      <c r="R29" s="64">
        <v>350.0</v>
      </c>
      <c r="S29" s="268"/>
      <c r="T29" s="275"/>
      <c r="U29" s="295"/>
      <c r="V29" s="56">
        <v>50.0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57</v>
      </c>
      <c r="B30" s="53" t="s">
        <v>49</v>
      </c>
      <c r="C30" s="72"/>
      <c r="D30" s="120" t="s">
        <v>631</v>
      </c>
      <c r="E30" s="56" t="s">
        <v>109</v>
      </c>
      <c r="F30" s="53" t="s">
        <v>52</v>
      </c>
      <c r="G30" s="254" t="s">
        <v>632</v>
      </c>
      <c r="H30" s="85" t="s">
        <v>633</v>
      </c>
      <c r="I30" s="117">
        <v>2.8999051727E10</v>
      </c>
      <c r="J30" s="53" t="s">
        <v>38</v>
      </c>
      <c r="K30" s="59"/>
      <c r="L30" s="60"/>
      <c r="M30" s="61"/>
      <c r="N30" s="62"/>
      <c r="O30" s="87"/>
      <c r="P30" s="89"/>
      <c r="Q30" s="257"/>
      <c r="R30" s="64">
        <v>500.0</v>
      </c>
      <c r="S30" s="296"/>
      <c r="T30" s="297"/>
      <c r="U30" s="295"/>
      <c r="V30" s="56">
        <v>100.0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57</v>
      </c>
      <c r="B31" s="53" t="s">
        <v>49</v>
      </c>
      <c r="C31" s="121"/>
      <c r="D31" s="120" t="s">
        <v>634</v>
      </c>
      <c r="E31" s="56" t="s">
        <v>76</v>
      </c>
      <c r="F31" s="53" t="s">
        <v>52</v>
      </c>
      <c r="G31" s="254" t="s">
        <v>635</v>
      </c>
      <c r="H31" s="85" t="s">
        <v>314</v>
      </c>
      <c r="I31" s="117">
        <v>2.197988038E10</v>
      </c>
      <c r="J31" s="53" t="s">
        <v>70</v>
      </c>
      <c r="K31" s="59"/>
      <c r="L31" s="77"/>
      <c r="M31" s="61"/>
      <c r="N31" s="106"/>
      <c r="O31" s="43">
        <v>350.0</v>
      </c>
      <c r="P31" s="78"/>
      <c r="Q31" s="250"/>
      <c r="R31" s="44"/>
      <c r="S31" s="296"/>
      <c r="T31" s="297"/>
      <c r="U31" s="295"/>
      <c r="V31" s="56">
        <v>50.0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57</v>
      </c>
      <c r="B32" s="53" t="s">
        <v>49</v>
      </c>
      <c r="C32" s="72"/>
      <c r="D32" s="120" t="s">
        <v>636</v>
      </c>
      <c r="E32" s="56" t="s">
        <v>63</v>
      </c>
      <c r="F32" s="53" t="s">
        <v>52</v>
      </c>
      <c r="G32" s="299" t="s">
        <v>637</v>
      </c>
      <c r="H32" s="122" t="s">
        <v>638</v>
      </c>
      <c r="I32" s="117">
        <v>4.796112867E9</v>
      </c>
      <c r="J32" s="53" t="s">
        <v>38</v>
      </c>
      <c r="K32" s="59"/>
      <c r="L32" s="77"/>
      <c r="M32" s="123"/>
      <c r="N32" s="62"/>
      <c r="O32" s="87">
        <v>350.0</v>
      </c>
      <c r="P32" s="89"/>
      <c r="Q32" s="257"/>
      <c r="R32" s="64"/>
      <c r="S32" s="296"/>
      <c r="T32" s="297"/>
      <c r="U32" s="294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57</v>
      </c>
      <c r="B33" s="53" t="s">
        <v>49</v>
      </c>
      <c r="C33" s="124"/>
      <c r="D33" s="73"/>
      <c r="E33" s="56"/>
      <c r="F33" s="53" t="s">
        <v>52</v>
      </c>
      <c r="G33" s="85" t="s">
        <v>639</v>
      </c>
      <c r="H33" s="85" t="s">
        <v>640</v>
      </c>
      <c r="I33" s="117">
        <v>4.699071573E9</v>
      </c>
      <c r="J33" s="103"/>
      <c r="K33" s="59"/>
      <c r="L33" s="77"/>
      <c r="M33" s="123"/>
      <c r="N33" s="62"/>
      <c r="O33" s="87">
        <v>350.0</v>
      </c>
      <c r="P33" s="89"/>
      <c r="Q33" s="257"/>
      <c r="R33" s="64"/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57</v>
      </c>
      <c r="B34" s="53" t="s">
        <v>49</v>
      </c>
      <c r="C34" s="72"/>
      <c r="D34" s="142" t="s">
        <v>641</v>
      </c>
      <c r="E34" s="56" t="s">
        <v>99</v>
      </c>
      <c r="F34" s="53" t="s">
        <v>59</v>
      </c>
      <c r="G34" s="254" t="s">
        <v>642</v>
      </c>
      <c r="H34" s="85" t="s">
        <v>388</v>
      </c>
      <c r="I34" s="365">
        <v>1.1987130915E10</v>
      </c>
      <c r="J34" s="53" t="s">
        <v>70</v>
      </c>
      <c r="K34" s="59"/>
      <c r="L34" s="77"/>
      <c r="M34" s="111"/>
      <c r="N34" s="62"/>
      <c r="O34" s="63"/>
      <c r="P34" s="66"/>
      <c r="Q34" s="257">
        <v>350.0</v>
      </c>
      <c r="R34" s="112"/>
      <c r="S34" s="296"/>
      <c r="T34" s="300"/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57</v>
      </c>
      <c r="B35" s="53" t="s">
        <v>49</v>
      </c>
      <c r="C35" s="72"/>
      <c r="D35" s="142" t="s">
        <v>643</v>
      </c>
      <c r="E35" s="56" t="s">
        <v>76</v>
      </c>
      <c r="F35" s="53" t="s">
        <v>52</v>
      </c>
      <c r="G35" s="254" t="s">
        <v>644</v>
      </c>
      <c r="H35" s="85" t="s">
        <v>314</v>
      </c>
      <c r="I35" s="117">
        <v>3.799718171E9</v>
      </c>
      <c r="J35" s="53" t="s">
        <v>70</v>
      </c>
      <c r="K35" s="59"/>
      <c r="L35" s="77"/>
      <c r="M35" s="97"/>
      <c r="N35" s="62"/>
      <c r="O35" s="43"/>
      <c r="P35" s="78"/>
      <c r="Q35" s="250">
        <v>450.0</v>
      </c>
      <c r="R35" s="44"/>
      <c r="S35" s="296"/>
      <c r="T35" s="297"/>
      <c r="U35" s="295"/>
      <c r="V35" s="56">
        <v>200.0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57</v>
      </c>
      <c r="B36" s="53" t="s">
        <v>49</v>
      </c>
      <c r="C36" s="54"/>
      <c r="D36" s="142" t="s">
        <v>645</v>
      </c>
      <c r="E36" s="56" t="s">
        <v>51</v>
      </c>
      <c r="F36" s="53" t="s">
        <v>52</v>
      </c>
      <c r="G36" s="254" t="s">
        <v>646</v>
      </c>
      <c r="H36" s="85" t="s">
        <v>647</v>
      </c>
      <c r="I36" s="117">
        <v>1.6992723886E10</v>
      </c>
      <c r="J36" s="53" t="s">
        <v>38</v>
      </c>
      <c r="K36" s="86"/>
      <c r="L36" s="77"/>
      <c r="M36" s="61"/>
      <c r="N36" s="62"/>
      <c r="O36" s="87">
        <v>300.0</v>
      </c>
      <c r="P36" s="89"/>
      <c r="Q36" s="257"/>
      <c r="R36" s="64"/>
      <c r="S36" s="296"/>
      <c r="T36" s="297"/>
      <c r="U36" s="294"/>
      <c r="V36" s="56">
        <v>100.0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48</v>
      </c>
      <c r="B37" s="53" t="s">
        <v>49</v>
      </c>
      <c r="C37" s="54"/>
      <c r="D37" s="120" t="s">
        <v>648</v>
      </c>
      <c r="E37" s="56" t="s">
        <v>63</v>
      </c>
      <c r="F37" s="53" t="s">
        <v>52</v>
      </c>
      <c r="G37" s="266" t="s">
        <v>649</v>
      </c>
      <c r="H37" s="75" t="s">
        <v>650</v>
      </c>
      <c r="I37" s="117" t="s">
        <v>651</v>
      </c>
      <c r="J37" s="53" t="s">
        <v>38</v>
      </c>
      <c r="K37" s="86"/>
      <c r="L37" s="77">
        <v>350.0</v>
      </c>
      <c r="M37" s="61"/>
      <c r="N37" s="62"/>
      <c r="O37" s="87"/>
      <c r="P37" s="89"/>
      <c r="Q37" s="257"/>
      <c r="R37" s="64"/>
      <c r="S37" s="301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57</v>
      </c>
      <c r="B38" s="53" t="s">
        <v>49</v>
      </c>
      <c r="C38" s="54"/>
      <c r="D38" s="120" t="s">
        <v>652</v>
      </c>
      <c r="E38" s="56" t="s">
        <v>63</v>
      </c>
      <c r="F38" s="53" t="s">
        <v>52</v>
      </c>
      <c r="G38" s="302" t="s">
        <v>653</v>
      </c>
      <c r="H38" s="129" t="s">
        <v>338</v>
      </c>
      <c r="I38" s="365">
        <v>1.7991032852E10</v>
      </c>
      <c r="J38" s="53" t="s">
        <v>38</v>
      </c>
      <c r="K38" s="59"/>
      <c r="L38" s="77"/>
      <c r="M38" s="61">
        <v>350.0</v>
      </c>
      <c r="N38" s="106"/>
      <c r="O38" s="63"/>
      <c r="P38" s="66"/>
      <c r="Q38" s="265"/>
      <c r="R38" s="112"/>
      <c r="S38" s="296"/>
      <c r="T38" s="297"/>
      <c r="U38" s="294"/>
      <c r="V38" s="56">
        <v>50.0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57</v>
      </c>
      <c r="B39" s="53" t="s">
        <v>49</v>
      </c>
      <c r="C39" s="72"/>
      <c r="D39" s="120"/>
      <c r="E39" s="56"/>
      <c r="F39" s="53" t="s">
        <v>52</v>
      </c>
      <c r="G39" s="85" t="s">
        <v>654</v>
      </c>
      <c r="H39" s="85" t="s">
        <v>655</v>
      </c>
      <c r="I39" s="365">
        <v>2.1970265399E10</v>
      </c>
      <c r="J39" s="103"/>
      <c r="K39" s="59"/>
      <c r="L39" s="77"/>
      <c r="M39" s="61"/>
      <c r="N39" s="62"/>
      <c r="O39" s="130"/>
      <c r="P39" s="133"/>
      <c r="Q39" s="250">
        <v>350.0</v>
      </c>
      <c r="R39" s="131"/>
      <c r="S39" s="296"/>
      <c r="T39" s="297"/>
      <c r="U39" s="295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48</v>
      </c>
      <c r="B40" s="53" t="s">
        <v>49</v>
      </c>
      <c r="C40" s="72"/>
      <c r="D40" s="120" t="s">
        <v>656</v>
      </c>
      <c r="E40" s="56"/>
      <c r="F40" s="53" t="s">
        <v>52</v>
      </c>
      <c r="G40" s="254" t="s">
        <v>657</v>
      </c>
      <c r="H40" s="85" t="s">
        <v>658</v>
      </c>
      <c r="I40" s="56" t="s">
        <v>659</v>
      </c>
      <c r="J40" s="53" t="s">
        <v>70</v>
      </c>
      <c r="K40" s="119"/>
      <c r="L40" s="77"/>
      <c r="M40" s="61"/>
      <c r="N40" s="62"/>
      <c r="O40" s="87"/>
      <c r="P40" s="89">
        <v>270.0</v>
      </c>
      <c r="Q40" s="257"/>
      <c r="R40" s="64"/>
      <c r="S40" s="296"/>
      <c r="T40" s="297"/>
      <c r="U40" s="294"/>
      <c r="V40" s="56">
        <v>135.0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73" t="s">
        <v>660</v>
      </c>
      <c r="E41" s="56" t="s">
        <v>93</v>
      </c>
      <c r="F41" s="53" t="s">
        <v>59</v>
      </c>
      <c r="G41" s="254" t="s">
        <v>661</v>
      </c>
      <c r="H41" s="85" t="s">
        <v>662</v>
      </c>
      <c r="I41" s="117" t="s">
        <v>663</v>
      </c>
      <c r="J41" s="53" t="s">
        <v>56</v>
      </c>
      <c r="K41" s="59"/>
      <c r="L41" s="77"/>
      <c r="M41" s="97"/>
      <c r="N41" s="134">
        <v>250.0</v>
      </c>
      <c r="O41" s="87"/>
      <c r="P41" s="89"/>
      <c r="Q41" s="257"/>
      <c r="R41" s="64"/>
      <c r="S41" s="296"/>
      <c r="T41" s="297"/>
      <c r="U41" s="295"/>
      <c r="V41" s="56">
        <v>50.0</v>
      </c>
      <c r="W41" s="8"/>
      <c r="X41" s="8"/>
      <c r="Y41" s="8"/>
      <c r="Z41" s="8"/>
      <c r="AA41" s="8"/>
      <c r="AB41" s="8"/>
      <c r="AC41" s="8"/>
      <c r="AD41" s="8"/>
      <c r="AE41" s="8"/>
    </row>
    <row r="42" ht="16.5" customHeight="1">
      <c r="A42" s="53" t="s">
        <v>57</v>
      </c>
      <c r="B42" s="53" t="s">
        <v>49</v>
      </c>
      <c r="C42" s="72"/>
      <c r="D42" s="120" t="s">
        <v>664</v>
      </c>
      <c r="E42" s="56" t="s">
        <v>63</v>
      </c>
      <c r="F42" s="53" t="s">
        <v>52</v>
      </c>
      <c r="G42" s="371" t="s">
        <v>665</v>
      </c>
      <c r="H42" s="85" t="s">
        <v>666</v>
      </c>
      <c r="I42" s="117">
        <v>1.9974018518E10</v>
      </c>
      <c r="J42" s="53" t="s">
        <v>38</v>
      </c>
      <c r="K42" s="59"/>
      <c r="L42" s="105"/>
      <c r="M42" s="61"/>
      <c r="N42" s="135"/>
      <c r="O42" s="87">
        <v>350.0</v>
      </c>
      <c r="P42" s="89"/>
      <c r="Q42" s="257"/>
      <c r="R42" s="64"/>
      <c r="S42" s="296"/>
      <c r="T42" s="297"/>
      <c r="U42" s="295"/>
      <c r="V42" s="56">
        <v>50.0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57</v>
      </c>
      <c r="B43" s="53" t="s">
        <v>49</v>
      </c>
      <c r="C43" s="54"/>
      <c r="D43" s="304" t="s">
        <v>667</v>
      </c>
      <c r="E43" s="56" t="s">
        <v>93</v>
      </c>
      <c r="F43" s="53" t="s">
        <v>94</v>
      </c>
      <c r="G43" s="305" t="s">
        <v>668</v>
      </c>
      <c r="H43" s="138"/>
      <c r="I43" s="372" t="s">
        <v>669</v>
      </c>
      <c r="J43" s="53" t="s">
        <v>56</v>
      </c>
      <c r="K43" s="86">
        <v>197.0</v>
      </c>
      <c r="L43" s="77"/>
      <c r="M43" s="61"/>
      <c r="N43" s="134"/>
      <c r="O43" s="87"/>
      <c r="P43" s="89"/>
      <c r="Q43" s="257"/>
      <c r="R43" s="64"/>
      <c r="S43" s="296"/>
      <c r="T43" s="300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57</v>
      </c>
      <c r="B44" s="53" t="s">
        <v>187</v>
      </c>
      <c r="C44" s="54"/>
      <c r="D44" s="73" t="s">
        <v>188</v>
      </c>
      <c r="E44" s="56" t="s">
        <v>99</v>
      </c>
      <c r="F44" s="53" t="s">
        <v>52</v>
      </c>
      <c r="G44" s="254" t="s">
        <v>670</v>
      </c>
      <c r="H44" s="85" t="s">
        <v>671</v>
      </c>
      <c r="I44" s="365">
        <v>4.896795354E9</v>
      </c>
      <c r="J44" s="53" t="s">
        <v>70</v>
      </c>
      <c r="K44" s="59"/>
      <c r="L44" s="77"/>
      <c r="M44" s="61" t="s">
        <v>488</v>
      </c>
      <c r="N44" s="140"/>
      <c r="O44" s="87"/>
      <c r="P44" s="89"/>
      <c r="Q44" s="257"/>
      <c r="R44" s="64"/>
      <c r="S44" s="296"/>
      <c r="T44" s="300"/>
      <c r="U44" s="274"/>
      <c r="V44" s="56" t="s">
        <v>188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48</v>
      </c>
      <c r="B45" s="53" t="s">
        <v>49</v>
      </c>
      <c r="C45" s="72"/>
      <c r="D45" s="73" t="s">
        <v>672</v>
      </c>
      <c r="E45" s="56" t="s">
        <v>29</v>
      </c>
      <c r="F45" s="53" t="s">
        <v>94</v>
      </c>
      <c r="G45" s="254" t="s">
        <v>673</v>
      </c>
      <c r="H45" s="85"/>
      <c r="I45" s="117" t="s">
        <v>674</v>
      </c>
      <c r="J45" s="53" t="s">
        <v>70</v>
      </c>
      <c r="K45" s="86">
        <v>394.0</v>
      </c>
      <c r="L45" s="77"/>
      <c r="M45" s="61"/>
      <c r="N45" s="141"/>
      <c r="O45" s="87"/>
      <c r="P45" s="89"/>
      <c r="Q45" s="257"/>
      <c r="R45" s="64"/>
      <c r="S45" s="301"/>
      <c r="T45" s="297"/>
      <c r="U45" s="274"/>
      <c r="V45" s="56">
        <v>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57</v>
      </c>
      <c r="B46" s="53" t="s">
        <v>49</v>
      </c>
      <c r="C46" s="72"/>
      <c r="D46" s="142"/>
      <c r="E46" s="84"/>
      <c r="F46" s="53" t="s">
        <v>59</v>
      </c>
      <c r="G46" s="85" t="s">
        <v>675</v>
      </c>
      <c r="H46" s="85" t="s">
        <v>676</v>
      </c>
      <c r="I46" s="365">
        <v>6.581315E9</v>
      </c>
      <c r="J46" s="53"/>
      <c r="K46" s="59"/>
      <c r="L46" s="105"/>
      <c r="M46" s="61"/>
      <c r="N46" s="141"/>
      <c r="O46" s="87"/>
      <c r="P46" s="89"/>
      <c r="Q46" s="257">
        <v>350.0</v>
      </c>
      <c r="R46" s="64"/>
      <c r="S46" s="296"/>
      <c r="T46" s="297"/>
      <c r="U46" s="282"/>
      <c r="V46" s="56">
        <v>50.0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48</v>
      </c>
      <c r="B47" s="53" t="s">
        <v>49</v>
      </c>
      <c r="C47" s="72"/>
      <c r="D47" s="120" t="s">
        <v>677</v>
      </c>
      <c r="E47" s="56" t="s">
        <v>109</v>
      </c>
      <c r="F47" s="53" t="s">
        <v>52</v>
      </c>
      <c r="G47" s="306" t="s">
        <v>28</v>
      </c>
      <c r="H47" s="144" t="s">
        <v>678</v>
      </c>
      <c r="I47" s="117">
        <v>6.28434859E9</v>
      </c>
      <c r="J47" s="53" t="s">
        <v>38</v>
      </c>
      <c r="K47" s="59"/>
      <c r="L47" s="77"/>
      <c r="M47" s="123"/>
      <c r="N47" s="141"/>
      <c r="O47" s="87">
        <v>350.0</v>
      </c>
      <c r="P47" s="66"/>
      <c r="Q47" s="265"/>
      <c r="R47" s="112"/>
      <c r="S47" s="307"/>
      <c r="T47" s="308"/>
      <c r="U47" s="274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48</v>
      </c>
      <c r="B48" s="53" t="s">
        <v>49</v>
      </c>
      <c r="C48" s="54"/>
      <c r="D48" s="55"/>
      <c r="E48" s="84"/>
      <c r="F48" s="53" t="s">
        <v>679</v>
      </c>
      <c r="G48" s="85" t="s">
        <v>680</v>
      </c>
      <c r="H48" s="85"/>
      <c r="I48" s="117" t="s">
        <v>681</v>
      </c>
      <c r="J48" s="103"/>
      <c r="K48" s="59">
        <v>399.0</v>
      </c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>
        <v>100.0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48</v>
      </c>
      <c r="B49" s="53" t="s">
        <v>49</v>
      </c>
      <c r="C49" s="72"/>
      <c r="D49" s="120" t="s">
        <v>682</v>
      </c>
      <c r="E49" s="56" t="s">
        <v>51</v>
      </c>
      <c r="F49" s="53" t="s">
        <v>52</v>
      </c>
      <c r="G49" s="254" t="s">
        <v>683</v>
      </c>
      <c r="H49" s="85" t="s">
        <v>684</v>
      </c>
      <c r="I49" s="365">
        <v>8.598274822E9</v>
      </c>
      <c r="J49" s="53" t="s">
        <v>38</v>
      </c>
      <c r="K49" s="59"/>
      <c r="L49" s="77"/>
      <c r="M49" s="145"/>
      <c r="N49" s="141"/>
      <c r="O49" s="43"/>
      <c r="P49" s="78"/>
      <c r="Q49" s="250">
        <v>350.0</v>
      </c>
      <c r="R49" s="44"/>
      <c r="S49" s="307"/>
      <c r="T49" s="309"/>
      <c r="U49" s="295"/>
      <c r="V49" s="56">
        <v>50.0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57</v>
      </c>
      <c r="B50" s="53" t="s">
        <v>49</v>
      </c>
      <c r="C50" s="72"/>
      <c r="D50" s="142" t="s">
        <v>685</v>
      </c>
      <c r="E50" s="56"/>
      <c r="F50" s="53"/>
      <c r="G50" s="254" t="s">
        <v>686</v>
      </c>
      <c r="H50" s="85" t="s">
        <v>535</v>
      </c>
      <c r="I50" s="373" t="s">
        <v>687</v>
      </c>
      <c r="J50" s="53"/>
      <c r="K50" s="86"/>
      <c r="L50" s="77"/>
      <c r="M50" s="145"/>
      <c r="N50" s="141"/>
      <c r="O50" s="63"/>
      <c r="P50" s="66"/>
      <c r="Q50" s="265"/>
      <c r="R50" s="112"/>
      <c r="S50" s="310"/>
      <c r="T50" s="308">
        <v>100.0</v>
      </c>
      <c r="U50" s="295"/>
      <c r="V50" s="298">
        <v>100.0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48</v>
      </c>
      <c r="B51" s="53" t="s">
        <v>49</v>
      </c>
      <c r="C51" s="72"/>
      <c r="D51" s="147"/>
      <c r="E51" s="84"/>
      <c r="F51" s="53" t="s">
        <v>52</v>
      </c>
      <c r="G51" s="85" t="s">
        <v>688</v>
      </c>
      <c r="H51" s="85" t="s">
        <v>689</v>
      </c>
      <c r="I51" s="117" t="s">
        <v>690</v>
      </c>
      <c r="J51" s="103"/>
      <c r="K51" s="86">
        <v>350.0</v>
      </c>
      <c r="L51" s="77"/>
      <c r="M51" s="148"/>
      <c r="N51" s="141"/>
      <c r="O51" s="63"/>
      <c r="P51" s="66"/>
      <c r="Q51" s="265"/>
      <c r="R51" s="112"/>
      <c r="S51" s="307"/>
      <c r="T51" s="309"/>
      <c r="U51" s="295"/>
      <c r="V51" s="56">
        <v>50.0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48</v>
      </c>
      <c r="B52" s="53" t="s">
        <v>49</v>
      </c>
      <c r="C52" s="72"/>
      <c r="D52" s="54"/>
      <c r="E52" s="84"/>
      <c r="F52" s="53" t="s">
        <v>52</v>
      </c>
      <c r="G52" s="85" t="s">
        <v>691</v>
      </c>
      <c r="H52" s="85" t="s">
        <v>689</v>
      </c>
      <c r="I52" s="117" t="s">
        <v>690</v>
      </c>
      <c r="J52" s="103"/>
      <c r="K52" s="59">
        <v>350.0</v>
      </c>
      <c r="L52" s="105"/>
      <c r="M52" s="145"/>
      <c r="N52" s="149"/>
      <c r="O52" s="87"/>
      <c r="P52" s="89"/>
      <c r="Q52" s="257"/>
      <c r="R52" s="64"/>
      <c r="S52" s="307"/>
      <c r="T52" s="309"/>
      <c r="U52" s="295"/>
      <c r="V52" s="56">
        <v>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48</v>
      </c>
      <c r="B53" s="53" t="s">
        <v>49</v>
      </c>
      <c r="C53" s="72"/>
      <c r="D53" s="121" t="s">
        <v>692</v>
      </c>
      <c r="E53" s="56" t="s">
        <v>109</v>
      </c>
      <c r="F53" s="53" t="s">
        <v>52</v>
      </c>
      <c r="G53" s="266" t="s">
        <v>693</v>
      </c>
      <c r="H53" s="75" t="s">
        <v>694</v>
      </c>
      <c r="I53" s="365">
        <v>7.999600995E9</v>
      </c>
      <c r="J53" s="53" t="s">
        <v>38</v>
      </c>
      <c r="K53" s="139"/>
      <c r="L53" s="77"/>
      <c r="M53" s="145"/>
      <c r="N53" s="141"/>
      <c r="O53" s="63"/>
      <c r="P53" s="66"/>
      <c r="Q53" s="257">
        <v>200.0</v>
      </c>
      <c r="R53" s="112"/>
      <c r="S53" s="307"/>
      <c r="T53" s="308"/>
      <c r="U53" s="295"/>
      <c r="V53" s="56">
        <v>50.0</v>
      </c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 t="s">
        <v>48</v>
      </c>
      <c r="B54" s="53" t="s">
        <v>49</v>
      </c>
      <c r="C54" s="72"/>
      <c r="D54" s="72"/>
      <c r="E54" s="151" t="s">
        <v>104</v>
      </c>
      <c r="F54" s="53" t="s">
        <v>695</v>
      </c>
      <c r="G54" s="278" t="s">
        <v>696</v>
      </c>
      <c r="H54" s="85" t="s">
        <v>697</v>
      </c>
      <c r="I54" s="117" t="s">
        <v>698</v>
      </c>
      <c r="J54" s="53" t="s">
        <v>38</v>
      </c>
      <c r="K54" s="59"/>
      <c r="L54" s="152"/>
      <c r="M54" s="145"/>
      <c r="N54" s="149"/>
      <c r="O54" s="87"/>
      <c r="P54" s="89">
        <v>200.0</v>
      </c>
      <c r="Q54" s="257"/>
      <c r="R54" s="64"/>
      <c r="S54" s="310"/>
      <c r="T54" s="309"/>
      <c r="U54" s="295"/>
      <c r="V54" s="80">
        <v>125.0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 t="s">
        <v>48</v>
      </c>
      <c r="B55" s="53" t="s">
        <v>49</v>
      </c>
      <c r="C55" s="72"/>
      <c r="D55" s="121" t="s">
        <v>699</v>
      </c>
      <c r="E55" s="151" t="s">
        <v>99</v>
      </c>
      <c r="F55" s="53" t="s">
        <v>52</v>
      </c>
      <c r="G55" s="362" t="s">
        <v>700</v>
      </c>
      <c r="H55" s="154" t="s">
        <v>697</v>
      </c>
      <c r="I55" s="117" t="s">
        <v>698</v>
      </c>
      <c r="J55" s="53" t="s">
        <v>38</v>
      </c>
      <c r="K55" s="59"/>
      <c r="L55" s="77"/>
      <c r="M55" s="145"/>
      <c r="N55" s="155"/>
      <c r="O55" s="87"/>
      <c r="P55" s="89">
        <v>300.0</v>
      </c>
      <c r="Q55" s="257"/>
      <c r="R55" s="64"/>
      <c r="S55" s="310"/>
      <c r="T55" s="309"/>
      <c r="U55" s="295"/>
      <c r="V55" s="56">
        <v>125.0</v>
      </c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 t="s">
        <v>48</v>
      </c>
      <c r="B56" s="53" t="s">
        <v>49</v>
      </c>
      <c r="C56" s="72"/>
      <c r="D56" s="72"/>
      <c r="E56" s="151" t="s">
        <v>51</v>
      </c>
      <c r="F56" s="53" t="s">
        <v>52</v>
      </c>
      <c r="G56" s="278" t="s">
        <v>701</v>
      </c>
      <c r="H56" s="85" t="s">
        <v>702</v>
      </c>
      <c r="I56" s="117" t="s">
        <v>703</v>
      </c>
      <c r="J56" s="53" t="s">
        <v>38</v>
      </c>
      <c r="K56" s="156"/>
      <c r="L56" s="77"/>
      <c r="M56" s="145"/>
      <c r="N56" s="141"/>
      <c r="O56" s="130"/>
      <c r="P56" s="133"/>
      <c r="Q56" s="303"/>
      <c r="R56" s="44">
        <v>200.0</v>
      </c>
      <c r="S56" s="310"/>
      <c r="T56" s="309"/>
      <c r="U56" s="295"/>
      <c r="V56" s="56">
        <v>50.0</v>
      </c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 t="s">
        <v>48</v>
      </c>
      <c r="B57" s="53" t="s">
        <v>49</v>
      </c>
      <c r="C57" s="72"/>
      <c r="D57" s="72"/>
      <c r="E57" s="25"/>
      <c r="F57" s="53" t="s">
        <v>52</v>
      </c>
      <c r="G57" s="85" t="s">
        <v>704</v>
      </c>
      <c r="H57" s="85"/>
      <c r="I57" s="117" t="s">
        <v>705</v>
      </c>
      <c r="J57" s="103"/>
      <c r="K57" s="156">
        <v>600.0</v>
      </c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>
        <v>50.0</v>
      </c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 t="s">
        <v>48</v>
      </c>
      <c r="B58" s="53" t="s">
        <v>49</v>
      </c>
      <c r="C58" s="72"/>
      <c r="D58" s="72"/>
      <c r="E58" s="25"/>
      <c r="F58" s="53" t="s">
        <v>52</v>
      </c>
      <c r="G58" s="85" t="s">
        <v>706</v>
      </c>
      <c r="H58" s="85"/>
      <c r="I58" s="117" t="s">
        <v>705</v>
      </c>
      <c r="J58" s="103"/>
      <c r="K58" s="156">
        <v>600.0</v>
      </c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>
        <v>50.0</v>
      </c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 t="s">
        <v>57</v>
      </c>
      <c r="B59" s="53" t="s">
        <v>49</v>
      </c>
      <c r="C59" s="72"/>
      <c r="D59" s="121" t="s">
        <v>707</v>
      </c>
      <c r="E59" s="151" t="s">
        <v>29</v>
      </c>
      <c r="F59" s="53" t="s">
        <v>52</v>
      </c>
      <c r="G59" s="254" t="s">
        <v>708</v>
      </c>
      <c r="H59" s="85" t="s">
        <v>708</v>
      </c>
      <c r="I59" s="117">
        <v>6.499872685E9</v>
      </c>
      <c r="J59" s="53" t="s">
        <v>70</v>
      </c>
      <c r="K59" s="156"/>
      <c r="L59" s="77"/>
      <c r="M59" s="145"/>
      <c r="N59" s="155"/>
      <c r="O59" s="87">
        <v>350.0</v>
      </c>
      <c r="P59" s="66"/>
      <c r="Q59" s="265"/>
      <c r="R59" s="112"/>
      <c r="S59" s="307"/>
      <c r="T59" s="309"/>
      <c r="U59" s="295"/>
      <c r="V59" s="56">
        <v>50.0</v>
      </c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 t="s">
        <v>57</v>
      </c>
      <c r="B60" s="53" t="s">
        <v>49</v>
      </c>
      <c r="C60" s="54"/>
      <c r="D60" s="72"/>
      <c r="E60" s="25"/>
      <c r="F60" s="53" t="s">
        <v>709</v>
      </c>
      <c r="G60" s="254" t="s">
        <v>710</v>
      </c>
      <c r="H60" s="85"/>
      <c r="I60" s="117" t="s">
        <v>711</v>
      </c>
      <c r="J60" s="53" t="s">
        <v>70</v>
      </c>
      <c r="K60" s="156"/>
      <c r="L60" s="77"/>
      <c r="M60" s="145"/>
      <c r="N60" s="149"/>
      <c r="O60" s="63"/>
      <c r="P60" s="66"/>
      <c r="Q60" s="265"/>
      <c r="R60" s="112"/>
      <c r="S60" s="310">
        <v>100.0</v>
      </c>
      <c r="T60" s="309"/>
      <c r="U60" s="295"/>
      <c r="V60" s="374">
        <v>100.0</v>
      </c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85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85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85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85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85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85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85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85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85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85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85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85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85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117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85"/>
      <c r="H75" s="85"/>
      <c r="I75" s="117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117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117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117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3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3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3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3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3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3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3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3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3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3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3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3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3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3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3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376"/>
      <c r="J94" s="6"/>
      <c r="K94" s="206"/>
      <c r="Q94" s="206"/>
      <c r="R94" s="206"/>
      <c r="S94" s="325"/>
      <c r="T94" s="325"/>
      <c r="U94" s="326"/>
      <c r="V94" s="208">
        <f>SUM(V7:V93)</f>
        <v>3960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377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6"/>
      <c r="J96" s="2"/>
      <c r="K96" s="167">
        <f>SUM(K7:K93)</f>
        <v>2890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6"/>
      <c r="J97" s="2"/>
      <c r="K97" s="167">
        <f>SUM(K96*2%)</f>
        <v>57.8</v>
      </c>
      <c r="L97" s="221">
        <f>SUM(L7:L93)</f>
        <v>1650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6"/>
      <c r="J98" s="2"/>
      <c r="K98" s="223"/>
      <c r="L98" s="83">
        <f>SUM(L97*1%)</f>
        <v>16.5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12690</v>
      </c>
      <c r="I99" s="6"/>
      <c r="J99" s="2"/>
      <c r="K99" s="8"/>
      <c r="L99" s="223"/>
      <c r="M99" s="221">
        <f>SUM(M7:M93)</f>
        <v>2100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3900</v>
      </c>
      <c r="I100" s="6"/>
      <c r="J100" s="2"/>
      <c r="K100" s="8"/>
      <c r="L100" s="8"/>
      <c r="M100" s="83">
        <f>SUM(M99*2%)</f>
        <v>42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770</v>
      </c>
      <c r="I101" s="6"/>
      <c r="J101" s="2"/>
      <c r="K101" s="8"/>
      <c r="L101" s="8"/>
      <c r="M101" s="18"/>
      <c r="N101" s="167">
        <f>SUM(N7:N93)</f>
        <v>2250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200</v>
      </c>
      <c r="I102" s="6"/>
      <c r="J102" s="2"/>
      <c r="K102" s="8"/>
      <c r="L102" s="8"/>
      <c r="M102" s="2"/>
      <c r="N102" s="167">
        <f>SUM(N101*2%)</f>
        <v>45</v>
      </c>
      <c r="O102" s="167">
        <f>SUM(O7:O93)</f>
        <v>3550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6"/>
      <c r="J103" s="2"/>
      <c r="K103" s="8"/>
      <c r="L103" s="8"/>
      <c r="M103" s="2"/>
      <c r="N103" s="2"/>
      <c r="O103" s="167">
        <f>SUM(O102*2%)</f>
        <v>71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SUM(R14,O16,N17,M21,R22,N23,L24,M27,L28,O31,Q34,Q35,P40,K45,O59,S60)</f>
        <v>5414</v>
      </c>
      <c r="I104" s="378"/>
      <c r="J104" s="2"/>
      <c r="K104" s="8"/>
      <c r="L104" s="8"/>
      <c r="M104" s="2"/>
      <c r="N104" s="2"/>
      <c r="O104" s="8"/>
      <c r="P104" s="167">
        <f>SUM(P7:P94)</f>
        <v>770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237"/>
      <c r="I105" s="379"/>
      <c r="J105" s="2"/>
      <c r="K105" s="8"/>
      <c r="L105" s="8"/>
      <c r="M105" s="2"/>
      <c r="N105" s="2"/>
      <c r="O105" s="8"/>
      <c r="P105" s="167">
        <f>SUM(P104*2%)</f>
        <v>15.4</v>
      </c>
      <c r="Q105" s="17">
        <f>SUM(Q7:Q93)</f>
        <v>2050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340">
        <f>SUM(M7,N8,M9,M10,N11,N12,R13,N15,O18,O20,L26,R29,R30,O32,O36,L37,M38,O42,O47,Q49,Q53,P54,P55,R56)</f>
        <v>8000</v>
      </c>
      <c r="I106" s="380">
        <f>SUM(O20,P54)</f>
        <v>550</v>
      </c>
      <c r="J106" s="2"/>
      <c r="K106" s="8"/>
      <c r="L106" s="8"/>
      <c r="M106" s="2"/>
      <c r="N106" s="2"/>
      <c r="O106" s="8"/>
      <c r="P106" s="18"/>
      <c r="Q106" s="167">
        <f>SUM(Q105*2%)</f>
        <v>41</v>
      </c>
      <c r="R106" s="17">
        <f>SUM(R7:R93)</f>
        <v>2100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6"/>
      <c r="J107" s="2"/>
      <c r="K107" s="8"/>
      <c r="L107" s="8"/>
      <c r="M107" s="2"/>
      <c r="N107" s="2"/>
      <c r="O107" s="8"/>
      <c r="P107" s="2"/>
      <c r="Q107" s="2"/>
      <c r="R107" s="167">
        <f>SUM(R106*2%)</f>
        <v>42</v>
      </c>
      <c r="S107" s="167">
        <f>SUM(S7:S94)</f>
        <v>100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4">
        <f>SUM(O20,P54,R56)</f>
        <v>750</v>
      </c>
      <c r="I108" s="6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2</v>
      </c>
      <c r="T108" s="167">
        <f>SUM(T7:T94)</f>
        <v>100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SUM(V20,V54,V56)</f>
        <v>225</v>
      </c>
      <c r="I109" s="6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2</v>
      </c>
      <c r="U109" s="346">
        <f>SUM(U7:U94)</f>
        <v>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525</v>
      </c>
      <c r="I110" s="6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6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6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6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6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6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6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6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6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6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6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6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6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6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6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6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6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6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6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6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6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6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6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6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6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6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6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6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6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6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6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6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6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6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6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6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6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6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6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6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6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6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6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6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6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6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6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6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6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6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6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6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6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6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6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6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6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6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6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6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6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6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6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6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6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6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6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6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6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6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6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6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6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6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6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6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6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6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6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6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6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6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6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6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6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6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6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6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6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6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6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6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6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6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6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6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6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6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6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6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6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6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6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6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6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6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6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6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6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6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6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6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6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6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6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6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6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6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6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6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6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6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6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6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6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6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6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6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6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6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6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6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6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6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6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6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6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6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6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6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6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6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6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6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6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6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6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6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6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6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6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6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6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6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6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6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6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6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6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6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6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6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6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6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6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6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6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6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6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6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6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6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6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6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6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6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6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6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6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6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6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6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6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6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6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6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6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6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6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6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6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6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6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6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6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6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6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6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6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6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6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6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6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6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6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6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6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6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6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6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6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6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6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6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6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6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6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6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6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6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6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6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6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6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6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6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6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6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6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6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6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6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6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6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6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6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6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6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6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6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6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6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6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6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6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6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6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6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6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6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6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6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6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6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6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6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6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6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6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6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6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6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6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6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6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6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6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6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6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6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6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6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6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6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6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6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6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6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6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6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6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6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6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6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6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6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6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6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6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6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6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6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6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6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6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6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6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6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6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6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6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6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6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6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6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6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6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6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6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6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6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6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6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6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6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6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6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6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6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6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6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6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6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6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6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6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6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6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6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6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6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6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6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6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6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6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6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6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6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6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6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6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6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6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6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6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6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6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6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6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6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6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6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6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6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6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6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6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6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6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6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6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6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6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6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6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6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6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6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6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6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6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6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6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6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6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6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6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6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6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6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6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6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6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6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6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6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6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6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6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6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6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6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6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6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6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6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6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6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6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6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6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6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6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6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6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6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6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6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6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6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6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6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6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6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6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6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6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6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6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6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6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6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6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6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6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6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6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6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6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6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6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6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6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6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6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6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6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6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6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6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6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6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6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6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6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6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6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6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6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6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6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6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6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6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6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6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6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6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6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6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6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6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6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6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6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6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6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6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6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6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6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6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6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6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6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6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6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6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6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6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6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6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6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6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6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6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6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6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6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6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6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6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6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6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6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6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6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6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6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6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6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6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6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6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6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6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6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6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6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6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6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6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6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6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6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6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6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6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6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6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6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6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6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6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6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6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6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6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6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6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6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6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6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6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6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6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6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6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6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6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6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6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6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6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6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6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6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6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6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6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6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6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6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6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6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6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6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6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6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6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6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6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6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6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6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6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6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6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6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6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6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6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6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6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6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6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6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6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6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6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6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6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6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6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6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6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6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6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6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6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6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6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6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6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6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6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6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6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6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6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6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6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6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6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6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6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6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6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6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6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6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6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6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6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6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6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6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6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6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6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6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6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6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6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6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6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6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6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6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6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6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6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6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6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6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6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6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6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6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6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6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6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6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6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6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6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6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6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6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6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6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6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6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6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6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6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6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6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6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6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6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6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6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6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6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6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6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6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6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6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6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6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6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6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6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6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6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6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6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6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6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6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6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6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6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6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6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6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6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6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6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6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6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6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6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6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6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6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6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6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6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6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6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6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6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6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6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6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6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6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6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6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6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6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6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6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6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6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6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6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6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6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6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6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6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6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6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6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6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6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6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6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6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6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6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6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6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6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6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6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6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6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6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6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6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6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6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6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6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6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6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6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6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6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6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6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6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6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6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6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6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6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6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6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6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6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6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6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6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6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6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6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6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6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6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6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6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6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6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6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6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6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6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6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6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6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6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6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6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6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6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6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6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6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6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6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6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6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6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6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6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6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6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6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6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6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6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6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6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6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6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6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6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6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6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6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6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6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6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6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6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6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6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6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6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6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6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6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6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6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6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6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6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6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6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6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6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6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6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6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6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6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6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6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6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6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6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6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6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6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6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6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6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6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6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6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6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6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6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6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6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6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6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6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6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6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6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6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6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6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6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6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6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6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6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6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6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6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6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6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6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6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6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6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6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6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6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6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6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6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6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I1002" s="243"/>
      <c r="M1002" s="243"/>
      <c r="N1002" s="243"/>
      <c r="P1002" s="243"/>
      <c r="Q1002" s="243"/>
      <c r="R1002" s="243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Z6:AA6"/>
    <mergeCell ref="W14:X14"/>
    <mergeCell ref="W18:X18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F7:F93">
      <formula1>"White board,Cartoon ,3D ,3D P. personalizado,3D Premium,VSL,Logo,Post,Influencer Laura,Influencer Natalia,Influencer Mel,Influencer Fernanda,Influencer Vinicius,Influencer Nayara,Influencer Michele,3D Estatico ,Mascote,POV,Personalização"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5"/>
      <c r="H1" s="5"/>
      <c r="I1" s="5"/>
      <c r="J1" s="6"/>
      <c r="K1" s="6"/>
      <c r="L1" s="6"/>
      <c r="M1" s="6"/>
      <c r="N1" s="6"/>
      <c r="O1" s="6"/>
      <c r="P1" s="7"/>
      <c r="Q1" s="7"/>
      <c r="R1" s="7"/>
      <c r="S1" s="6"/>
      <c r="T1" s="381"/>
      <c r="U1" s="382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381"/>
      <c r="U2" s="382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381"/>
      <c r="U3" s="382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381"/>
      <c r="U4" s="382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83"/>
      <c r="L5" s="30"/>
      <c r="M5" s="30"/>
      <c r="N5" s="30"/>
      <c r="O5" s="26"/>
      <c r="P5" s="26"/>
      <c r="Q5" s="26"/>
      <c r="R5" s="26"/>
      <c r="S5" s="30"/>
      <c r="T5" s="384"/>
      <c r="U5" s="385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248" t="s">
        <v>42</v>
      </c>
      <c r="X6" s="249"/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87</v>
      </c>
      <c r="C7" s="54"/>
      <c r="D7" s="55"/>
      <c r="E7" s="56"/>
      <c r="F7" s="53" t="s">
        <v>712</v>
      </c>
      <c r="G7" s="386" t="s">
        <v>713</v>
      </c>
      <c r="H7" s="85" t="s">
        <v>714</v>
      </c>
      <c r="I7" s="117" t="s">
        <v>715</v>
      </c>
      <c r="J7" s="53" t="s">
        <v>38</v>
      </c>
      <c r="K7" s="59"/>
      <c r="L7" s="60"/>
      <c r="M7" s="61"/>
      <c r="N7" s="106"/>
      <c r="O7" s="63"/>
      <c r="P7" s="89">
        <v>1350.0</v>
      </c>
      <c r="Q7" s="265"/>
      <c r="R7" s="112"/>
      <c r="S7" s="262"/>
      <c r="T7" s="263"/>
      <c r="U7" s="387"/>
      <c r="V7" s="388">
        <v>1350.0</v>
      </c>
      <c r="W7" s="69" t="s">
        <v>12</v>
      </c>
      <c r="X7" s="70">
        <f>SUM(M8:M94)</f>
        <v>1080</v>
      </c>
      <c r="Y7" s="8"/>
      <c r="Z7" s="42" t="s">
        <v>13</v>
      </c>
      <c r="AA7" s="71">
        <f>SUM(N7:N93)</f>
        <v>0</v>
      </c>
      <c r="AB7" s="8"/>
      <c r="AC7" s="8"/>
      <c r="AD7" s="8"/>
      <c r="AE7" s="8"/>
    </row>
    <row r="8">
      <c r="A8" s="53" t="s">
        <v>48</v>
      </c>
      <c r="B8" s="53" t="s">
        <v>187</v>
      </c>
      <c r="C8" s="72"/>
      <c r="D8" s="73" t="s">
        <v>188</v>
      </c>
      <c r="E8" s="56" t="s">
        <v>104</v>
      </c>
      <c r="F8" s="53" t="s">
        <v>189</v>
      </c>
      <c r="G8" s="266" t="s">
        <v>716</v>
      </c>
      <c r="H8" s="267" t="s">
        <v>717</v>
      </c>
      <c r="I8" s="117" t="s">
        <v>718</v>
      </c>
      <c r="J8" s="53" t="s">
        <v>38</v>
      </c>
      <c r="K8" s="59"/>
      <c r="L8" s="77"/>
      <c r="M8" s="61"/>
      <c r="N8" s="62"/>
      <c r="O8" s="43"/>
      <c r="P8" s="78"/>
      <c r="Q8" s="250"/>
      <c r="R8" s="44"/>
      <c r="S8" s="268"/>
      <c r="T8" s="276"/>
      <c r="U8" s="282" t="s">
        <v>719</v>
      </c>
      <c r="V8" s="277" t="s">
        <v>188</v>
      </c>
      <c r="W8" s="44" t="s">
        <v>15</v>
      </c>
      <c r="X8" s="81">
        <f>SUM(R7:R93)</f>
        <v>450</v>
      </c>
      <c r="Y8" s="8"/>
      <c r="Z8" s="40" t="s">
        <v>11</v>
      </c>
      <c r="AA8" s="82">
        <f>SUM(L7:L68)</f>
        <v>2300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73" t="s">
        <v>720</v>
      </c>
      <c r="E9" s="56" t="s">
        <v>109</v>
      </c>
      <c r="F9" s="53" t="s">
        <v>721</v>
      </c>
      <c r="G9" s="254" t="s">
        <v>722</v>
      </c>
      <c r="H9" s="85" t="s">
        <v>723</v>
      </c>
      <c r="I9" s="117" t="s">
        <v>724</v>
      </c>
      <c r="J9" s="53" t="s">
        <v>38</v>
      </c>
      <c r="K9" s="86"/>
      <c r="L9" s="77"/>
      <c r="M9" s="61"/>
      <c r="N9" s="62"/>
      <c r="O9" s="87"/>
      <c r="P9" s="89"/>
      <c r="Q9" s="257"/>
      <c r="R9" s="64">
        <v>450.0</v>
      </c>
      <c r="S9" s="268"/>
      <c r="T9" s="275"/>
      <c r="U9" s="282"/>
      <c r="V9" s="56">
        <v>100.0</v>
      </c>
      <c r="W9" s="43" t="s">
        <v>22</v>
      </c>
      <c r="X9" s="90">
        <f>SUM(O7:O93)</f>
        <v>1150</v>
      </c>
      <c r="Y9" s="8"/>
      <c r="Z9" s="8"/>
      <c r="AA9" s="8"/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725</v>
      </c>
      <c r="E10" s="56" t="s">
        <v>93</v>
      </c>
      <c r="F10" s="53" t="s">
        <v>94</v>
      </c>
      <c r="G10" s="254" t="s">
        <v>726</v>
      </c>
      <c r="H10" s="85" t="s">
        <v>727</v>
      </c>
      <c r="I10" s="58" t="s">
        <v>728</v>
      </c>
      <c r="J10" s="53" t="s">
        <v>38</v>
      </c>
      <c r="K10" s="86"/>
      <c r="L10" s="271"/>
      <c r="M10" s="61">
        <v>240.0</v>
      </c>
      <c r="N10" s="94"/>
      <c r="O10" s="87"/>
      <c r="P10" s="89"/>
      <c r="Q10" s="257"/>
      <c r="R10" s="64"/>
      <c r="S10" s="272"/>
      <c r="T10" s="273"/>
      <c r="U10" s="387"/>
      <c r="V10" s="80">
        <v>100.0</v>
      </c>
      <c r="W10" s="250" t="s">
        <v>44</v>
      </c>
      <c r="X10" s="90">
        <f>SUM(Q7:Q93)</f>
        <v>350</v>
      </c>
      <c r="Y10" s="8"/>
      <c r="Z10" s="95" t="s">
        <v>23</v>
      </c>
      <c r="AA10" s="96">
        <f>SUM(AA7:AA8)</f>
        <v>2300</v>
      </c>
      <c r="AB10" s="8"/>
      <c r="AC10" s="8"/>
      <c r="AD10" s="8"/>
      <c r="AE10" s="8"/>
    </row>
    <row r="11" ht="16.5" customHeight="1">
      <c r="A11" s="53" t="s">
        <v>57</v>
      </c>
      <c r="B11" s="53" t="s">
        <v>49</v>
      </c>
      <c r="C11" s="54"/>
      <c r="D11" s="120" t="s">
        <v>729</v>
      </c>
      <c r="E11" s="56" t="s">
        <v>93</v>
      </c>
      <c r="F11" s="53" t="s">
        <v>94</v>
      </c>
      <c r="G11" s="254" t="s">
        <v>730</v>
      </c>
      <c r="H11" s="85" t="s">
        <v>727</v>
      </c>
      <c r="I11" s="58" t="s">
        <v>728</v>
      </c>
      <c r="J11" s="53" t="s">
        <v>38</v>
      </c>
      <c r="K11" s="59"/>
      <c r="L11" s="77"/>
      <c r="M11" s="61">
        <v>240.0</v>
      </c>
      <c r="N11" s="62"/>
      <c r="O11" s="43"/>
      <c r="P11" s="78"/>
      <c r="Q11" s="250"/>
      <c r="R11" s="44"/>
      <c r="S11" s="262"/>
      <c r="T11" s="275"/>
      <c r="U11" s="387"/>
      <c r="V11" s="80">
        <v>50.0</v>
      </c>
      <c r="W11" s="98" t="s">
        <v>24</v>
      </c>
      <c r="X11" s="99">
        <f>SUM(X7:X10)</f>
        <v>3030</v>
      </c>
      <c r="Y11" s="8"/>
      <c r="Z11" s="8"/>
      <c r="AA11" s="8"/>
      <c r="AB11" s="8"/>
      <c r="AC11" s="8"/>
      <c r="AD11" s="8"/>
      <c r="AE11" s="8"/>
    </row>
    <row r="12">
      <c r="A12" s="53" t="s">
        <v>57</v>
      </c>
      <c r="B12" s="53" t="s">
        <v>49</v>
      </c>
      <c r="C12" s="72"/>
      <c r="D12" s="73" t="s">
        <v>731</v>
      </c>
      <c r="E12" s="56" t="s">
        <v>109</v>
      </c>
      <c r="F12" s="53" t="s">
        <v>721</v>
      </c>
      <c r="G12" s="254" t="s">
        <v>732</v>
      </c>
      <c r="H12" s="85" t="s">
        <v>733</v>
      </c>
      <c r="I12" s="58">
        <v>8.29142095E9</v>
      </c>
      <c r="J12" s="53" t="s">
        <v>38</v>
      </c>
      <c r="K12" s="59"/>
      <c r="L12" s="77"/>
      <c r="M12" s="61">
        <v>350.0</v>
      </c>
      <c r="N12" s="62"/>
      <c r="O12" s="43"/>
      <c r="P12" s="78"/>
      <c r="Q12" s="250"/>
      <c r="R12" s="44"/>
      <c r="S12" s="268"/>
      <c r="T12" s="276"/>
      <c r="U12" s="387"/>
      <c r="V12" s="277">
        <v>50.0</v>
      </c>
      <c r="W12" s="100"/>
      <c r="X12" s="101"/>
      <c r="Y12" s="8"/>
      <c r="Z12" s="8"/>
      <c r="AA12" s="8"/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734</v>
      </c>
      <c r="E13" s="56" t="s">
        <v>76</v>
      </c>
      <c r="F13" s="53" t="s">
        <v>94</v>
      </c>
      <c r="G13" s="254" t="s">
        <v>735</v>
      </c>
      <c r="H13" s="85" t="s">
        <v>736</v>
      </c>
      <c r="I13" s="58" t="s">
        <v>737</v>
      </c>
      <c r="J13" s="53" t="s">
        <v>70</v>
      </c>
      <c r="K13" s="59">
        <v>197.0</v>
      </c>
      <c r="L13" s="77"/>
      <c r="M13" s="61"/>
      <c r="N13" s="62"/>
      <c r="O13" s="87"/>
      <c r="P13" s="89"/>
      <c r="Q13" s="257"/>
      <c r="R13" s="64"/>
      <c r="S13" s="268"/>
      <c r="T13" s="275"/>
      <c r="U13" s="279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 t="s">
        <v>738</v>
      </c>
      <c r="E14" s="56" t="s">
        <v>72</v>
      </c>
      <c r="F14" s="53" t="s">
        <v>721</v>
      </c>
      <c r="G14" s="369" t="s">
        <v>739</v>
      </c>
      <c r="H14" s="85" t="s">
        <v>697</v>
      </c>
      <c r="I14" s="117" t="s">
        <v>740</v>
      </c>
      <c r="J14" s="53" t="s">
        <v>70</v>
      </c>
      <c r="K14" s="59"/>
      <c r="L14" s="77"/>
      <c r="M14" s="61"/>
      <c r="N14" s="62"/>
      <c r="O14" s="87"/>
      <c r="P14" s="89">
        <v>300.0</v>
      </c>
      <c r="Q14" s="257"/>
      <c r="R14" s="64"/>
      <c r="S14" s="268"/>
      <c r="T14" s="275"/>
      <c r="U14" s="387"/>
      <c r="V14" s="80">
        <v>150.0</v>
      </c>
      <c r="W14" s="104" t="s">
        <v>17</v>
      </c>
      <c r="X14" s="90">
        <f>SUM(P7:P95)</f>
        <v>2550</v>
      </c>
      <c r="Y14" s="8"/>
      <c r="Z14" s="95" t="s">
        <v>25</v>
      </c>
      <c r="AA14" s="389">
        <f>SUM(X11,AA10)</f>
        <v>5330</v>
      </c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73" t="s">
        <v>741</v>
      </c>
      <c r="E15" s="56" t="s">
        <v>104</v>
      </c>
      <c r="F15" s="53" t="s">
        <v>105</v>
      </c>
      <c r="G15" s="254" t="s">
        <v>742</v>
      </c>
      <c r="H15" s="85" t="s">
        <v>743</v>
      </c>
      <c r="I15" s="117" t="s">
        <v>744</v>
      </c>
      <c r="J15" s="53" t="s">
        <v>38</v>
      </c>
      <c r="K15" s="59"/>
      <c r="L15" s="105"/>
      <c r="M15" s="61"/>
      <c r="N15" s="106"/>
      <c r="O15" s="43"/>
      <c r="P15" s="78">
        <v>450.0</v>
      </c>
      <c r="Q15" s="250"/>
      <c r="R15" s="44"/>
      <c r="S15" s="268"/>
      <c r="T15" s="275"/>
      <c r="U15" s="282"/>
      <c r="V15" s="80">
        <v>225.0</v>
      </c>
      <c r="W15" s="98" t="s">
        <v>27</v>
      </c>
      <c r="X15" s="99">
        <f>SUM(X14)</f>
        <v>2550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741</v>
      </c>
      <c r="E16" s="56" t="s">
        <v>104</v>
      </c>
      <c r="F16" s="53" t="s">
        <v>105</v>
      </c>
      <c r="G16" s="254" t="s">
        <v>745</v>
      </c>
      <c r="H16" s="85" t="s">
        <v>743</v>
      </c>
      <c r="I16" s="117" t="s">
        <v>744</v>
      </c>
      <c r="J16" s="53" t="s">
        <v>38</v>
      </c>
      <c r="K16" s="59"/>
      <c r="L16" s="60"/>
      <c r="M16" s="61"/>
      <c r="N16" s="62"/>
      <c r="O16" s="87"/>
      <c r="P16" s="89">
        <v>450.0</v>
      </c>
      <c r="Q16" s="257"/>
      <c r="R16" s="64"/>
      <c r="S16" s="268"/>
      <c r="T16" s="275"/>
      <c r="U16" s="387"/>
      <c r="V16" s="277">
        <v>225.0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73" t="s">
        <v>746</v>
      </c>
      <c r="E17" s="56" t="s">
        <v>63</v>
      </c>
      <c r="F17" s="53" t="s">
        <v>721</v>
      </c>
      <c r="G17" s="254" t="s">
        <v>747</v>
      </c>
      <c r="H17" s="85" t="s">
        <v>748</v>
      </c>
      <c r="I17" s="117">
        <v>9.49114459E9</v>
      </c>
      <c r="J17" s="53" t="s">
        <v>38</v>
      </c>
      <c r="K17" s="59"/>
      <c r="L17" s="109"/>
      <c r="M17" s="61"/>
      <c r="N17" s="62"/>
      <c r="O17" s="87">
        <v>350.0</v>
      </c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48</v>
      </c>
      <c r="B18" s="53" t="s">
        <v>49</v>
      </c>
      <c r="C18" s="72"/>
      <c r="D18" s="73" t="s">
        <v>749</v>
      </c>
      <c r="E18" s="56" t="s">
        <v>104</v>
      </c>
      <c r="F18" s="53" t="s">
        <v>105</v>
      </c>
      <c r="G18" s="254" t="s">
        <v>750</v>
      </c>
      <c r="H18" s="85" t="s">
        <v>751</v>
      </c>
      <c r="I18" s="58" t="s">
        <v>752</v>
      </c>
      <c r="J18" s="53" t="s">
        <v>38</v>
      </c>
      <c r="K18" s="59">
        <v>600.0</v>
      </c>
      <c r="L18" s="77"/>
      <c r="M18" s="111"/>
      <c r="N18" s="62"/>
      <c r="O18" s="63"/>
      <c r="P18" s="66"/>
      <c r="Q18" s="265"/>
      <c r="R18" s="112"/>
      <c r="S18" s="262"/>
      <c r="T18" s="275"/>
      <c r="U18" s="387"/>
      <c r="V18" s="80">
        <v>300.0</v>
      </c>
      <c r="W18" s="284" t="s">
        <v>45</v>
      </c>
      <c r="X18" s="70">
        <f>SUM(S7:S93)</f>
        <v>0</v>
      </c>
      <c r="Y18" s="8"/>
      <c r="Z18" s="8"/>
      <c r="AA18" s="110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73" t="s">
        <v>753</v>
      </c>
      <c r="E19" s="56" t="s">
        <v>76</v>
      </c>
      <c r="F19" s="53" t="s">
        <v>721</v>
      </c>
      <c r="G19" s="254" t="s">
        <v>754</v>
      </c>
      <c r="H19" s="85" t="s">
        <v>600</v>
      </c>
      <c r="I19" s="117" t="s">
        <v>755</v>
      </c>
      <c r="J19" s="53" t="s">
        <v>38</v>
      </c>
      <c r="K19" s="59"/>
      <c r="L19" s="77"/>
      <c r="M19" s="111"/>
      <c r="N19" s="62"/>
      <c r="O19" s="87"/>
      <c r="P19" s="89"/>
      <c r="Q19" s="257"/>
      <c r="R19" s="64"/>
      <c r="S19" s="268"/>
      <c r="T19" s="275"/>
      <c r="U19" s="282">
        <v>100.0</v>
      </c>
      <c r="V19" s="269">
        <v>100.0</v>
      </c>
      <c r="W19" s="285" t="s">
        <v>46</v>
      </c>
      <c r="X19" s="70">
        <f>SUM(T7:T93)</f>
        <v>0</v>
      </c>
      <c r="Y19" s="8"/>
      <c r="Z19" s="8"/>
      <c r="AA19" s="8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73" t="s">
        <v>756</v>
      </c>
      <c r="E20" s="56" t="s">
        <v>93</v>
      </c>
      <c r="F20" s="53" t="s">
        <v>59</v>
      </c>
      <c r="G20" s="254" t="s">
        <v>757</v>
      </c>
      <c r="H20" s="85" t="s">
        <v>758</v>
      </c>
      <c r="I20" s="255">
        <v>7.19612965E9</v>
      </c>
      <c r="J20" s="53" t="s">
        <v>38</v>
      </c>
      <c r="K20" s="59"/>
      <c r="L20" s="77"/>
      <c r="M20" s="61"/>
      <c r="N20" s="115"/>
      <c r="O20" s="87"/>
      <c r="P20" s="89"/>
      <c r="Q20" s="257">
        <v>350.0</v>
      </c>
      <c r="R20" s="64"/>
      <c r="S20" s="268"/>
      <c r="T20" s="275"/>
      <c r="U20" s="387"/>
      <c r="V20" s="80">
        <v>50.0</v>
      </c>
      <c r="W20" s="286" t="s">
        <v>47</v>
      </c>
      <c r="X20" s="287">
        <f>SUM(U7:U93)</f>
        <v>100</v>
      </c>
      <c r="Y20" s="8"/>
      <c r="Z20" s="8"/>
      <c r="AA20" s="8"/>
      <c r="AB20" s="8"/>
      <c r="AC20" s="8"/>
      <c r="AD20" s="8"/>
      <c r="AE20" s="8"/>
    </row>
    <row r="21">
      <c r="A21" s="53" t="s">
        <v>48</v>
      </c>
      <c r="B21" s="53" t="s">
        <v>49</v>
      </c>
      <c r="C21" s="72"/>
      <c r="D21" s="73" t="s">
        <v>759</v>
      </c>
      <c r="E21" s="56" t="s">
        <v>72</v>
      </c>
      <c r="F21" s="53" t="s">
        <v>721</v>
      </c>
      <c r="G21" s="254" t="s">
        <v>760</v>
      </c>
      <c r="H21" s="85"/>
      <c r="I21" s="117" t="s">
        <v>761</v>
      </c>
      <c r="J21" s="53" t="s">
        <v>70</v>
      </c>
      <c r="K21" s="59"/>
      <c r="L21" s="77">
        <v>350.0</v>
      </c>
      <c r="M21" s="61"/>
      <c r="N21" s="115"/>
      <c r="O21" s="87"/>
      <c r="P21" s="89"/>
      <c r="Q21" s="257"/>
      <c r="R21" s="64"/>
      <c r="S21" s="268"/>
      <c r="T21" s="275"/>
      <c r="U21" s="387"/>
      <c r="V21" s="80">
        <v>50.0</v>
      </c>
      <c r="W21" s="98" t="s">
        <v>116</v>
      </c>
      <c r="X21" s="99">
        <f>SUM(X18:X20)</f>
        <v>100</v>
      </c>
      <c r="Y21" s="8"/>
      <c r="Z21" s="8"/>
      <c r="AA21" s="8"/>
      <c r="AB21" s="8"/>
      <c r="AC21" s="8"/>
      <c r="AD21" s="8"/>
      <c r="AE21" s="8"/>
    </row>
    <row r="22">
      <c r="A22" s="53" t="s">
        <v>48</v>
      </c>
      <c r="B22" s="53" t="s">
        <v>49</v>
      </c>
      <c r="C22" s="121" t="s">
        <v>762</v>
      </c>
      <c r="D22" s="121" t="s">
        <v>763</v>
      </c>
      <c r="E22" s="56" t="s">
        <v>72</v>
      </c>
      <c r="F22" s="53" t="s">
        <v>721</v>
      </c>
      <c r="G22" s="254" t="s">
        <v>764</v>
      </c>
      <c r="H22" s="85" t="s">
        <v>765</v>
      </c>
      <c r="I22" s="255" t="s">
        <v>766</v>
      </c>
      <c r="J22" s="53" t="s">
        <v>70</v>
      </c>
      <c r="K22" s="59"/>
      <c r="L22" s="77">
        <v>600.0</v>
      </c>
      <c r="M22" s="61"/>
      <c r="N22" s="106"/>
      <c r="O22" s="87"/>
      <c r="P22" s="89"/>
      <c r="Q22" s="257"/>
      <c r="R22" s="64"/>
      <c r="S22" s="289"/>
      <c r="T22" s="275"/>
      <c r="U22" s="282"/>
      <c r="V22" s="80">
        <v>100.0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767</v>
      </c>
      <c r="E23" s="56" t="s">
        <v>29</v>
      </c>
      <c r="F23" s="53" t="s">
        <v>59</v>
      </c>
      <c r="G23" s="254" t="s">
        <v>768</v>
      </c>
      <c r="H23" s="85"/>
      <c r="I23" s="117" t="s">
        <v>769</v>
      </c>
      <c r="J23" s="53" t="s">
        <v>70</v>
      </c>
      <c r="K23" s="59"/>
      <c r="L23" s="77">
        <v>250.0</v>
      </c>
      <c r="M23" s="61"/>
      <c r="N23" s="62"/>
      <c r="O23" s="87"/>
      <c r="P23" s="89"/>
      <c r="Q23" s="257"/>
      <c r="R23" s="64"/>
      <c r="S23" s="262"/>
      <c r="T23" s="275"/>
      <c r="U23" s="390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121" t="s">
        <v>770</v>
      </c>
      <c r="E24" s="56" t="s">
        <v>93</v>
      </c>
      <c r="F24" s="53" t="s">
        <v>59</v>
      </c>
      <c r="G24" s="254" t="s">
        <v>771</v>
      </c>
      <c r="H24" s="85"/>
      <c r="I24" s="255" t="s">
        <v>772</v>
      </c>
      <c r="J24" s="53" t="s">
        <v>38</v>
      </c>
      <c r="K24" s="116"/>
      <c r="L24" s="77">
        <v>250.0</v>
      </c>
      <c r="M24" s="61"/>
      <c r="N24" s="106"/>
      <c r="O24" s="87"/>
      <c r="P24" s="89"/>
      <c r="Q24" s="257"/>
      <c r="R24" s="64"/>
      <c r="S24" s="268"/>
      <c r="T24" s="276"/>
      <c r="U24" s="387"/>
      <c r="V24" s="80">
        <v>50.0</v>
      </c>
      <c r="W24" s="357" t="s">
        <v>127</v>
      </c>
      <c r="X24" s="358">
        <f>SUM(X11,X15,X21,AA10)</f>
        <v>7980</v>
      </c>
      <c r="Y24" s="8"/>
      <c r="Z24" s="8"/>
      <c r="AA24" s="8"/>
      <c r="AB24" s="8"/>
      <c r="AC24" s="8"/>
      <c r="AD24" s="8"/>
      <c r="AE24" s="8"/>
    </row>
    <row r="25">
      <c r="A25" s="53" t="s">
        <v>48</v>
      </c>
      <c r="B25" s="53" t="s">
        <v>49</v>
      </c>
      <c r="C25" s="72"/>
      <c r="D25" s="121" t="s">
        <v>773</v>
      </c>
      <c r="E25" s="56" t="s">
        <v>93</v>
      </c>
      <c r="F25" s="53" t="s">
        <v>59</v>
      </c>
      <c r="G25" s="254" t="s">
        <v>774</v>
      </c>
      <c r="H25" s="85"/>
      <c r="I25" s="117" t="s">
        <v>775</v>
      </c>
      <c r="J25" s="53" t="s">
        <v>38</v>
      </c>
      <c r="K25" s="59"/>
      <c r="L25" s="60">
        <v>250.0</v>
      </c>
      <c r="M25" s="97"/>
      <c r="N25" s="106"/>
      <c r="O25" s="87"/>
      <c r="P25" s="89"/>
      <c r="Q25" s="257"/>
      <c r="R25" s="64"/>
      <c r="S25" s="268"/>
      <c r="T25" s="276"/>
      <c r="U25" s="282"/>
      <c r="V25" s="80">
        <v>50.0</v>
      </c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53" t="s">
        <v>48</v>
      </c>
      <c r="B26" s="53" t="s">
        <v>49</v>
      </c>
      <c r="C26" s="54"/>
      <c r="D26" s="73" t="s">
        <v>776</v>
      </c>
      <c r="E26" s="56" t="s">
        <v>29</v>
      </c>
      <c r="F26" s="53" t="s">
        <v>59</v>
      </c>
      <c r="G26" s="254" t="s">
        <v>777</v>
      </c>
      <c r="H26" s="85" t="s">
        <v>613</v>
      </c>
      <c r="I26" s="117" t="s">
        <v>778</v>
      </c>
      <c r="J26" s="53" t="s">
        <v>70</v>
      </c>
      <c r="K26" s="86"/>
      <c r="L26" s="77">
        <v>250.0</v>
      </c>
      <c r="M26" s="118"/>
      <c r="N26" s="106"/>
      <c r="O26" s="87"/>
      <c r="P26" s="66"/>
      <c r="Q26" s="265"/>
      <c r="R26" s="112"/>
      <c r="S26" s="268"/>
      <c r="T26" s="276"/>
      <c r="U26" s="282"/>
      <c r="V26" s="269">
        <v>250.0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/>
      <c r="B27" s="53" t="s">
        <v>187</v>
      </c>
      <c r="C27" s="54"/>
      <c r="D27" s="73" t="s">
        <v>188</v>
      </c>
      <c r="E27" s="56" t="s">
        <v>72</v>
      </c>
      <c r="F27" s="53" t="s">
        <v>721</v>
      </c>
      <c r="G27" s="254" t="s">
        <v>779</v>
      </c>
      <c r="H27" s="85"/>
      <c r="I27" s="117" t="s">
        <v>780</v>
      </c>
      <c r="J27" s="53" t="s">
        <v>70</v>
      </c>
      <c r="K27" s="119"/>
      <c r="L27" s="77" t="s">
        <v>488</v>
      </c>
      <c r="M27" s="111"/>
      <c r="N27" s="62"/>
      <c r="O27" s="87"/>
      <c r="P27" s="89"/>
      <c r="Q27" s="257"/>
      <c r="R27" s="64"/>
      <c r="S27" s="268"/>
      <c r="T27" s="276"/>
      <c r="U27" s="294"/>
      <c r="V27" s="56" t="s">
        <v>188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57</v>
      </c>
      <c r="B28" s="53" t="s">
        <v>49</v>
      </c>
      <c r="C28" s="54"/>
      <c r="D28" s="73" t="s">
        <v>781</v>
      </c>
      <c r="E28" s="56" t="s">
        <v>51</v>
      </c>
      <c r="F28" s="53" t="s">
        <v>721</v>
      </c>
      <c r="G28" s="254" t="s">
        <v>782</v>
      </c>
      <c r="H28" s="85" t="s">
        <v>783</v>
      </c>
      <c r="I28" s="58">
        <v>2.1964232803E10</v>
      </c>
      <c r="J28" s="53" t="s">
        <v>38</v>
      </c>
      <c r="K28" s="119"/>
      <c r="L28" s="77"/>
      <c r="M28" s="61"/>
      <c r="N28" s="115"/>
      <c r="O28" s="87">
        <v>350.0</v>
      </c>
      <c r="P28" s="89"/>
      <c r="Q28" s="257"/>
      <c r="R28" s="64"/>
      <c r="S28" s="262"/>
      <c r="T28" s="275"/>
      <c r="U28" s="320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/>
      <c r="B29" s="53" t="s">
        <v>187</v>
      </c>
      <c r="C29" s="54"/>
      <c r="D29" s="120" t="s">
        <v>188</v>
      </c>
      <c r="E29" s="56" t="s">
        <v>51</v>
      </c>
      <c r="F29" s="53" t="s">
        <v>721</v>
      </c>
      <c r="G29" s="254" t="s">
        <v>784</v>
      </c>
      <c r="H29" s="85" t="s">
        <v>785</v>
      </c>
      <c r="I29" s="58" t="s">
        <v>786</v>
      </c>
      <c r="J29" s="53" t="s">
        <v>38</v>
      </c>
      <c r="K29" s="59"/>
      <c r="L29" s="77" t="s">
        <v>488</v>
      </c>
      <c r="M29" s="61"/>
      <c r="N29" s="62"/>
      <c r="O29" s="87"/>
      <c r="P29" s="89"/>
      <c r="Q29" s="257"/>
      <c r="R29" s="64"/>
      <c r="S29" s="268"/>
      <c r="T29" s="275"/>
      <c r="U29" s="320"/>
      <c r="V29" s="56" t="s">
        <v>188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/>
      <c r="B30" s="53" t="s">
        <v>187</v>
      </c>
      <c r="C30" s="72"/>
      <c r="D30" s="120" t="s">
        <v>188</v>
      </c>
      <c r="E30" s="56" t="s">
        <v>51</v>
      </c>
      <c r="F30" s="53" t="s">
        <v>721</v>
      </c>
      <c r="G30" s="254" t="s">
        <v>787</v>
      </c>
      <c r="H30" s="85" t="s">
        <v>788</v>
      </c>
      <c r="I30" s="117" t="s">
        <v>789</v>
      </c>
      <c r="J30" s="53" t="s">
        <v>38</v>
      </c>
      <c r="K30" s="59"/>
      <c r="L30" s="77" t="s">
        <v>488</v>
      </c>
      <c r="M30" s="61"/>
      <c r="N30" s="62"/>
      <c r="O30" s="87"/>
      <c r="P30" s="89"/>
      <c r="Q30" s="257"/>
      <c r="R30" s="64"/>
      <c r="S30" s="296"/>
      <c r="T30" s="297"/>
      <c r="U30" s="320"/>
      <c r="V30" s="56" t="s">
        <v>188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48</v>
      </c>
      <c r="B31" s="53" t="s">
        <v>49</v>
      </c>
      <c r="C31" s="121"/>
      <c r="D31" s="120" t="s">
        <v>790</v>
      </c>
      <c r="E31" s="56" t="s">
        <v>76</v>
      </c>
      <c r="F31" s="53" t="s">
        <v>721</v>
      </c>
      <c r="G31" s="254" t="s">
        <v>791</v>
      </c>
      <c r="H31" s="85" t="s">
        <v>792</v>
      </c>
      <c r="I31" s="117" t="s">
        <v>793</v>
      </c>
      <c r="J31" s="53" t="s">
        <v>70</v>
      </c>
      <c r="K31" s="59"/>
      <c r="L31" s="77">
        <v>350.0</v>
      </c>
      <c r="M31" s="61"/>
      <c r="N31" s="106"/>
      <c r="O31" s="43"/>
      <c r="P31" s="78"/>
      <c r="Q31" s="250"/>
      <c r="R31" s="44"/>
      <c r="S31" s="296"/>
      <c r="T31" s="297"/>
      <c r="U31" s="320"/>
      <c r="V31" s="56">
        <v>50.0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57</v>
      </c>
      <c r="B32" s="53" t="s">
        <v>49</v>
      </c>
      <c r="C32" s="72"/>
      <c r="D32" s="120"/>
      <c r="E32" s="56" t="s">
        <v>51</v>
      </c>
      <c r="F32" s="53" t="s">
        <v>721</v>
      </c>
      <c r="G32" s="391" t="s">
        <v>794</v>
      </c>
      <c r="H32" s="122" t="s">
        <v>795</v>
      </c>
      <c r="I32" s="255">
        <v>1.197634238E10</v>
      </c>
      <c r="J32" s="53" t="s">
        <v>38</v>
      </c>
      <c r="K32" s="59"/>
      <c r="L32" s="77"/>
      <c r="M32" s="111">
        <v>250.0</v>
      </c>
      <c r="N32" s="62"/>
      <c r="O32" s="87"/>
      <c r="P32" s="89"/>
      <c r="Q32" s="257"/>
      <c r="R32" s="64"/>
      <c r="S32" s="296"/>
      <c r="T32" s="297"/>
      <c r="U32" s="294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48</v>
      </c>
      <c r="B33" s="53" t="s">
        <v>49</v>
      </c>
      <c r="C33" s="124"/>
      <c r="D33" s="73" t="s">
        <v>796</v>
      </c>
      <c r="E33" s="56" t="s">
        <v>104</v>
      </c>
      <c r="F33" s="53" t="s">
        <v>797</v>
      </c>
      <c r="G33" s="254" t="s">
        <v>798</v>
      </c>
      <c r="H33" s="85" t="s">
        <v>799</v>
      </c>
      <c r="I33" s="117" t="s">
        <v>800</v>
      </c>
      <c r="J33" s="53" t="s">
        <v>38</v>
      </c>
      <c r="K33" s="59">
        <v>200.0</v>
      </c>
      <c r="L33" s="77"/>
      <c r="M33" s="123"/>
      <c r="N33" s="62"/>
      <c r="O33" s="87"/>
      <c r="P33" s="89"/>
      <c r="Q33" s="257"/>
      <c r="R33" s="64"/>
      <c r="S33" s="296"/>
      <c r="T33" s="297"/>
      <c r="U33" s="320"/>
      <c r="V33" s="56">
        <v>100.0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72"/>
      <c r="D34" s="142" t="s">
        <v>188</v>
      </c>
      <c r="E34" s="56" t="s">
        <v>109</v>
      </c>
      <c r="F34" s="53" t="s">
        <v>94</v>
      </c>
      <c r="G34" s="278" t="s">
        <v>801</v>
      </c>
      <c r="H34" s="85"/>
      <c r="I34" s="117" t="s">
        <v>802</v>
      </c>
      <c r="J34" s="53" t="s">
        <v>38</v>
      </c>
      <c r="K34" s="59">
        <v>250.0</v>
      </c>
      <c r="L34" s="77"/>
      <c r="M34" s="111"/>
      <c r="N34" s="62"/>
      <c r="O34" s="63"/>
      <c r="P34" s="66"/>
      <c r="Q34" s="265"/>
      <c r="R34" s="112"/>
      <c r="S34" s="296"/>
      <c r="T34" s="300"/>
      <c r="U34" s="320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142" t="s">
        <v>803</v>
      </c>
      <c r="E35" s="56" t="s">
        <v>51</v>
      </c>
      <c r="F35" s="53" t="s">
        <v>721</v>
      </c>
      <c r="G35" s="254" t="s">
        <v>804</v>
      </c>
      <c r="H35" s="85" t="s">
        <v>805</v>
      </c>
      <c r="I35" s="85" t="s">
        <v>806</v>
      </c>
      <c r="J35" s="53" t="s">
        <v>38</v>
      </c>
      <c r="K35" s="59">
        <v>350.0</v>
      </c>
      <c r="L35" s="77"/>
      <c r="M35" s="97"/>
      <c r="N35" s="62"/>
      <c r="O35" s="43"/>
      <c r="P35" s="78"/>
      <c r="Q35" s="250"/>
      <c r="R35" s="44"/>
      <c r="S35" s="296"/>
      <c r="T35" s="297"/>
      <c r="U35" s="320"/>
      <c r="V35" s="56">
        <v>100.0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48</v>
      </c>
      <c r="B36" s="53" t="s">
        <v>49</v>
      </c>
      <c r="C36" s="54"/>
      <c r="D36" s="142" t="s">
        <v>807</v>
      </c>
      <c r="E36" s="56" t="s">
        <v>51</v>
      </c>
      <c r="F36" s="53" t="s">
        <v>721</v>
      </c>
      <c r="G36" s="254" t="s">
        <v>808</v>
      </c>
      <c r="H36" s="85" t="s">
        <v>809</v>
      </c>
      <c r="I36" s="85">
        <v>1.1931462628E10</v>
      </c>
      <c r="J36" s="53" t="s">
        <v>38</v>
      </c>
      <c r="K36" s="86"/>
      <c r="L36" s="77"/>
      <c r="M36" s="61"/>
      <c r="N36" s="62"/>
      <c r="O36" s="87">
        <v>450.0</v>
      </c>
      <c r="P36" s="89"/>
      <c r="Q36" s="257"/>
      <c r="R36" s="64"/>
      <c r="S36" s="296"/>
      <c r="T36" s="297"/>
      <c r="U36" s="294"/>
      <c r="V36" s="56">
        <v>100.0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48</v>
      </c>
      <c r="B37" s="53" t="s">
        <v>49</v>
      </c>
      <c r="C37" s="54"/>
      <c r="D37" s="120" t="s">
        <v>810</v>
      </c>
      <c r="E37" s="56" t="s">
        <v>72</v>
      </c>
      <c r="F37" s="53" t="s">
        <v>721</v>
      </c>
      <c r="G37" s="266" t="s">
        <v>811</v>
      </c>
      <c r="H37" s="75" t="s">
        <v>812</v>
      </c>
      <c r="I37" s="85" t="s">
        <v>813</v>
      </c>
      <c r="J37" s="53" t="s">
        <v>56</v>
      </c>
      <c r="K37" s="86">
        <v>580.0</v>
      </c>
      <c r="L37" s="77"/>
      <c r="M37" s="61"/>
      <c r="N37" s="62"/>
      <c r="O37" s="87"/>
      <c r="P37" s="89"/>
      <c r="Q37" s="257"/>
      <c r="R37" s="64"/>
      <c r="S37" s="301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/>
      <c r="B38" s="53"/>
      <c r="C38" s="54"/>
      <c r="D38" s="55"/>
      <c r="E38" s="56"/>
      <c r="F38" s="53"/>
      <c r="G38" s="129"/>
      <c r="H38" s="129"/>
      <c r="I38" s="281"/>
      <c r="J38" s="53"/>
      <c r="K38" s="59"/>
      <c r="L38" s="77"/>
      <c r="M38" s="61"/>
      <c r="N38" s="106"/>
      <c r="O38" s="63"/>
      <c r="P38" s="66"/>
      <c r="Q38" s="265"/>
      <c r="R38" s="112"/>
      <c r="S38" s="296"/>
      <c r="T38" s="297"/>
      <c r="U38" s="294"/>
      <c r="V38" s="56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/>
      <c r="B39" s="53"/>
      <c r="C39" s="72"/>
      <c r="D39" s="120"/>
      <c r="E39" s="56"/>
      <c r="F39" s="53"/>
      <c r="G39" s="85"/>
      <c r="H39" s="85"/>
      <c r="I39" s="392"/>
      <c r="J39" s="281"/>
      <c r="K39" s="59"/>
      <c r="L39" s="77"/>
      <c r="M39" s="61"/>
      <c r="N39" s="62"/>
      <c r="O39" s="130"/>
      <c r="P39" s="133"/>
      <c r="Q39" s="303"/>
      <c r="R39" s="131"/>
      <c r="S39" s="296"/>
      <c r="T39" s="297"/>
      <c r="U39" s="320"/>
      <c r="V39" s="56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/>
      <c r="B40" s="53"/>
      <c r="C40" s="72"/>
      <c r="D40" s="55"/>
      <c r="E40" s="56"/>
      <c r="F40" s="53"/>
      <c r="G40" s="85"/>
      <c r="H40" s="85"/>
      <c r="I40" s="56"/>
      <c r="J40" s="103"/>
      <c r="K40" s="119"/>
      <c r="L40" s="77"/>
      <c r="M40" s="61"/>
      <c r="N40" s="62"/>
      <c r="O40" s="87"/>
      <c r="P40" s="89"/>
      <c r="Q40" s="257"/>
      <c r="R40" s="64"/>
      <c r="S40" s="296"/>
      <c r="T40" s="297"/>
      <c r="U40" s="294"/>
      <c r="V40" s="56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/>
      <c r="B41" s="53"/>
      <c r="C41" s="72"/>
      <c r="D41" s="83"/>
      <c r="E41" s="84"/>
      <c r="F41" s="53"/>
      <c r="G41" s="85"/>
      <c r="H41" s="85"/>
      <c r="I41" s="117"/>
      <c r="J41" s="103"/>
      <c r="K41" s="59"/>
      <c r="L41" s="77"/>
      <c r="M41" s="97"/>
      <c r="N41" s="134"/>
      <c r="O41" s="87"/>
      <c r="P41" s="89"/>
      <c r="Q41" s="257"/>
      <c r="R41" s="64"/>
      <c r="S41" s="296"/>
      <c r="T41" s="297"/>
      <c r="U41" s="320"/>
      <c r="V41" s="56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/>
      <c r="B42" s="53"/>
      <c r="C42" s="72"/>
      <c r="D42" s="55"/>
      <c r="E42" s="56"/>
      <c r="F42" s="53"/>
      <c r="G42" s="85"/>
      <c r="H42" s="85"/>
      <c r="I42" s="117"/>
      <c r="J42" s="103"/>
      <c r="K42" s="59"/>
      <c r="L42" s="105"/>
      <c r="M42" s="61"/>
      <c r="N42" s="135"/>
      <c r="O42" s="87"/>
      <c r="P42" s="89"/>
      <c r="Q42" s="257"/>
      <c r="R42" s="64"/>
      <c r="S42" s="296"/>
      <c r="T42" s="297"/>
      <c r="U42" s="320"/>
      <c r="V42" s="56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/>
      <c r="B43" s="53"/>
      <c r="C43" s="54"/>
      <c r="D43" s="136"/>
      <c r="E43" s="84"/>
      <c r="F43" s="53"/>
      <c r="G43" s="138"/>
      <c r="H43" s="138"/>
      <c r="I43" s="129"/>
      <c r="J43" s="103"/>
      <c r="K43" s="139"/>
      <c r="L43" s="77"/>
      <c r="M43" s="61"/>
      <c r="N43" s="134"/>
      <c r="O43" s="87"/>
      <c r="P43" s="89"/>
      <c r="Q43" s="257"/>
      <c r="R43" s="64"/>
      <c r="S43" s="296"/>
      <c r="T43" s="300"/>
      <c r="U43" s="320"/>
      <c r="V43" s="56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/>
      <c r="B44" s="53"/>
      <c r="C44" s="54"/>
      <c r="D44" s="83"/>
      <c r="E44" s="56"/>
      <c r="F44" s="53"/>
      <c r="G44" s="85"/>
      <c r="H44" s="85"/>
      <c r="I44" s="117"/>
      <c r="J44" s="53"/>
      <c r="K44" s="59"/>
      <c r="L44" s="77"/>
      <c r="M44" s="61"/>
      <c r="N44" s="140"/>
      <c r="O44" s="87"/>
      <c r="P44" s="89"/>
      <c r="Q44" s="257"/>
      <c r="R44" s="64"/>
      <c r="S44" s="296"/>
      <c r="T44" s="300"/>
      <c r="U44" s="387"/>
      <c r="V44" s="56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/>
      <c r="B45" s="53"/>
      <c r="C45" s="72"/>
      <c r="D45" s="83"/>
      <c r="E45" s="84"/>
      <c r="F45" s="53"/>
      <c r="G45" s="85"/>
      <c r="H45" s="85"/>
      <c r="I45" s="117"/>
      <c r="J45" s="53"/>
      <c r="K45" s="86"/>
      <c r="L45" s="77"/>
      <c r="M45" s="61"/>
      <c r="N45" s="141"/>
      <c r="O45" s="87"/>
      <c r="P45" s="89"/>
      <c r="Q45" s="257"/>
      <c r="R45" s="64"/>
      <c r="S45" s="301"/>
      <c r="T45" s="297"/>
      <c r="U45" s="387"/>
      <c r="V45" s="56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/>
      <c r="B46" s="53"/>
      <c r="C46" s="72"/>
      <c r="D46" s="142"/>
      <c r="E46" s="84"/>
      <c r="F46" s="53"/>
      <c r="G46" s="85"/>
      <c r="H46" s="85"/>
      <c r="I46" s="117"/>
      <c r="J46" s="53"/>
      <c r="K46" s="59"/>
      <c r="L46" s="105"/>
      <c r="M46" s="61"/>
      <c r="N46" s="141"/>
      <c r="O46" s="87"/>
      <c r="P46" s="89"/>
      <c r="Q46" s="257"/>
      <c r="R46" s="64"/>
      <c r="S46" s="296"/>
      <c r="T46" s="297"/>
      <c r="U46" s="282"/>
      <c r="V46" s="56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/>
      <c r="B47" s="53"/>
      <c r="C47" s="72"/>
      <c r="D47" s="55"/>
      <c r="E47" s="84"/>
      <c r="F47" s="53"/>
      <c r="G47" s="144"/>
      <c r="H47" s="144"/>
      <c r="I47" s="117"/>
      <c r="J47" s="103"/>
      <c r="K47" s="59"/>
      <c r="L47" s="77"/>
      <c r="M47" s="123"/>
      <c r="N47" s="141"/>
      <c r="O47" s="63"/>
      <c r="P47" s="66"/>
      <c r="Q47" s="265"/>
      <c r="R47" s="112"/>
      <c r="S47" s="307"/>
      <c r="T47" s="308"/>
      <c r="U47" s="387"/>
      <c r="V47" s="56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/>
      <c r="B48" s="53"/>
      <c r="C48" s="54"/>
      <c r="D48" s="55"/>
      <c r="E48" s="84"/>
      <c r="F48" s="53"/>
      <c r="G48" s="85"/>
      <c r="H48" s="85"/>
      <c r="I48" s="85"/>
      <c r="J48" s="103"/>
      <c r="K48" s="59"/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/>
      <c r="B49" s="53"/>
      <c r="C49" s="72"/>
      <c r="D49" s="55"/>
      <c r="E49" s="84"/>
      <c r="F49" s="53"/>
      <c r="G49" s="85"/>
      <c r="H49" s="85"/>
      <c r="I49" s="85"/>
      <c r="J49" s="103"/>
      <c r="K49" s="59"/>
      <c r="L49" s="77"/>
      <c r="M49" s="145"/>
      <c r="N49" s="141"/>
      <c r="O49" s="43"/>
      <c r="P49" s="78"/>
      <c r="Q49" s="250"/>
      <c r="R49" s="44"/>
      <c r="S49" s="307"/>
      <c r="T49" s="309"/>
      <c r="U49" s="320"/>
      <c r="V49" s="56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/>
      <c r="B50" s="53"/>
      <c r="C50" s="72"/>
      <c r="D50" s="125"/>
      <c r="E50" s="56"/>
      <c r="F50" s="53"/>
      <c r="G50" s="85"/>
      <c r="H50" s="85"/>
      <c r="I50" s="146"/>
      <c r="J50" s="53"/>
      <c r="K50" s="86"/>
      <c r="L50" s="77"/>
      <c r="M50" s="145"/>
      <c r="N50" s="141"/>
      <c r="O50" s="63"/>
      <c r="P50" s="66"/>
      <c r="Q50" s="265"/>
      <c r="R50" s="112"/>
      <c r="S50" s="310"/>
      <c r="T50" s="309"/>
      <c r="U50" s="320"/>
      <c r="V50" s="56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/>
      <c r="B51" s="53"/>
      <c r="C51" s="72"/>
      <c r="D51" s="147"/>
      <c r="E51" s="84"/>
      <c r="F51" s="53"/>
      <c r="G51" s="85"/>
      <c r="H51" s="85"/>
      <c r="I51" s="117"/>
      <c r="J51" s="103"/>
      <c r="K51" s="86"/>
      <c r="L51" s="77"/>
      <c r="M51" s="148"/>
      <c r="N51" s="141"/>
      <c r="O51" s="63"/>
      <c r="P51" s="66"/>
      <c r="Q51" s="265"/>
      <c r="R51" s="112"/>
      <c r="S51" s="307"/>
      <c r="T51" s="309"/>
      <c r="U51" s="320"/>
      <c r="V51" s="56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/>
      <c r="B52" s="53"/>
      <c r="C52" s="72"/>
      <c r="D52" s="54"/>
      <c r="E52" s="84"/>
      <c r="F52" s="53"/>
      <c r="G52" s="85"/>
      <c r="H52" s="85"/>
      <c r="I52" s="117"/>
      <c r="J52" s="103"/>
      <c r="K52" s="59"/>
      <c r="L52" s="105"/>
      <c r="M52" s="145"/>
      <c r="N52" s="149"/>
      <c r="O52" s="87"/>
      <c r="P52" s="89"/>
      <c r="Q52" s="257"/>
      <c r="R52" s="64"/>
      <c r="S52" s="307"/>
      <c r="T52" s="309"/>
      <c r="U52" s="320"/>
      <c r="V52" s="56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/>
      <c r="B53" s="53"/>
      <c r="C53" s="72"/>
      <c r="D53" s="72"/>
      <c r="E53" s="84"/>
      <c r="F53" s="53"/>
      <c r="G53" s="75"/>
      <c r="H53" s="75"/>
      <c r="I53" s="117"/>
      <c r="J53" s="103"/>
      <c r="K53" s="139"/>
      <c r="L53" s="77"/>
      <c r="M53" s="145"/>
      <c r="N53" s="141"/>
      <c r="O53" s="63"/>
      <c r="P53" s="66"/>
      <c r="Q53" s="265"/>
      <c r="R53" s="112"/>
      <c r="S53" s="307"/>
      <c r="T53" s="308"/>
      <c r="U53" s="320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/>
      <c r="C54" s="72"/>
      <c r="D54" s="72"/>
      <c r="E54" s="151"/>
      <c r="F54" s="53"/>
      <c r="G54" s="85"/>
      <c r="H54" s="85"/>
      <c r="I54" s="117"/>
      <c r="J54" s="103"/>
      <c r="K54" s="59"/>
      <c r="L54" s="152"/>
      <c r="M54" s="145"/>
      <c r="N54" s="149"/>
      <c r="O54" s="87"/>
      <c r="P54" s="89"/>
      <c r="Q54" s="257"/>
      <c r="R54" s="64"/>
      <c r="S54" s="310"/>
      <c r="T54" s="309"/>
      <c r="U54" s="320"/>
      <c r="V54" s="80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/>
      <c r="C55" s="72"/>
      <c r="D55" s="72"/>
      <c r="E55" s="25"/>
      <c r="F55" s="53"/>
      <c r="G55" s="154"/>
      <c r="H55" s="154"/>
      <c r="I55" s="117"/>
      <c r="J55" s="103"/>
      <c r="K55" s="59"/>
      <c r="L55" s="77"/>
      <c r="M55" s="145"/>
      <c r="N55" s="155"/>
      <c r="O55" s="87"/>
      <c r="P55" s="89"/>
      <c r="Q55" s="257"/>
      <c r="R55" s="64"/>
      <c r="S55" s="310"/>
      <c r="T55" s="309"/>
      <c r="U55" s="320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72"/>
      <c r="E56" s="25"/>
      <c r="F56" s="53"/>
      <c r="G56" s="85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320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72"/>
      <c r="E57" s="25"/>
      <c r="F57" s="53"/>
      <c r="G57" s="85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320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72"/>
      <c r="E58" s="25"/>
      <c r="F58" s="53"/>
      <c r="G58" s="85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320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121"/>
      <c r="E59" s="25"/>
      <c r="F59" s="53"/>
      <c r="G59" s="85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320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72"/>
      <c r="E60" s="25"/>
      <c r="F60" s="53"/>
      <c r="G60" s="85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320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85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85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320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85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320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85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320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85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320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85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320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85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320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85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320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85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320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85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320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85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320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85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320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85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320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85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320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85"/>
      <c r="H75" s="85"/>
      <c r="I75" s="85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320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320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320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85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320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320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320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1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320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1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1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205"/>
      <c r="J94" s="6"/>
      <c r="K94" s="225"/>
      <c r="Q94" s="225"/>
      <c r="R94" s="225"/>
      <c r="S94" s="393"/>
      <c r="T94" s="393"/>
      <c r="U94" s="394"/>
      <c r="V94" s="208">
        <f>SUM(V7:V93)</f>
        <v>3900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213"/>
      <c r="J95" s="2"/>
      <c r="K95" s="214" t="s">
        <v>20</v>
      </c>
      <c r="L95" s="220"/>
      <c r="Q95" s="220"/>
      <c r="R95" s="220"/>
      <c r="S95" s="393"/>
      <c r="T95" s="393"/>
      <c r="U95" s="394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5"/>
      <c r="J96" s="2"/>
      <c r="K96" s="167">
        <f>SUM(K7:K93)</f>
        <v>2177</v>
      </c>
      <c r="L96" s="219" t="s">
        <v>29</v>
      </c>
      <c r="M96" s="220"/>
      <c r="Q96" s="220"/>
      <c r="R96" s="220"/>
      <c r="S96" s="395"/>
      <c r="T96" s="395"/>
      <c r="U96" s="394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5"/>
      <c r="J97" s="2"/>
      <c r="K97" s="167">
        <f>SUM(K96*2%)</f>
        <v>43.54</v>
      </c>
      <c r="L97" s="221">
        <f>SUM(L7:L93)</f>
        <v>2300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5"/>
      <c r="J98" s="2"/>
      <c r="K98" s="18"/>
      <c r="L98" s="83">
        <f>SUM(L97*2%)</f>
        <v>46</v>
      </c>
      <c r="M98" s="224" t="s">
        <v>31</v>
      </c>
      <c r="N98" s="225"/>
      <c r="Q98" s="225"/>
      <c r="R98" s="225"/>
      <c r="S98" s="393"/>
      <c r="T98" s="393"/>
      <c r="U98" s="394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5207</v>
      </c>
      <c r="I99" s="5"/>
      <c r="J99" s="2"/>
      <c r="K99" s="2"/>
      <c r="L99" s="18"/>
      <c r="M99" s="221">
        <f>SUM(M7:M93)</f>
        <v>1080</v>
      </c>
      <c r="N99" s="225"/>
      <c r="Q99" s="225"/>
      <c r="R99" s="225"/>
      <c r="S99" s="396"/>
      <c r="T99" s="396"/>
      <c r="U99" s="394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2300</v>
      </c>
      <c r="I100" s="5"/>
      <c r="J100" s="2"/>
      <c r="K100" s="2"/>
      <c r="L100" s="2"/>
      <c r="M100" s="83">
        <f>SUM(M99*1%)</f>
        <v>10.8</v>
      </c>
      <c r="N100" s="229" t="s">
        <v>34</v>
      </c>
      <c r="O100" s="225"/>
      <c r="Q100" s="225"/>
      <c r="R100" s="225"/>
      <c r="S100" s="396"/>
      <c r="T100" s="396"/>
      <c r="U100" s="394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2550</v>
      </c>
      <c r="I101" s="5"/>
      <c r="J101" s="2"/>
      <c r="K101" s="2"/>
      <c r="L101" s="2"/>
      <c r="M101" s="18"/>
      <c r="N101" s="167">
        <f>SUM(N7:N93)</f>
        <v>0</v>
      </c>
      <c r="O101" s="331" t="s">
        <v>289</v>
      </c>
      <c r="P101" s="230"/>
      <c r="Q101" s="230"/>
      <c r="R101" s="230"/>
      <c r="S101" s="396"/>
      <c r="T101" s="396"/>
      <c r="U101" s="394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100</v>
      </c>
      <c r="I102" s="5"/>
      <c r="J102" s="2"/>
      <c r="K102" s="2"/>
      <c r="L102" s="2"/>
      <c r="M102" s="2"/>
      <c r="N102" s="167">
        <f>SUM(N101*1%)</f>
        <v>0</v>
      </c>
      <c r="O102" s="167">
        <f>SUM(O7:O93)</f>
        <v>1150</v>
      </c>
      <c r="P102" s="230"/>
      <c r="Q102" s="230"/>
      <c r="R102" s="230"/>
      <c r="S102" s="396"/>
      <c r="T102" s="396"/>
      <c r="U102" s="394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5"/>
      <c r="J103" s="2"/>
      <c r="K103" s="2"/>
      <c r="L103" s="2"/>
      <c r="M103" s="2"/>
      <c r="N103" s="2"/>
      <c r="O103" s="167">
        <f>SUM(O102*1%)</f>
        <v>11.5</v>
      </c>
      <c r="P103" s="332" t="s">
        <v>291</v>
      </c>
      <c r="Q103" s="230"/>
      <c r="R103" s="230"/>
      <c r="S103" s="396"/>
      <c r="T103" s="396"/>
      <c r="U103" s="394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SUM(K13,P14,L21,L22,L23,L26,L31)</f>
        <v>2297</v>
      </c>
      <c r="I104" s="397"/>
      <c r="J104" s="2"/>
      <c r="K104" s="2"/>
      <c r="L104" s="2"/>
      <c r="M104" s="2"/>
      <c r="N104" s="2"/>
      <c r="O104" s="2"/>
      <c r="P104" s="167">
        <f>SUM(P7:P94)</f>
        <v>2550</v>
      </c>
      <c r="Q104" s="335" t="s">
        <v>292</v>
      </c>
      <c r="R104" s="230"/>
      <c r="S104" s="396"/>
      <c r="T104" s="396"/>
      <c r="U104" s="394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237"/>
      <c r="I105" s="235"/>
      <c r="J105" s="2"/>
      <c r="K105" s="2"/>
      <c r="L105" s="2"/>
      <c r="M105" s="2"/>
      <c r="N105" s="2"/>
      <c r="O105" s="2"/>
      <c r="P105" s="167">
        <f>SUM(P104*2%)</f>
        <v>51</v>
      </c>
      <c r="Q105" s="17">
        <f>SUM(Q7:Q93)</f>
        <v>350</v>
      </c>
      <c r="R105" s="338" t="s">
        <v>293</v>
      </c>
      <c r="S105" s="396"/>
      <c r="T105" s="396"/>
      <c r="U105" s="394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337">
        <f>SUM(P7,R9,M10,M11,M12,P15,P16,O17,K18,U19,Q20,L24,L25,O28,M32,K33,K34,K35,O36)</f>
        <v>7280</v>
      </c>
      <c r="I106" s="363">
        <f>SUM(M32,K34)</f>
        <v>500</v>
      </c>
      <c r="J106" s="2"/>
      <c r="K106" s="2"/>
      <c r="L106" s="2"/>
      <c r="M106" s="2"/>
      <c r="N106" s="2"/>
      <c r="O106" s="2"/>
      <c r="P106" s="18"/>
      <c r="Q106" s="167">
        <f>SUM(Q105*1%)</f>
        <v>3.5</v>
      </c>
      <c r="R106" s="17">
        <f>SUM(R7:R93)</f>
        <v>450</v>
      </c>
      <c r="S106" s="341" t="s">
        <v>294</v>
      </c>
      <c r="T106" s="396"/>
      <c r="U106" s="394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5"/>
      <c r="J107" s="2"/>
      <c r="K107" s="2"/>
      <c r="L107" s="2"/>
      <c r="M107" s="2"/>
      <c r="N107" s="2"/>
      <c r="O107" s="2"/>
      <c r="P107" s="2"/>
      <c r="Q107" s="2"/>
      <c r="R107" s="167">
        <f>SUM(R106*1%)</f>
        <v>4.5</v>
      </c>
      <c r="S107" s="167">
        <f>SUM(S7:S94)</f>
        <v>0</v>
      </c>
      <c r="T107" s="342" t="s">
        <v>37</v>
      </c>
      <c r="U107" s="394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98">
        <f>SUM(M32,K34)</f>
        <v>500</v>
      </c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167">
        <f>SUM(S107*2%)</f>
        <v>0</v>
      </c>
      <c r="T108" s="167">
        <f>SUM(T7:T94)</f>
        <v>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SUM(V32,V34)</f>
        <v>100</v>
      </c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67">
        <f>SUM(T108*2%)</f>
        <v>0</v>
      </c>
      <c r="U109" s="346">
        <f>SUM(U7:U94)</f>
        <v>100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400</v>
      </c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67">
        <f>SUM(U109*2%)</f>
        <v>2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99"/>
      <c r="U111" s="400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99"/>
      <c r="U112" s="400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400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400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400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400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400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400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400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400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400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400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400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400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400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400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400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400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400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400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400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400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400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400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400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400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400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00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400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400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400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400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400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400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400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400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400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400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400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400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400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400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400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400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400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400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400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400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400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400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400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400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400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400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400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400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400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400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400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400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400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400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400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400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400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400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400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400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400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400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400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400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400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400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400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400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400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400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400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400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400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400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400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400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400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400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400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400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400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400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400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400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400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400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400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400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400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400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400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400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400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400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400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400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400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400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400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400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400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400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400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400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400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400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400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400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400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400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400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400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400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400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400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400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400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400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400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400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400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400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400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400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400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400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400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400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400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400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400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400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400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400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400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400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400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400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400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400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400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400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400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400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400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400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400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400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400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400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400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400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400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400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400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400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400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400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400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400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400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400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400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400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400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400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400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400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400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400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400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400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400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400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400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400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400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400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400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400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400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400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400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400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400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400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400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400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400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400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400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400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400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400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400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400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400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400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400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400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400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400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400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400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400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400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400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400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400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400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400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400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400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400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400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400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400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400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400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400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400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400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400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400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400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400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400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400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400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400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400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400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400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400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400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400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400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400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400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400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400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400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400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400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400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400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400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400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400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400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400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400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400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400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400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400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400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400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400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400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400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400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400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400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400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400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400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400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400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400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400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400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400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400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400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400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400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400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400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400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400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400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400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400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400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400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400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400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400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400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400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400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400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400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400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400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400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400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400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400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400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400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400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400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400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400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400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400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400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400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400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400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400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400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400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400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400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400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400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400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400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400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400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400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400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400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400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400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400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400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400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400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400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400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400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400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400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400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400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400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400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400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400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400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400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400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400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400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400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400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400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400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400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400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400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400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400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400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400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400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400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400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400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400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400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400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400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400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400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400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400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400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400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400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400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400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400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400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400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400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400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400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400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400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400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400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400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400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400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400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400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400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400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400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400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400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400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400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400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400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400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400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400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400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400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400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400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400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400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400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400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400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400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400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400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400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400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400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400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400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400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400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400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400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400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400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400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400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400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400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400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400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400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400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400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400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400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400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400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400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400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400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400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400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400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400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400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400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400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400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400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400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400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400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400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400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400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400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400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400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400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400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400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400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400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400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400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400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400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400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400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400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400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400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400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400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400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400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400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400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400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400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400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400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400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400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400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400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400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400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400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400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400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400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400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400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400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400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400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400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400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400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400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400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400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400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400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400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400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400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400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400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400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400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400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400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400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400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400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400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400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400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400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400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400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400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400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400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400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400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400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400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400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400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400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400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400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400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400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400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400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400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400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400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400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400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400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400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400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400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400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400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400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400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400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400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400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400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400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400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400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400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400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400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400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400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400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400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400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400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400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400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400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400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400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400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400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400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400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400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400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400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400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400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00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400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400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400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400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400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400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00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400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400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400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400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400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400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400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400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400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400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400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400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400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400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400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400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400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400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400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400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400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400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400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400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400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400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400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400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400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400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400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400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400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400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400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400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400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400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400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400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400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400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400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400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400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400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400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400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400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400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400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400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400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400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400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400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400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400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400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400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400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400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400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400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400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400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400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400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400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400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400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400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400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400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400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400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400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400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400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400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400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400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400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400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400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400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400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400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400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400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400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400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400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400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400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400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400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400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400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400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400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400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400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400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400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400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400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400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400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400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400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400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400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400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400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400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400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400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400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400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400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400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400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400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400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400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400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400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400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400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400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400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400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400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400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400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400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400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400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400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400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400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400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400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400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400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400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400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400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400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400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400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400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400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400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400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400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400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400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400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400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400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400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400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400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400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400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400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400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400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400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400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400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400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400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400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400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400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400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400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400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400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400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400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400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400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400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400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400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400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400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400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400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400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400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400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400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400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400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400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400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400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400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400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400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400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400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400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400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400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400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400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400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400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400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400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400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400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400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400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400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400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400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400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400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400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400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400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400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400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400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400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400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400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400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400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400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400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400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400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400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400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400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400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400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400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400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400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400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400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400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400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400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400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400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400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400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400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400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400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400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400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400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400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400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400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400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400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400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400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400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400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400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400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400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400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400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400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400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400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400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400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400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400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400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400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400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400"/>
      <c r="V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400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400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400"/>
      <c r="V1001" s="8"/>
      <c r="Y1001" s="8"/>
      <c r="AB1001" s="8"/>
      <c r="AC1001" s="8"/>
      <c r="AD1001" s="8"/>
      <c r="AE1001" s="8"/>
    </row>
    <row r="1002">
      <c r="K1002" s="243"/>
      <c r="L1002" s="243"/>
      <c r="M1002" s="243"/>
      <c r="N1002" s="243"/>
      <c r="O1002" s="243"/>
      <c r="P1002" s="243"/>
      <c r="Q1002" s="243"/>
      <c r="R1002" s="243"/>
      <c r="S1002" s="243"/>
      <c r="T1002" s="243"/>
      <c r="U1002" s="243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Z6:AA6"/>
    <mergeCell ref="W13:X13"/>
    <mergeCell ref="W17:X1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1" t="s">
        <v>814</v>
      </c>
      <c r="B1" s="2"/>
      <c r="C1" s="3"/>
      <c r="D1" s="3"/>
      <c r="E1" s="2"/>
      <c r="F1" s="2"/>
      <c r="G1" s="5"/>
      <c r="H1" s="5"/>
      <c r="I1" s="5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49" t="s">
        <v>20</v>
      </c>
      <c r="X6" s="50">
        <f>SUM(K7:K57)</f>
        <v>1500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120" t="s">
        <v>815</v>
      </c>
      <c r="E7" s="56" t="s">
        <v>76</v>
      </c>
      <c r="F7" s="53" t="s">
        <v>721</v>
      </c>
      <c r="G7" s="254" t="s">
        <v>816</v>
      </c>
      <c r="H7" s="85" t="s">
        <v>817</v>
      </c>
      <c r="I7" s="76" t="s">
        <v>818</v>
      </c>
      <c r="J7" s="53" t="s">
        <v>70</v>
      </c>
      <c r="K7" s="59"/>
      <c r="L7" s="60"/>
      <c r="M7" s="61"/>
      <c r="N7" s="106"/>
      <c r="O7" s="63"/>
      <c r="P7" s="66"/>
      <c r="Q7" s="265"/>
      <c r="R7" s="64">
        <v>350.0</v>
      </c>
      <c r="S7" s="262"/>
      <c r="T7" s="263"/>
      <c r="U7" s="260"/>
      <c r="V7" s="68">
        <v>50.0</v>
      </c>
      <c r="W7" s="69" t="s">
        <v>12</v>
      </c>
      <c r="X7" s="70">
        <f>SUM(M8:M94)</f>
        <v>450</v>
      </c>
      <c r="Y7" s="8"/>
      <c r="Z7" s="42" t="s">
        <v>13</v>
      </c>
      <c r="AA7" s="71">
        <f>SUM(N7:N93)</f>
        <v>0</v>
      </c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73" t="s">
        <v>819</v>
      </c>
      <c r="E8" s="56" t="s">
        <v>63</v>
      </c>
      <c r="F8" s="53" t="s">
        <v>721</v>
      </c>
      <c r="G8" s="266" t="s">
        <v>820</v>
      </c>
      <c r="H8" s="267" t="s">
        <v>161</v>
      </c>
      <c r="I8" s="76" t="s">
        <v>821</v>
      </c>
      <c r="J8" s="53" t="s">
        <v>38</v>
      </c>
      <c r="K8" s="59"/>
      <c r="L8" s="77"/>
      <c r="M8" s="61"/>
      <c r="N8" s="62"/>
      <c r="O8" s="43"/>
      <c r="P8" s="78"/>
      <c r="Q8" s="250"/>
      <c r="R8" s="44">
        <v>350.0</v>
      </c>
      <c r="S8" s="268"/>
      <c r="T8" s="276"/>
      <c r="U8" s="260"/>
      <c r="V8" s="277">
        <v>50.0</v>
      </c>
      <c r="W8" s="44" t="s">
        <v>15</v>
      </c>
      <c r="X8" s="81">
        <f>SUM(R7:R93)</f>
        <v>1050</v>
      </c>
      <c r="Y8" s="8"/>
      <c r="Z8" s="40" t="s">
        <v>11</v>
      </c>
      <c r="AA8" s="82">
        <f>SUM(L7:L68)</f>
        <v>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73" t="s">
        <v>822</v>
      </c>
      <c r="E9" s="56" t="s">
        <v>76</v>
      </c>
      <c r="F9" s="53" t="s">
        <v>721</v>
      </c>
      <c r="G9" s="254" t="s">
        <v>823</v>
      </c>
      <c r="H9" s="85" t="s">
        <v>824</v>
      </c>
      <c r="I9" s="76">
        <v>2.1982773615E10</v>
      </c>
      <c r="J9" s="53" t="s">
        <v>70</v>
      </c>
      <c r="K9" s="86"/>
      <c r="L9" s="77"/>
      <c r="M9" s="61"/>
      <c r="N9" s="62"/>
      <c r="O9" s="87">
        <v>350.0</v>
      </c>
      <c r="P9" s="89"/>
      <c r="Q9" s="257"/>
      <c r="R9" s="64"/>
      <c r="S9" s="268"/>
      <c r="T9" s="275"/>
      <c r="U9" s="282"/>
      <c r="V9" s="56">
        <v>50.0</v>
      </c>
      <c r="W9" s="43" t="s">
        <v>22</v>
      </c>
      <c r="X9" s="90">
        <f>SUM(O7:O93)</f>
        <v>1100</v>
      </c>
      <c r="Y9" s="8"/>
      <c r="Z9" s="8"/>
      <c r="AA9" s="8"/>
      <c r="AB9" s="8"/>
      <c r="AC9" s="8"/>
      <c r="AD9" s="8"/>
      <c r="AE9" s="8"/>
    </row>
    <row r="10">
      <c r="A10" s="53" t="s">
        <v>48</v>
      </c>
      <c r="B10" s="53" t="s">
        <v>49</v>
      </c>
      <c r="C10" s="91"/>
      <c r="D10" s="73" t="s">
        <v>825</v>
      </c>
      <c r="E10" s="84"/>
      <c r="F10" s="53" t="s">
        <v>303</v>
      </c>
      <c r="G10" s="254" t="s">
        <v>826</v>
      </c>
      <c r="H10" s="85"/>
      <c r="I10" s="401" t="s">
        <v>827</v>
      </c>
      <c r="J10" s="53" t="s">
        <v>38</v>
      </c>
      <c r="K10" s="86"/>
      <c r="L10" s="271"/>
      <c r="M10" s="61"/>
      <c r="N10" s="94"/>
      <c r="O10" s="87"/>
      <c r="P10" s="89"/>
      <c r="Q10" s="257"/>
      <c r="R10" s="64"/>
      <c r="S10" s="272"/>
      <c r="T10" s="273"/>
      <c r="U10" s="282">
        <v>150.0</v>
      </c>
      <c r="V10" s="269">
        <v>150.0</v>
      </c>
      <c r="W10" s="250" t="s">
        <v>44</v>
      </c>
      <c r="X10" s="90">
        <f>SUM(Q7:Q93)</f>
        <v>0</v>
      </c>
      <c r="Y10" s="8"/>
      <c r="Z10" s="95" t="s">
        <v>23</v>
      </c>
      <c r="AA10" s="96">
        <f>SUM(AA7:AA8)</f>
        <v>0</v>
      </c>
      <c r="AB10" s="8"/>
      <c r="AC10" s="8"/>
      <c r="AD10" s="8"/>
      <c r="AE10" s="8"/>
    </row>
    <row r="11" ht="16.5" customHeight="1">
      <c r="A11" s="53" t="s">
        <v>48</v>
      </c>
      <c r="B11" s="53" t="s">
        <v>87</v>
      </c>
      <c r="C11" s="54"/>
      <c r="D11" s="120" t="s">
        <v>188</v>
      </c>
      <c r="E11" s="56" t="s">
        <v>109</v>
      </c>
      <c r="F11" s="53" t="s">
        <v>721</v>
      </c>
      <c r="G11" s="266" t="s">
        <v>828</v>
      </c>
      <c r="H11" s="75" t="s">
        <v>437</v>
      </c>
      <c r="I11" s="76" t="s">
        <v>829</v>
      </c>
      <c r="J11" s="53" t="s">
        <v>38</v>
      </c>
      <c r="K11" s="59"/>
      <c r="L11" s="77"/>
      <c r="M11" s="97"/>
      <c r="N11" s="62"/>
      <c r="O11" s="43"/>
      <c r="P11" s="78"/>
      <c r="Q11" s="250"/>
      <c r="R11" s="44"/>
      <c r="S11" s="262"/>
      <c r="T11" s="275"/>
      <c r="U11" s="282">
        <v>1650.0</v>
      </c>
      <c r="V11" s="269">
        <v>1650.0</v>
      </c>
      <c r="W11" s="98" t="s">
        <v>24</v>
      </c>
      <c r="X11" s="99">
        <f>SUM(X6:X10)</f>
        <v>4100</v>
      </c>
      <c r="Y11" s="8"/>
      <c r="Z11" s="8"/>
      <c r="AA11" s="8"/>
      <c r="AB11" s="8"/>
      <c r="AC11" s="8"/>
      <c r="AD11" s="8"/>
      <c r="AE11" s="8"/>
    </row>
    <row r="12">
      <c r="A12" s="53" t="s">
        <v>48</v>
      </c>
      <c r="B12" s="53" t="s">
        <v>187</v>
      </c>
      <c r="C12" s="72"/>
      <c r="D12" s="73" t="s">
        <v>188</v>
      </c>
      <c r="E12" s="56" t="s">
        <v>129</v>
      </c>
      <c r="F12" s="53" t="s">
        <v>721</v>
      </c>
      <c r="G12" s="266" t="s">
        <v>830</v>
      </c>
      <c r="H12" s="75" t="s">
        <v>437</v>
      </c>
      <c r="I12" s="76" t="s">
        <v>829</v>
      </c>
      <c r="J12" s="53" t="s">
        <v>38</v>
      </c>
      <c r="K12" s="59"/>
      <c r="L12" s="77"/>
      <c r="M12" s="61"/>
      <c r="N12" s="62"/>
      <c r="O12" s="43"/>
      <c r="P12" s="78"/>
      <c r="Q12" s="250"/>
      <c r="R12" s="44"/>
      <c r="S12" s="268"/>
      <c r="T12" s="276"/>
      <c r="U12" s="282" t="s">
        <v>488</v>
      </c>
      <c r="V12" s="277"/>
      <c r="W12" s="100"/>
      <c r="X12" s="101"/>
      <c r="Y12" s="8"/>
      <c r="Z12" s="8"/>
      <c r="AA12" s="8"/>
      <c r="AB12" s="8"/>
      <c r="AC12" s="8"/>
      <c r="AD12" s="8"/>
      <c r="AE12" s="8"/>
    </row>
    <row r="13">
      <c r="A13" s="53" t="s">
        <v>48</v>
      </c>
      <c r="B13" s="53" t="s">
        <v>187</v>
      </c>
      <c r="C13" s="72"/>
      <c r="D13" s="73" t="s">
        <v>188</v>
      </c>
      <c r="E13" s="56" t="s">
        <v>129</v>
      </c>
      <c r="F13" s="53" t="s">
        <v>721</v>
      </c>
      <c r="G13" s="266" t="s">
        <v>831</v>
      </c>
      <c r="H13" s="75" t="s">
        <v>437</v>
      </c>
      <c r="I13" s="401" t="s">
        <v>829</v>
      </c>
      <c r="J13" s="53" t="s">
        <v>38</v>
      </c>
      <c r="K13" s="59"/>
      <c r="L13" s="77"/>
      <c r="M13" s="61"/>
      <c r="N13" s="62"/>
      <c r="O13" s="87"/>
      <c r="P13" s="89"/>
      <c r="Q13" s="257"/>
      <c r="R13" s="64"/>
      <c r="S13" s="268"/>
      <c r="T13" s="275"/>
      <c r="U13" s="402" t="s">
        <v>488</v>
      </c>
      <c r="V13" s="80"/>
      <c r="W13" s="102" t="s">
        <v>26</v>
      </c>
      <c r="Y13" s="8"/>
      <c r="Z13" s="95" t="s">
        <v>25</v>
      </c>
      <c r="AA13" s="389">
        <f>SUM(X11,AA10)</f>
        <v>4100</v>
      </c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 t="s">
        <v>832</v>
      </c>
      <c r="E14" s="56" t="s">
        <v>72</v>
      </c>
      <c r="F14" s="53" t="s">
        <v>721</v>
      </c>
      <c r="G14" s="369" t="s">
        <v>833</v>
      </c>
      <c r="H14" s="85" t="s">
        <v>834</v>
      </c>
      <c r="I14" s="76">
        <v>1.1998769161E10</v>
      </c>
      <c r="J14" s="53" t="s">
        <v>70</v>
      </c>
      <c r="K14" s="59"/>
      <c r="L14" s="77"/>
      <c r="M14" s="61"/>
      <c r="N14" s="62"/>
      <c r="O14" s="87">
        <v>450.0</v>
      </c>
      <c r="P14" s="89"/>
      <c r="Q14" s="257"/>
      <c r="R14" s="64"/>
      <c r="S14" s="268"/>
      <c r="T14" s="275"/>
      <c r="U14" s="274"/>
      <c r="V14" s="80">
        <v>100.0</v>
      </c>
      <c r="W14" s="104" t="s">
        <v>17</v>
      </c>
      <c r="X14" s="90">
        <f>SUM(P7:P95)</f>
        <v>0</v>
      </c>
      <c r="Y14" s="8"/>
      <c r="Z14" s="8"/>
      <c r="AA14" s="8"/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73" t="s">
        <v>835</v>
      </c>
      <c r="E15" s="56" t="s">
        <v>76</v>
      </c>
      <c r="F15" s="53" t="s">
        <v>721</v>
      </c>
      <c r="G15" s="254" t="s">
        <v>836</v>
      </c>
      <c r="H15" s="85"/>
      <c r="I15" s="76" t="s">
        <v>837</v>
      </c>
      <c r="J15" s="53" t="s">
        <v>70</v>
      </c>
      <c r="K15" s="59">
        <v>400.0</v>
      </c>
      <c r="L15" s="105"/>
      <c r="M15" s="61"/>
      <c r="N15" s="106"/>
      <c r="O15" s="43"/>
      <c r="P15" s="78"/>
      <c r="Q15" s="250"/>
      <c r="R15" s="44"/>
      <c r="S15" s="268"/>
      <c r="T15" s="275"/>
      <c r="U15" s="282"/>
      <c r="V15" s="80">
        <v>50.0</v>
      </c>
      <c r="W15" s="98" t="s">
        <v>27</v>
      </c>
      <c r="X15" s="99">
        <f>SUM(X14)</f>
        <v>0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838</v>
      </c>
      <c r="E16" s="56" t="s">
        <v>109</v>
      </c>
      <c r="F16" s="53" t="s">
        <v>721</v>
      </c>
      <c r="G16" s="254" t="s">
        <v>839</v>
      </c>
      <c r="H16" s="85" t="s">
        <v>840</v>
      </c>
      <c r="I16" s="76">
        <v>6.199598287E9</v>
      </c>
      <c r="J16" s="53" t="s">
        <v>38</v>
      </c>
      <c r="K16" s="59"/>
      <c r="L16" s="60"/>
      <c r="M16" s="61"/>
      <c r="N16" s="62"/>
      <c r="O16" s="87">
        <v>300.0</v>
      </c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57</v>
      </c>
      <c r="B17" s="53" t="s">
        <v>49</v>
      </c>
      <c r="C17" s="72"/>
      <c r="D17" s="73" t="s">
        <v>841</v>
      </c>
      <c r="E17" s="56" t="s">
        <v>76</v>
      </c>
      <c r="F17" s="53" t="s">
        <v>59</v>
      </c>
      <c r="G17" s="254" t="s">
        <v>842</v>
      </c>
      <c r="H17" s="85" t="s">
        <v>843</v>
      </c>
      <c r="I17" s="401">
        <v>2.8992515729E10</v>
      </c>
      <c r="J17" s="53" t="s">
        <v>70</v>
      </c>
      <c r="K17" s="59"/>
      <c r="L17" s="109"/>
      <c r="M17" s="61">
        <v>200.0</v>
      </c>
      <c r="N17" s="62"/>
      <c r="O17" s="87"/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48</v>
      </c>
      <c r="B18" s="53" t="s">
        <v>49</v>
      </c>
      <c r="C18" s="72"/>
      <c r="D18" s="73" t="s">
        <v>844</v>
      </c>
      <c r="E18" s="56" t="s">
        <v>93</v>
      </c>
      <c r="F18" s="53" t="s">
        <v>94</v>
      </c>
      <c r="G18" s="254" t="s">
        <v>845</v>
      </c>
      <c r="H18" s="85" t="s">
        <v>846</v>
      </c>
      <c r="I18" s="401" t="s">
        <v>847</v>
      </c>
      <c r="J18" s="53" t="s">
        <v>38</v>
      </c>
      <c r="K18" s="59">
        <v>150.0</v>
      </c>
      <c r="L18" s="77"/>
      <c r="M18" s="111"/>
      <c r="N18" s="62"/>
      <c r="O18" s="63"/>
      <c r="P18" s="66"/>
      <c r="Q18" s="265"/>
      <c r="R18" s="112"/>
      <c r="S18" s="262"/>
      <c r="T18" s="275"/>
      <c r="U18" s="274"/>
      <c r="V18" s="80">
        <v>50.0</v>
      </c>
      <c r="W18" s="284" t="s">
        <v>45</v>
      </c>
      <c r="X18" s="70">
        <f>SUM(S7:S93)</f>
        <v>0</v>
      </c>
      <c r="Y18" s="8"/>
      <c r="Z18" s="8"/>
      <c r="AA18" s="110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83"/>
      <c r="E19" s="56" t="s">
        <v>51</v>
      </c>
      <c r="F19" s="53" t="s">
        <v>721</v>
      </c>
      <c r="G19" s="370" t="s">
        <v>848</v>
      </c>
      <c r="H19" s="85"/>
      <c r="I19" s="76" t="s">
        <v>849</v>
      </c>
      <c r="J19" s="53" t="s">
        <v>38</v>
      </c>
      <c r="K19" s="59"/>
      <c r="L19" s="77"/>
      <c r="M19" s="111"/>
      <c r="N19" s="62"/>
      <c r="O19" s="87"/>
      <c r="P19" s="89"/>
      <c r="Q19" s="257"/>
      <c r="R19" s="64">
        <v>350.0</v>
      </c>
      <c r="S19" s="268"/>
      <c r="T19" s="275"/>
      <c r="U19" s="274"/>
      <c r="V19" s="80">
        <v>50.0</v>
      </c>
      <c r="W19" s="285" t="s">
        <v>46</v>
      </c>
      <c r="X19" s="70">
        <f>SUM(T7:T93)</f>
        <v>350</v>
      </c>
      <c r="Y19" s="8"/>
      <c r="Z19" s="8"/>
      <c r="AA19" s="8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83"/>
      <c r="E20" s="56"/>
      <c r="F20" s="53" t="s">
        <v>59</v>
      </c>
      <c r="G20" s="85" t="s">
        <v>850</v>
      </c>
      <c r="H20" s="85" t="s">
        <v>851</v>
      </c>
      <c r="I20" s="76" t="s">
        <v>852</v>
      </c>
      <c r="J20" s="103"/>
      <c r="K20" s="59">
        <v>250.0</v>
      </c>
      <c r="L20" s="77"/>
      <c r="M20" s="61"/>
      <c r="N20" s="115"/>
      <c r="O20" s="87"/>
      <c r="P20" s="89"/>
      <c r="Q20" s="257"/>
      <c r="R20" s="64"/>
      <c r="S20" s="268"/>
      <c r="T20" s="275"/>
      <c r="U20" s="274"/>
      <c r="V20" s="80">
        <v>50.0</v>
      </c>
      <c r="W20" s="286" t="s">
        <v>47</v>
      </c>
      <c r="X20" s="287">
        <f>SUM(U7:U93)</f>
        <v>2150</v>
      </c>
      <c r="Y20" s="8"/>
      <c r="Z20" s="8"/>
      <c r="AA20" s="8"/>
      <c r="AB20" s="8"/>
      <c r="AC20" s="8"/>
      <c r="AD20" s="8"/>
      <c r="AE20" s="8"/>
    </row>
    <row r="21">
      <c r="A21" s="53" t="s">
        <v>57</v>
      </c>
      <c r="B21" s="53" t="s">
        <v>49</v>
      </c>
      <c r="C21" s="72"/>
      <c r="D21" s="73" t="s">
        <v>853</v>
      </c>
      <c r="E21" s="56" t="s">
        <v>93</v>
      </c>
      <c r="F21" s="53" t="s">
        <v>59</v>
      </c>
      <c r="G21" s="254" t="s">
        <v>854</v>
      </c>
      <c r="H21" s="85" t="s">
        <v>855</v>
      </c>
      <c r="I21" s="401">
        <v>4.599099627E9</v>
      </c>
      <c r="J21" s="53" t="s">
        <v>38</v>
      </c>
      <c r="K21" s="59"/>
      <c r="L21" s="77"/>
      <c r="M21" s="61">
        <v>250.0</v>
      </c>
      <c r="N21" s="115"/>
      <c r="O21" s="87"/>
      <c r="P21" s="89"/>
      <c r="Q21" s="257"/>
      <c r="R21" s="64"/>
      <c r="S21" s="268"/>
      <c r="T21" s="275"/>
      <c r="U21" s="274"/>
      <c r="V21" s="80">
        <v>50.0</v>
      </c>
      <c r="W21" s="98" t="s">
        <v>116</v>
      </c>
      <c r="X21" s="99">
        <f>SUM(X18:X20)</f>
        <v>2500</v>
      </c>
      <c r="Y21" s="8"/>
      <c r="Z21" s="8"/>
      <c r="AA21" s="8"/>
      <c r="AB21" s="8"/>
      <c r="AC21" s="8"/>
      <c r="AD21" s="8"/>
      <c r="AE21" s="8"/>
    </row>
    <row r="22">
      <c r="A22" s="53"/>
      <c r="B22" s="53" t="s">
        <v>187</v>
      </c>
      <c r="C22" s="72"/>
      <c r="D22" s="73" t="s">
        <v>188</v>
      </c>
      <c r="E22" s="56" t="s">
        <v>29</v>
      </c>
      <c r="F22" s="53" t="s">
        <v>94</v>
      </c>
      <c r="G22" s="254" t="s">
        <v>856</v>
      </c>
      <c r="H22" s="85"/>
      <c r="I22" s="401" t="s">
        <v>857</v>
      </c>
      <c r="J22" s="53" t="s">
        <v>56</v>
      </c>
      <c r="K22" s="59"/>
      <c r="L22" s="77"/>
      <c r="M22" s="61"/>
      <c r="N22" s="106"/>
      <c r="O22" s="87"/>
      <c r="P22" s="89"/>
      <c r="Q22" s="257"/>
      <c r="R22" s="64"/>
      <c r="S22" s="289"/>
      <c r="T22" s="276" t="s">
        <v>187</v>
      </c>
      <c r="U22" s="282"/>
      <c r="V22" s="80" t="s">
        <v>188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858</v>
      </c>
      <c r="E23" s="56" t="s">
        <v>129</v>
      </c>
      <c r="F23" s="53"/>
      <c r="G23" s="254" t="s">
        <v>859</v>
      </c>
      <c r="H23" s="85" t="s">
        <v>860</v>
      </c>
      <c r="I23" s="76" t="s">
        <v>861</v>
      </c>
      <c r="J23" s="53" t="s">
        <v>38</v>
      </c>
      <c r="K23" s="59">
        <v>400.0</v>
      </c>
      <c r="L23" s="77"/>
      <c r="M23" s="61"/>
      <c r="N23" s="62"/>
      <c r="O23" s="87"/>
      <c r="P23" s="89"/>
      <c r="Q23" s="257"/>
      <c r="R23" s="64"/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121" t="s">
        <v>862</v>
      </c>
      <c r="E24" s="56" t="s">
        <v>104</v>
      </c>
      <c r="F24" s="53" t="s">
        <v>863</v>
      </c>
      <c r="G24" s="254" t="s">
        <v>864</v>
      </c>
      <c r="H24" s="85"/>
      <c r="I24" s="401" t="s">
        <v>865</v>
      </c>
      <c r="J24" s="53" t="s">
        <v>56</v>
      </c>
      <c r="K24" s="116"/>
      <c r="L24" s="77"/>
      <c r="M24" s="61"/>
      <c r="N24" s="106"/>
      <c r="O24" s="87"/>
      <c r="P24" s="89"/>
      <c r="Q24" s="257"/>
      <c r="R24" s="64"/>
      <c r="S24" s="268"/>
      <c r="T24" s="276">
        <v>350.0</v>
      </c>
      <c r="U24" s="274"/>
      <c r="V24" s="80">
        <v>50.0</v>
      </c>
      <c r="W24" s="357" t="s">
        <v>127</v>
      </c>
      <c r="X24" s="358">
        <f t="shared" ref="X24:X25" si="1">SUM(X11,X15,X21,AA10)</f>
        <v>6600</v>
      </c>
      <c r="Y24" s="8"/>
      <c r="Z24" s="8"/>
      <c r="AA24" s="8"/>
      <c r="AB24" s="8"/>
      <c r="AC24" s="8"/>
      <c r="AD24" s="8"/>
      <c r="AE24" s="8"/>
    </row>
    <row r="25" ht="15.75" customHeight="1">
      <c r="A25" s="53" t="s">
        <v>48</v>
      </c>
      <c r="B25" s="53" t="s">
        <v>49</v>
      </c>
      <c r="C25" s="72"/>
      <c r="D25" s="121" t="s">
        <v>866</v>
      </c>
      <c r="E25" s="56" t="s">
        <v>63</v>
      </c>
      <c r="F25" s="53" t="s">
        <v>721</v>
      </c>
      <c r="G25" s="254" t="s">
        <v>867</v>
      </c>
      <c r="H25" s="85"/>
      <c r="I25" s="76" t="s">
        <v>868</v>
      </c>
      <c r="J25" s="53" t="s">
        <v>38</v>
      </c>
      <c r="K25" s="59">
        <v>300.0</v>
      </c>
      <c r="L25" s="60"/>
      <c r="M25" s="97"/>
      <c r="N25" s="106"/>
      <c r="O25" s="87"/>
      <c r="P25" s="89"/>
      <c r="Q25" s="257"/>
      <c r="R25" s="64"/>
      <c r="S25" s="268"/>
      <c r="T25" s="276"/>
      <c r="U25" s="282"/>
      <c r="V25" s="269">
        <v>300.0</v>
      </c>
      <c r="W25" s="357" t="s">
        <v>127</v>
      </c>
      <c r="X25" s="358">
        <f t="shared" si="1"/>
        <v>0</v>
      </c>
      <c r="Y25" s="8"/>
      <c r="Z25" s="8"/>
      <c r="AA25" s="8"/>
      <c r="AB25" s="8"/>
      <c r="AC25" s="8"/>
      <c r="AD25" s="8"/>
      <c r="AE25" s="8"/>
    </row>
    <row r="26">
      <c r="A26" s="53" t="s">
        <v>48</v>
      </c>
      <c r="B26" s="53" t="s">
        <v>49</v>
      </c>
      <c r="C26" s="54"/>
      <c r="D26" s="73" t="s">
        <v>869</v>
      </c>
      <c r="E26" s="56" t="s">
        <v>72</v>
      </c>
      <c r="F26" s="53" t="s">
        <v>721</v>
      </c>
      <c r="G26" s="254" t="s">
        <v>870</v>
      </c>
      <c r="H26" s="85"/>
      <c r="I26" s="117" t="s">
        <v>207</v>
      </c>
      <c r="J26" s="53" t="s">
        <v>38</v>
      </c>
      <c r="K26" s="86"/>
      <c r="L26" s="77"/>
      <c r="M26" s="118"/>
      <c r="N26" s="106"/>
      <c r="O26" s="87"/>
      <c r="P26" s="66"/>
      <c r="Q26" s="265"/>
      <c r="R26" s="112"/>
      <c r="S26" s="268"/>
      <c r="T26" s="276"/>
      <c r="U26" s="282">
        <v>350.0</v>
      </c>
      <c r="V26" s="80">
        <v>175.0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/>
      <c r="B27" s="53"/>
      <c r="C27" s="54"/>
      <c r="D27" s="83"/>
      <c r="E27" s="56"/>
      <c r="F27" s="53"/>
      <c r="G27" s="85"/>
      <c r="H27" s="85"/>
      <c r="I27" s="117"/>
      <c r="J27" s="103"/>
      <c r="K27" s="119"/>
      <c r="L27" s="77"/>
      <c r="M27" s="111"/>
      <c r="N27" s="62"/>
      <c r="O27" s="87"/>
      <c r="P27" s="89"/>
      <c r="Q27" s="257"/>
      <c r="R27" s="64"/>
      <c r="S27" s="268"/>
      <c r="T27" s="276"/>
      <c r="U27" s="294"/>
      <c r="V27" s="56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/>
      <c r="B28" s="53"/>
      <c r="C28" s="54"/>
      <c r="D28" s="83"/>
      <c r="E28" s="56"/>
      <c r="F28" s="53"/>
      <c r="G28" s="85"/>
      <c r="H28" s="85"/>
      <c r="I28" s="255"/>
      <c r="J28" s="53"/>
      <c r="K28" s="119"/>
      <c r="L28" s="77"/>
      <c r="M28" s="61"/>
      <c r="N28" s="115"/>
      <c r="O28" s="87"/>
      <c r="P28" s="89"/>
      <c r="Q28" s="257"/>
      <c r="R28" s="64"/>
      <c r="S28" s="262"/>
      <c r="T28" s="275"/>
      <c r="U28" s="295"/>
      <c r="V28" s="56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/>
      <c r="B29" s="53"/>
      <c r="C29" s="54"/>
      <c r="D29" s="120"/>
      <c r="E29" s="56"/>
      <c r="F29" s="53"/>
      <c r="G29" s="85"/>
      <c r="H29" s="85"/>
      <c r="I29" s="255"/>
      <c r="J29" s="53"/>
      <c r="K29" s="59"/>
      <c r="L29" s="77"/>
      <c r="M29" s="61"/>
      <c r="N29" s="62"/>
      <c r="O29" s="87"/>
      <c r="P29" s="89"/>
      <c r="Q29" s="257"/>
      <c r="R29" s="64"/>
      <c r="S29" s="268"/>
      <c r="T29" s="275"/>
      <c r="U29" s="295"/>
      <c r="V29" s="56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/>
      <c r="B30" s="53"/>
      <c r="C30" s="72"/>
      <c r="D30" s="55"/>
      <c r="E30" s="84"/>
      <c r="F30" s="53"/>
      <c r="G30" s="85"/>
      <c r="H30" s="85"/>
      <c r="I30" s="117"/>
      <c r="J30" s="103"/>
      <c r="K30" s="59"/>
      <c r="L30" s="60"/>
      <c r="M30" s="61"/>
      <c r="N30" s="62"/>
      <c r="O30" s="87"/>
      <c r="P30" s="89"/>
      <c r="Q30" s="257"/>
      <c r="R30" s="64"/>
      <c r="S30" s="296"/>
      <c r="T30" s="297"/>
      <c r="U30" s="295"/>
      <c r="V30" s="56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/>
      <c r="B31" s="53"/>
      <c r="C31" s="121"/>
      <c r="D31" s="120"/>
      <c r="E31" s="56"/>
      <c r="F31" s="53"/>
      <c r="G31" s="85"/>
      <c r="H31" s="85"/>
      <c r="I31" s="117"/>
      <c r="J31" s="103"/>
      <c r="K31" s="59"/>
      <c r="L31" s="77"/>
      <c r="M31" s="61"/>
      <c r="N31" s="106"/>
      <c r="O31" s="43"/>
      <c r="P31" s="78"/>
      <c r="Q31" s="250"/>
      <c r="R31" s="44"/>
      <c r="S31" s="296"/>
      <c r="T31" s="297"/>
      <c r="U31" s="295"/>
      <c r="V31" s="56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/>
      <c r="B32" s="53"/>
      <c r="C32" s="72"/>
      <c r="D32" s="120"/>
      <c r="E32" s="84"/>
      <c r="F32" s="53"/>
      <c r="G32" s="122"/>
      <c r="H32" s="122"/>
      <c r="I32" s="117"/>
      <c r="J32" s="103"/>
      <c r="K32" s="59"/>
      <c r="L32" s="77"/>
      <c r="M32" s="123"/>
      <c r="N32" s="62"/>
      <c r="O32" s="87"/>
      <c r="P32" s="89"/>
      <c r="Q32" s="257"/>
      <c r="R32" s="64"/>
      <c r="S32" s="296"/>
      <c r="T32" s="297"/>
      <c r="U32" s="294"/>
      <c r="V32" s="56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/>
      <c r="B33" s="53"/>
      <c r="C33" s="124"/>
      <c r="D33" s="73"/>
      <c r="E33" s="56"/>
      <c r="F33" s="53"/>
      <c r="G33" s="85"/>
      <c r="H33" s="85"/>
      <c r="I33" s="117"/>
      <c r="J33" s="103"/>
      <c r="K33" s="59"/>
      <c r="L33" s="77"/>
      <c r="M33" s="123"/>
      <c r="N33" s="62"/>
      <c r="O33" s="87"/>
      <c r="P33" s="89"/>
      <c r="Q33" s="257"/>
      <c r="R33" s="64"/>
      <c r="S33" s="296"/>
      <c r="T33" s="297"/>
      <c r="U33" s="295"/>
      <c r="V33" s="56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/>
      <c r="B34" s="53"/>
      <c r="C34" s="72"/>
      <c r="D34" s="125"/>
      <c r="E34" s="56"/>
      <c r="F34" s="53"/>
      <c r="G34" s="85"/>
      <c r="H34" s="85"/>
      <c r="I34" s="117"/>
      <c r="J34" s="53"/>
      <c r="K34" s="59"/>
      <c r="L34" s="77"/>
      <c r="M34" s="111"/>
      <c r="N34" s="62"/>
      <c r="O34" s="63"/>
      <c r="P34" s="66"/>
      <c r="Q34" s="265"/>
      <c r="R34" s="112"/>
      <c r="S34" s="296"/>
      <c r="T34" s="300"/>
      <c r="U34" s="295"/>
      <c r="V34" s="56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/>
      <c r="B35" s="53"/>
      <c r="C35" s="72"/>
      <c r="D35" s="126"/>
      <c r="E35" s="84"/>
      <c r="F35" s="53"/>
      <c r="G35" s="85"/>
      <c r="H35" s="85"/>
      <c r="I35" s="85"/>
      <c r="J35" s="103"/>
      <c r="K35" s="59"/>
      <c r="L35" s="77"/>
      <c r="M35" s="97"/>
      <c r="N35" s="62"/>
      <c r="O35" s="43"/>
      <c r="P35" s="78"/>
      <c r="Q35" s="250"/>
      <c r="R35" s="44"/>
      <c r="S35" s="296"/>
      <c r="T35" s="297"/>
      <c r="U35" s="295"/>
      <c r="V35" s="56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/>
      <c r="B36" s="53"/>
      <c r="C36" s="54"/>
      <c r="D36" s="126"/>
      <c r="E36" s="84"/>
      <c r="F36" s="53"/>
      <c r="G36" s="85"/>
      <c r="H36" s="85"/>
      <c r="I36" s="85"/>
      <c r="J36" s="103"/>
      <c r="K36" s="86"/>
      <c r="L36" s="77"/>
      <c r="M36" s="61"/>
      <c r="N36" s="62"/>
      <c r="O36" s="87"/>
      <c r="P36" s="89"/>
      <c r="Q36" s="257"/>
      <c r="R36" s="64"/>
      <c r="S36" s="296"/>
      <c r="T36" s="297"/>
      <c r="U36" s="294"/>
      <c r="V36" s="56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/>
      <c r="B37" s="53"/>
      <c r="C37" s="54"/>
      <c r="D37" s="55"/>
      <c r="E37" s="56"/>
      <c r="F37" s="53"/>
      <c r="G37" s="128"/>
      <c r="H37" s="128"/>
      <c r="I37" s="85"/>
      <c r="J37" s="103"/>
      <c r="K37" s="86"/>
      <c r="L37" s="77"/>
      <c r="M37" s="61"/>
      <c r="N37" s="62"/>
      <c r="O37" s="87"/>
      <c r="P37" s="89"/>
      <c r="Q37" s="257"/>
      <c r="R37" s="64"/>
      <c r="S37" s="301"/>
      <c r="T37" s="297"/>
      <c r="U37" s="294"/>
      <c r="V37" s="56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/>
      <c r="B38" s="53"/>
      <c r="C38" s="54"/>
      <c r="D38" s="55"/>
      <c r="E38" s="56"/>
      <c r="F38" s="53"/>
      <c r="G38" s="129"/>
      <c r="H38" s="129"/>
      <c r="I38" s="117"/>
      <c r="J38" s="53"/>
      <c r="K38" s="59"/>
      <c r="L38" s="77"/>
      <c r="M38" s="61"/>
      <c r="N38" s="106"/>
      <c r="O38" s="63"/>
      <c r="P38" s="66"/>
      <c r="Q38" s="265"/>
      <c r="R38" s="112"/>
      <c r="S38" s="296"/>
      <c r="T38" s="297"/>
      <c r="U38" s="294"/>
      <c r="V38" s="56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/>
      <c r="B39" s="53"/>
      <c r="C39" s="72"/>
      <c r="D39" s="120"/>
      <c r="E39" s="56"/>
      <c r="F39" s="53"/>
      <c r="G39" s="85"/>
      <c r="H39" s="85"/>
      <c r="I39" s="117"/>
      <c r="J39" s="103"/>
      <c r="K39" s="59"/>
      <c r="L39" s="77"/>
      <c r="M39" s="61"/>
      <c r="N39" s="62"/>
      <c r="O39" s="130"/>
      <c r="P39" s="133"/>
      <c r="Q39" s="303"/>
      <c r="R39" s="131"/>
      <c r="S39" s="296"/>
      <c r="T39" s="297"/>
      <c r="U39" s="295"/>
      <c r="V39" s="56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/>
      <c r="B40" s="53"/>
      <c r="C40" s="72"/>
      <c r="D40" s="55"/>
      <c r="E40" s="56"/>
      <c r="F40" s="53"/>
      <c r="G40" s="85"/>
      <c r="H40" s="85"/>
      <c r="I40" s="56"/>
      <c r="J40" s="103"/>
      <c r="K40" s="119"/>
      <c r="L40" s="77"/>
      <c r="M40" s="61"/>
      <c r="N40" s="62"/>
      <c r="O40" s="87"/>
      <c r="P40" s="89"/>
      <c r="Q40" s="257"/>
      <c r="R40" s="64"/>
      <c r="S40" s="296"/>
      <c r="T40" s="297"/>
      <c r="U40" s="294"/>
      <c r="V40" s="56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/>
      <c r="B41" s="53"/>
      <c r="C41" s="72"/>
      <c r="D41" s="83"/>
      <c r="E41" s="84"/>
      <c r="F41" s="53"/>
      <c r="G41" s="85"/>
      <c r="H41" s="85"/>
      <c r="I41" s="117"/>
      <c r="J41" s="103"/>
      <c r="K41" s="59"/>
      <c r="L41" s="77"/>
      <c r="M41" s="97"/>
      <c r="N41" s="134"/>
      <c r="O41" s="87"/>
      <c r="P41" s="89"/>
      <c r="Q41" s="257"/>
      <c r="R41" s="64"/>
      <c r="S41" s="296"/>
      <c r="T41" s="297"/>
      <c r="U41" s="295"/>
      <c r="V41" s="56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/>
      <c r="B42" s="53"/>
      <c r="C42" s="72"/>
      <c r="D42" s="55"/>
      <c r="E42" s="56"/>
      <c r="F42" s="53"/>
      <c r="G42" s="85"/>
      <c r="H42" s="85"/>
      <c r="I42" s="117"/>
      <c r="J42" s="103"/>
      <c r="K42" s="59"/>
      <c r="L42" s="105"/>
      <c r="M42" s="61"/>
      <c r="N42" s="135"/>
      <c r="O42" s="87"/>
      <c r="P42" s="89"/>
      <c r="Q42" s="257"/>
      <c r="R42" s="64"/>
      <c r="S42" s="296"/>
      <c r="T42" s="297"/>
      <c r="U42" s="295"/>
      <c r="V42" s="56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/>
      <c r="B43" s="53"/>
      <c r="C43" s="54"/>
      <c r="D43" s="136"/>
      <c r="E43" s="84"/>
      <c r="F43" s="53"/>
      <c r="G43" s="138"/>
      <c r="H43" s="138"/>
      <c r="I43" s="129"/>
      <c r="J43" s="103"/>
      <c r="K43" s="139"/>
      <c r="L43" s="77"/>
      <c r="M43" s="61"/>
      <c r="N43" s="134"/>
      <c r="O43" s="87"/>
      <c r="P43" s="89"/>
      <c r="Q43" s="257"/>
      <c r="R43" s="64"/>
      <c r="S43" s="296"/>
      <c r="T43" s="300"/>
      <c r="U43" s="295"/>
      <c r="V43" s="56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/>
      <c r="B44" s="53"/>
      <c r="C44" s="54"/>
      <c r="D44" s="83"/>
      <c r="E44" s="56"/>
      <c r="F44" s="53"/>
      <c r="G44" s="85"/>
      <c r="H44" s="85"/>
      <c r="I44" s="117"/>
      <c r="J44" s="53"/>
      <c r="K44" s="59"/>
      <c r="L44" s="77"/>
      <c r="M44" s="61"/>
      <c r="N44" s="140"/>
      <c r="O44" s="87"/>
      <c r="P44" s="89"/>
      <c r="Q44" s="257"/>
      <c r="R44" s="64"/>
      <c r="S44" s="296"/>
      <c r="T44" s="300"/>
      <c r="U44" s="274"/>
      <c r="V44" s="56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/>
      <c r="B45" s="53"/>
      <c r="C45" s="72"/>
      <c r="D45" s="83"/>
      <c r="E45" s="84"/>
      <c r="F45" s="53"/>
      <c r="G45" s="85"/>
      <c r="H45" s="85"/>
      <c r="I45" s="117"/>
      <c r="J45" s="53"/>
      <c r="K45" s="86"/>
      <c r="L45" s="77"/>
      <c r="M45" s="61"/>
      <c r="N45" s="141"/>
      <c r="O45" s="87"/>
      <c r="P45" s="89"/>
      <c r="Q45" s="257"/>
      <c r="R45" s="64"/>
      <c r="S45" s="301"/>
      <c r="T45" s="297"/>
      <c r="U45" s="274"/>
      <c r="V45" s="56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/>
      <c r="B46" s="53"/>
      <c r="C46" s="72"/>
      <c r="D46" s="142"/>
      <c r="E46" s="84"/>
      <c r="F46" s="53"/>
      <c r="G46" s="85"/>
      <c r="H46" s="85"/>
      <c r="I46" s="117"/>
      <c r="J46" s="53"/>
      <c r="K46" s="59"/>
      <c r="L46" s="105"/>
      <c r="M46" s="61"/>
      <c r="N46" s="141"/>
      <c r="O46" s="87"/>
      <c r="P46" s="89"/>
      <c r="Q46" s="257"/>
      <c r="R46" s="64"/>
      <c r="S46" s="296"/>
      <c r="T46" s="297"/>
      <c r="U46" s="282"/>
      <c r="V46" s="56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/>
      <c r="B47" s="53"/>
      <c r="C47" s="72"/>
      <c r="D47" s="55"/>
      <c r="E47" s="84"/>
      <c r="F47" s="53"/>
      <c r="G47" s="144"/>
      <c r="H47" s="144"/>
      <c r="I47" s="117"/>
      <c r="J47" s="103"/>
      <c r="K47" s="59"/>
      <c r="L47" s="77"/>
      <c r="M47" s="123"/>
      <c r="N47" s="141"/>
      <c r="O47" s="63"/>
      <c r="P47" s="66"/>
      <c r="Q47" s="265"/>
      <c r="R47" s="112"/>
      <c r="S47" s="307"/>
      <c r="T47" s="308"/>
      <c r="U47" s="274"/>
      <c r="V47" s="56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/>
      <c r="B48" s="53"/>
      <c r="C48" s="54"/>
      <c r="D48" s="55"/>
      <c r="E48" s="84"/>
      <c r="F48" s="53"/>
      <c r="G48" s="85"/>
      <c r="H48" s="85"/>
      <c r="I48" s="85"/>
      <c r="J48" s="103"/>
      <c r="K48" s="59"/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/>
      <c r="B49" s="53"/>
      <c r="C49" s="72"/>
      <c r="D49" s="55"/>
      <c r="E49" s="84"/>
      <c r="F49" s="53"/>
      <c r="G49" s="85"/>
      <c r="H49" s="85"/>
      <c r="I49" s="85"/>
      <c r="J49" s="103"/>
      <c r="K49" s="59"/>
      <c r="L49" s="77"/>
      <c r="M49" s="145"/>
      <c r="N49" s="141"/>
      <c r="O49" s="43"/>
      <c r="P49" s="78"/>
      <c r="Q49" s="250"/>
      <c r="R49" s="44"/>
      <c r="S49" s="307"/>
      <c r="T49" s="309"/>
      <c r="U49" s="295"/>
      <c r="V49" s="56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/>
      <c r="B50" s="53"/>
      <c r="C50" s="72"/>
      <c r="D50" s="125"/>
      <c r="E50" s="56"/>
      <c r="F50" s="53"/>
      <c r="G50" s="85"/>
      <c r="H50" s="85"/>
      <c r="I50" s="146"/>
      <c r="J50" s="53"/>
      <c r="K50" s="86"/>
      <c r="L50" s="77"/>
      <c r="M50" s="145"/>
      <c r="N50" s="141"/>
      <c r="O50" s="63"/>
      <c r="P50" s="66"/>
      <c r="Q50" s="265"/>
      <c r="R50" s="112"/>
      <c r="S50" s="310"/>
      <c r="T50" s="309"/>
      <c r="U50" s="295"/>
      <c r="V50" s="56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/>
      <c r="B51" s="53"/>
      <c r="C51" s="72"/>
      <c r="D51" s="147"/>
      <c r="E51" s="84"/>
      <c r="F51" s="53"/>
      <c r="G51" s="85"/>
      <c r="H51" s="85"/>
      <c r="I51" s="117"/>
      <c r="J51" s="103"/>
      <c r="K51" s="86"/>
      <c r="L51" s="77"/>
      <c r="M51" s="148"/>
      <c r="N51" s="141"/>
      <c r="O51" s="63"/>
      <c r="P51" s="66"/>
      <c r="Q51" s="265"/>
      <c r="R51" s="112"/>
      <c r="S51" s="307"/>
      <c r="T51" s="309"/>
      <c r="U51" s="295"/>
      <c r="V51" s="56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/>
      <c r="B52" s="53"/>
      <c r="C52" s="72"/>
      <c r="D52" s="54"/>
      <c r="E52" s="84"/>
      <c r="F52" s="53"/>
      <c r="G52" s="85"/>
      <c r="H52" s="85"/>
      <c r="I52" s="117"/>
      <c r="J52" s="103"/>
      <c r="K52" s="59"/>
      <c r="L52" s="105"/>
      <c r="M52" s="145"/>
      <c r="N52" s="149"/>
      <c r="O52" s="87"/>
      <c r="P52" s="89"/>
      <c r="Q52" s="257"/>
      <c r="R52" s="64"/>
      <c r="S52" s="307"/>
      <c r="T52" s="309"/>
      <c r="U52" s="295"/>
      <c r="V52" s="56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/>
      <c r="B53" s="53"/>
      <c r="C53" s="72"/>
      <c r="D53" s="72"/>
      <c r="E53" s="84"/>
      <c r="F53" s="53"/>
      <c r="G53" s="75"/>
      <c r="H53" s="75"/>
      <c r="I53" s="117"/>
      <c r="J53" s="103"/>
      <c r="K53" s="139"/>
      <c r="L53" s="77"/>
      <c r="M53" s="145"/>
      <c r="N53" s="141"/>
      <c r="O53" s="63"/>
      <c r="P53" s="66"/>
      <c r="Q53" s="265"/>
      <c r="R53" s="112"/>
      <c r="S53" s="307"/>
      <c r="T53" s="308"/>
      <c r="U53" s="295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/>
      <c r="C54" s="72"/>
      <c r="D54" s="72"/>
      <c r="E54" s="151"/>
      <c r="F54" s="53"/>
      <c r="G54" s="85"/>
      <c r="H54" s="85"/>
      <c r="I54" s="117"/>
      <c r="J54" s="103"/>
      <c r="K54" s="59"/>
      <c r="L54" s="152"/>
      <c r="M54" s="145"/>
      <c r="N54" s="149"/>
      <c r="O54" s="87"/>
      <c r="P54" s="89"/>
      <c r="Q54" s="257"/>
      <c r="R54" s="64"/>
      <c r="S54" s="310"/>
      <c r="T54" s="309"/>
      <c r="U54" s="295"/>
      <c r="V54" s="80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/>
      <c r="C55" s="72"/>
      <c r="D55" s="72"/>
      <c r="E55" s="25"/>
      <c r="F55" s="53"/>
      <c r="G55" s="154"/>
      <c r="H55" s="154"/>
      <c r="I55" s="117"/>
      <c r="J55" s="103"/>
      <c r="K55" s="59"/>
      <c r="L55" s="77"/>
      <c r="M55" s="145"/>
      <c r="N55" s="155"/>
      <c r="O55" s="87"/>
      <c r="P55" s="89"/>
      <c r="Q55" s="257"/>
      <c r="R55" s="64"/>
      <c r="S55" s="310"/>
      <c r="T55" s="309"/>
      <c r="U55" s="295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72"/>
      <c r="E56" s="25"/>
      <c r="F56" s="53"/>
      <c r="G56" s="85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72"/>
      <c r="E57" s="25"/>
      <c r="F57" s="53"/>
      <c r="G57" s="85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72"/>
      <c r="E58" s="25"/>
      <c r="F58" s="53"/>
      <c r="G58" s="85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121"/>
      <c r="E59" s="25"/>
      <c r="F59" s="53"/>
      <c r="G59" s="85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72"/>
      <c r="E60" s="25"/>
      <c r="F60" s="53"/>
      <c r="G60" s="85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85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85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85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85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85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85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85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85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85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85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85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85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85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85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85"/>
      <c r="H75" s="85"/>
      <c r="I75" s="85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85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1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1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1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205"/>
      <c r="J94" s="6"/>
      <c r="K94" s="206"/>
      <c r="Q94" s="206"/>
      <c r="R94" s="206"/>
      <c r="S94" s="325"/>
      <c r="T94" s="325"/>
      <c r="U94" s="326"/>
      <c r="V94" s="208">
        <f>SUM(V7:V93)</f>
        <v>2975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213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5"/>
      <c r="J96" s="2"/>
      <c r="K96" s="167">
        <f>SUM(K7:K93)</f>
        <v>1500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5"/>
      <c r="J97" s="2"/>
      <c r="K97" s="167">
        <f>SUM(K96*1%)</f>
        <v>15</v>
      </c>
      <c r="L97" s="221">
        <f>SUM(L7:L93)</f>
        <v>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5"/>
      <c r="J98" s="2"/>
      <c r="K98" s="223"/>
      <c r="L98" s="83">
        <f>SUM(L97*1%)</f>
        <v>0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4100</v>
      </c>
      <c r="I99" s="5"/>
      <c r="J99" s="2"/>
      <c r="K99" s="8"/>
      <c r="L99" s="223"/>
      <c r="M99" s="221">
        <f>SUM(M7:M93)</f>
        <v>450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0</v>
      </c>
      <c r="I100" s="5"/>
      <c r="J100" s="2"/>
      <c r="K100" s="8"/>
      <c r="L100" s="8"/>
      <c r="M100" s="83">
        <f>SUM(M99*1%)</f>
        <v>4.5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5"/>
      <c r="J101" s="2"/>
      <c r="K101" s="8"/>
      <c r="L101" s="8"/>
      <c r="M101" s="18"/>
      <c r="N101" s="167">
        <f>SUM(N7:N93)</f>
        <v>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2500</v>
      </c>
      <c r="I102" s="5"/>
      <c r="J102" s="2"/>
      <c r="K102" s="8"/>
      <c r="L102" s="8"/>
      <c r="M102" s="2"/>
      <c r="N102" s="167">
        <f>SUM(N101*1%)</f>
        <v>0</v>
      </c>
      <c r="O102" s="167">
        <f>SUM(O7:O93)</f>
        <v>1100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5"/>
      <c r="J103" s="2"/>
      <c r="K103" s="8"/>
      <c r="L103" s="8"/>
      <c r="M103" s="2"/>
      <c r="N103" s="2"/>
      <c r="O103" s="167">
        <f>SUM(O102*1%)</f>
        <v>11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SUM(R7,O9,O14,K15,M17)</f>
        <v>1750</v>
      </c>
      <c r="I104" s="397"/>
      <c r="J104" s="2"/>
      <c r="K104" s="8"/>
      <c r="L104" s="8"/>
      <c r="M104" s="2"/>
      <c r="N104" s="2"/>
      <c r="O104" s="8"/>
      <c r="P104" s="167">
        <f>SUM(P7:P94)</f>
        <v>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0</v>
      </c>
      <c r="Q105" s="17">
        <f>SUM(Q7:Q93)</f>
        <v>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337">
        <f>SUM(R8,U10,U11,O16,K18,R19,M21,K23,K25,U26)</f>
        <v>4250</v>
      </c>
      <c r="I106" s="334">
        <f>SUM(R19)</f>
        <v>350</v>
      </c>
      <c r="J106" s="2"/>
      <c r="K106" s="8"/>
      <c r="L106" s="8"/>
      <c r="M106" s="2"/>
      <c r="N106" s="2"/>
      <c r="O106" s="8"/>
      <c r="P106" s="18"/>
      <c r="Q106" s="167">
        <f>SUM(Q105*1%)</f>
        <v>0</v>
      </c>
      <c r="R106" s="17">
        <f>SUM(R7:R93)</f>
        <v>1050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5"/>
      <c r="J107" s="2"/>
      <c r="K107" s="8"/>
      <c r="L107" s="8"/>
      <c r="M107" s="2"/>
      <c r="N107" s="2"/>
      <c r="O107" s="8"/>
      <c r="P107" s="2"/>
      <c r="Q107" s="2"/>
      <c r="R107" s="167">
        <f>SUM(R106*1%)</f>
        <v>10.5</v>
      </c>
      <c r="S107" s="167">
        <f>SUM(S7:S94)</f>
        <v>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3">
        <v>350.0</v>
      </c>
      <c r="I108" s="5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0</v>
      </c>
      <c r="T108" s="167">
        <f>SUM(T7:T94)</f>
        <v>350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SUM(V17,V19)</f>
        <v>100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7</v>
      </c>
      <c r="U109" s="346">
        <f>SUM(U7:U94)</f>
        <v>2150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250</v>
      </c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43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M1002" s="243"/>
      <c r="N1002" s="243"/>
      <c r="P1002" s="243"/>
      <c r="Q1002" s="243"/>
      <c r="R1002" s="243"/>
    </row>
  </sheetData>
  <mergeCells count="14"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Z6:AA6"/>
    <mergeCell ref="W13:X13"/>
    <mergeCell ref="W17:X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9.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  <col customWidth="1" min="25" max="25" width="3.0"/>
    <col customWidth="1" min="26" max="26" width="17.0"/>
    <col customWidth="1" min="27" max="27" width="13.38"/>
  </cols>
  <sheetData>
    <row r="1">
      <c r="A1" s="1" t="s">
        <v>871</v>
      </c>
      <c r="B1" s="2"/>
      <c r="C1" s="3"/>
      <c r="D1" s="3"/>
      <c r="E1" s="2"/>
      <c r="F1" s="2"/>
      <c r="G1" s="5"/>
      <c r="H1" s="5"/>
      <c r="I1" s="5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872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248" t="s">
        <v>42</v>
      </c>
      <c r="X6" s="249"/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55"/>
      <c r="E7" s="56" t="s">
        <v>76</v>
      </c>
      <c r="F7" s="53" t="s">
        <v>721</v>
      </c>
      <c r="G7" s="403" t="s">
        <v>873</v>
      </c>
      <c r="H7" s="85" t="s">
        <v>874</v>
      </c>
      <c r="I7" s="401">
        <v>6.581603435E9</v>
      </c>
      <c r="J7" s="53" t="s">
        <v>70</v>
      </c>
      <c r="K7" s="59">
        <v>250.0</v>
      </c>
      <c r="L7" s="60"/>
      <c r="M7" s="61"/>
      <c r="N7" s="106"/>
      <c r="O7" s="63"/>
      <c r="P7" s="66"/>
      <c r="Q7" s="265"/>
      <c r="R7" s="112"/>
      <c r="S7" s="262"/>
      <c r="T7" s="263"/>
      <c r="U7" s="260"/>
      <c r="V7" s="68">
        <v>50.0</v>
      </c>
      <c r="W7" s="69" t="s">
        <v>12</v>
      </c>
      <c r="X7" s="70">
        <f>SUM(M8:M94)</f>
        <v>3500</v>
      </c>
      <c r="Y7" s="8"/>
      <c r="Z7" s="42" t="s">
        <v>13</v>
      </c>
      <c r="AA7" s="71">
        <f>SUM(N7:N93)</f>
        <v>750</v>
      </c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73" t="s">
        <v>875</v>
      </c>
      <c r="E8" s="56" t="s">
        <v>72</v>
      </c>
      <c r="F8" s="53" t="s">
        <v>721</v>
      </c>
      <c r="G8" s="404" t="s">
        <v>876</v>
      </c>
      <c r="H8" s="267" t="s">
        <v>877</v>
      </c>
      <c r="I8" s="76">
        <v>2.7999262797E10</v>
      </c>
      <c r="J8" s="53" t="s">
        <v>70</v>
      </c>
      <c r="K8" s="59"/>
      <c r="L8" s="77"/>
      <c r="M8" s="61"/>
      <c r="N8" s="62"/>
      <c r="O8" s="43">
        <v>420.0</v>
      </c>
      <c r="P8" s="78"/>
      <c r="Q8" s="250"/>
      <c r="R8" s="44"/>
      <c r="S8" s="268"/>
      <c r="T8" s="276"/>
      <c r="U8" s="260"/>
      <c r="V8" s="277">
        <v>120.0</v>
      </c>
      <c r="W8" s="44" t="s">
        <v>15</v>
      </c>
      <c r="X8" s="81">
        <f>SUM(R7:R93)</f>
        <v>700</v>
      </c>
      <c r="Y8" s="8"/>
      <c r="Z8" s="40" t="s">
        <v>11</v>
      </c>
      <c r="AA8" s="82">
        <f>SUM(L7:L68)</f>
        <v>2300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73" t="s">
        <v>878</v>
      </c>
      <c r="E9" s="56" t="s">
        <v>109</v>
      </c>
      <c r="F9" s="53"/>
      <c r="G9" s="405" t="s">
        <v>879</v>
      </c>
      <c r="H9" s="85"/>
      <c r="I9" s="76" t="s">
        <v>880</v>
      </c>
      <c r="J9" s="53" t="s">
        <v>38</v>
      </c>
      <c r="K9" s="86"/>
      <c r="L9" s="77"/>
      <c r="M9" s="61"/>
      <c r="N9" s="62"/>
      <c r="O9" s="87"/>
      <c r="P9" s="89"/>
      <c r="Q9" s="257"/>
      <c r="R9" s="64"/>
      <c r="S9" s="268"/>
      <c r="T9" s="275"/>
      <c r="U9" s="282">
        <v>100.0</v>
      </c>
      <c r="V9" s="298">
        <v>100.0</v>
      </c>
      <c r="W9" s="43" t="s">
        <v>22</v>
      </c>
      <c r="X9" s="90">
        <f>SUM(O7:O93)</f>
        <v>1520</v>
      </c>
      <c r="Y9" s="8"/>
      <c r="Z9" s="8"/>
      <c r="AA9" s="8"/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881</v>
      </c>
      <c r="E10" s="84"/>
      <c r="F10" s="53" t="s">
        <v>797</v>
      </c>
      <c r="G10" s="405" t="s">
        <v>882</v>
      </c>
      <c r="H10" s="85" t="s">
        <v>883</v>
      </c>
      <c r="I10" s="401">
        <v>6.798477731E9</v>
      </c>
      <c r="J10" s="103"/>
      <c r="K10" s="86"/>
      <c r="L10" s="271"/>
      <c r="M10" s="61"/>
      <c r="N10" s="94"/>
      <c r="O10" s="87">
        <v>50.0</v>
      </c>
      <c r="P10" s="89"/>
      <c r="Q10" s="257"/>
      <c r="R10" s="64"/>
      <c r="S10" s="272"/>
      <c r="T10" s="273"/>
      <c r="U10" s="274"/>
      <c r="V10" s="80">
        <v>50.0</v>
      </c>
      <c r="W10" s="250" t="s">
        <v>44</v>
      </c>
      <c r="X10" s="90">
        <f>SUM(Q7:Q93)</f>
        <v>450</v>
      </c>
      <c r="Y10" s="8"/>
      <c r="Z10" s="95" t="s">
        <v>23</v>
      </c>
      <c r="AA10" s="96">
        <f>SUM(AA7:AA8)</f>
        <v>3050</v>
      </c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884</v>
      </c>
      <c r="E11" s="56" t="s">
        <v>109</v>
      </c>
      <c r="F11" s="53" t="s">
        <v>303</v>
      </c>
      <c r="G11" s="404" t="s">
        <v>885</v>
      </c>
      <c r="H11" s="75" t="s">
        <v>886</v>
      </c>
      <c r="I11" s="76" t="s">
        <v>887</v>
      </c>
      <c r="J11" s="53" t="s">
        <v>38</v>
      </c>
      <c r="K11" s="59"/>
      <c r="L11" s="77"/>
      <c r="M11" s="97"/>
      <c r="N11" s="62"/>
      <c r="O11" s="43"/>
      <c r="P11" s="78">
        <v>180.0</v>
      </c>
      <c r="Q11" s="250"/>
      <c r="R11" s="44"/>
      <c r="S11" s="262"/>
      <c r="T11" s="275"/>
      <c r="U11" s="274"/>
      <c r="V11" s="80">
        <v>100.0</v>
      </c>
      <c r="W11" s="98" t="s">
        <v>24</v>
      </c>
      <c r="X11" s="99">
        <f>SUM(X7:X10)</f>
        <v>6170</v>
      </c>
      <c r="Y11" s="8"/>
      <c r="Z11" s="8"/>
      <c r="AA11" s="8"/>
      <c r="AB11" s="8"/>
      <c r="AC11" s="8"/>
      <c r="AD11" s="8"/>
      <c r="AE11" s="8"/>
    </row>
    <row r="12">
      <c r="A12" s="53" t="s">
        <v>48</v>
      </c>
      <c r="B12" s="53" t="s">
        <v>49</v>
      </c>
      <c r="C12" s="72"/>
      <c r="D12" s="83"/>
      <c r="E12" s="56" t="s">
        <v>99</v>
      </c>
      <c r="F12" s="53" t="s">
        <v>721</v>
      </c>
      <c r="G12" s="405" t="s">
        <v>888</v>
      </c>
      <c r="H12" s="85" t="s">
        <v>886</v>
      </c>
      <c r="I12" s="76" t="s">
        <v>887</v>
      </c>
      <c r="J12" s="53" t="s">
        <v>38</v>
      </c>
      <c r="K12" s="59"/>
      <c r="L12" s="77"/>
      <c r="M12" s="61"/>
      <c r="N12" s="62"/>
      <c r="O12" s="43"/>
      <c r="P12" s="78">
        <v>300.0</v>
      </c>
      <c r="Q12" s="250"/>
      <c r="R12" s="44"/>
      <c r="S12" s="268"/>
      <c r="T12" s="276"/>
      <c r="U12" s="274"/>
      <c r="V12" s="277">
        <v>100.0</v>
      </c>
      <c r="W12" s="100"/>
      <c r="X12" s="101"/>
      <c r="Y12" s="8"/>
      <c r="Z12" s="8"/>
      <c r="AA12" s="8"/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889</v>
      </c>
      <c r="E13" s="56" t="s">
        <v>72</v>
      </c>
      <c r="F13" s="53" t="s">
        <v>721</v>
      </c>
      <c r="G13" s="405" t="s">
        <v>890</v>
      </c>
      <c r="H13" s="85" t="s">
        <v>891</v>
      </c>
      <c r="I13" s="401">
        <v>1.1947371486E10</v>
      </c>
      <c r="J13" s="53" t="s">
        <v>70</v>
      </c>
      <c r="K13" s="59"/>
      <c r="L13" s="77"/>
      <c r="M13" s="61"/>
      <c r="N13" s="62"/>
      <c r="O13" s="87">
        <v>350.0</v>
      </c>
      <c r="P13" s="89"/>
      <c r="Q13" s="257"/>
      <c r="R13" s="64"/>
      <c r="S13" s="268"/>
      <c r="T13" s="275"/>
      <c r="U13" s="279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57</v>
      </c>
      <c r="B14" s="53" t="s">
        <v>49</v>
      </c>
      <c r="C14" s="72"/>
      <c r="D14" s="73" t="s">
        <v>892</v>
      </c>
      <c r="E14" s="56" t="s">
        <v>121</v>
      </c>
      <c r="F14" s="53" t="s">
        <v>721</v>
      </c>
      <c r="G14" s="406" t="s">
        <v>893</v>
      </c>
      <c r="H14" s="85" t="s">
        <v>894</v>
      </c>
      <c r="I14" s="401">
        <v>6.291895909E9</v>
      </c>
      <c r="J14" s="53" t="s">
        <v>70</v>
      </c>
      <c r="K14" s="59"/>
      <c r="L14" s="77"/>
      <c r="M14" s="61">
        <v>600.0</v>
      </c>
      <c r="N14" s="62"/>
      <c r="O14" s="87"/>
      <c r="P14" s="89"/>
      <c r="Q14" s="257"/>
      <c r="R14" s="64"/>
      <c r="S14" s="268"/>
      <c r="T14" s="275"/>
      <c r="U14" s="274"/>
      <c r="V14" s="80">
        <v>100.0</v>
      </c>
      <c r="W14" s="104" t="s">
        <v>17</v>
      </c>
      <c r="X14" s="90">
        <f>SUM(P7:P95)</f>
        <v>1780</v>
      </c>
      <c r="Y14" s="8"/>
      <c r="Z14" s="8"/>
      <c r="AA14" s="8"/>
      <c r="AB14" s="8"/>
      <c r="AC14" s="8"/>
      <c r="AD14" s="8"/>
      <c r="AE14" s="8"/>
    </row>
    <row r="15">
      <c r="A15" s="53" t="s">
        <v>57</v>
      </c>
      <c r="B15" s="53" t="s">
        <v>49</v>
      </c>
      <c r="C15" s="54"/>
      <c r="D15" s="73" t="s">
        <v>895</v>
      </c>
      <c r="E15" s="56" t="s">
        <v>93</v>
      </c>
      <c r="F15" s="53" t="s">
        <v>59</v>
      </c>
      <c r="G15" s="405" t="s">
        <v>896</v>
      </c>
      <c r="H15" s="85" t="s">
        <v>897</v>
      </c>
      <c r="I15" s="401">
        <v>8.18890085E9</v>
      </c>
      <c r="J15" s="53" t="s">
        <v>38</v>
      </c>
      <c r="K15" s="59"/>
      <c r="L15" s="105"/>
      <c r="M15" s="61">
        <v>250.0</v>
      </c>
      <c r="N15" s="106"/>
      <c r="O15" s="43"/>
      <c r="P15" s="78"/>
      <c r="Q15" s="250"/>
      <c r="R15" s="44"/>
      <c r="S15" s="268"/>
      <c r="T15" s="275"/>
      <c r="U15" s="282"/>
      <c r="V15" s="80">
        <v>125.0</v>
      </c>
      <c r="W15" s="98" t="s">
        <v>27</v>
      </c>
      <c r="X15" s="99">
        <f>SUM(X14)</f>
        <v>1780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898</v>
      </c>
      <c r="E16" s="56" t="s">
        <v>29</v>
      </c>
      <c r="F16" s="53" t="s">
        <v>721</v>
      </c>
      <c r="G16" s="405" t="s">
        <v>899</v>
      </c>
      <c r="H16" s="85" t="s">
        <v>900</v>
      </c>
      <c r="I16" s="76">
        <v>9.891511454E9</v>
      </c>
      <c r="J16" s="53" t="s">
        <v>70</v>
      </c>
      <c r="K16" s="59"/>
      <c r="L16" s="60"/>
      <c r="M16" s="61"/>
      <c r="N16" s="62"/>
      <c r="O16" s="87">
        <v>350.0</v>
      </c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73" t="s">
        <v>901</v>
      </c>
      <c r="E17" s="56" t="s">
        <v>76</v>
      </c>
      <c r="F17" s="53" t="s">
        <v>721</v>
      </c>
      <c r="G17" s="405" t="s">
        <v>902</v>
      </c>
      <c r="H17" s="85" t="s">
        <v>851</v>
      </c>
      <c r="I17" s="76">
        <v>2.7992225909E10</v>
      </c>
      <c r="J17" s="53" t="s">
        <v>70</v>
      </c>
      <c r="K17" s="59"/>
      <c r="L17" s="109"/>
      <c r="M17" s="61"/>
      <c r="N17" s="62"/>
      <c r="O17" s="87">
        <v>350.0</v>
      </c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48</v>
      </c>
      <c r="B18" s="53" t="s">
        <v>49</v>
      </c>
      <c r="C18" s="72"/>
      <c r="D18" s="73" t="s">
        <v>903</v>
      </c>
      <c r="E18" s="56" t="s">
        <v>51</v>
      </c>
      <c r="F18" s="53" t="s">
        <v>721</v>
      </c>
      <c r="G18" s="405" t="s">
        <v>904</v>
      </c>
      <c r="H18" s="85" t="s">
        <v>905</v>
      </c>
      <c r="I18" s="401" t="s">
        <v>906</v>
      </c>
      <c r="J18" s="53" t="s">
        <v>38</v>
      </c>
      <c r="K18" s="59"/>
      <c r="L18" s="77"/>
      <c r="M18" s="111"/>
      <c r="N18" s="62">
        <v>400.0</v>
      </c>
      <c r="O18" s="63"/>
      <c r="P18" s="66"/>
      <c r="Q18" s="265"/>
      <c r="R18" s="112"/>
      <c r="S18" s="262"/>
      <c r="T18" s="275"/>
      <c r="U18" s="274"/>
      <c r="V18" s="80">
        <v>200.0</v>
      </c>
      <c r="W18" s="284" t="s">
        <v>45</v>
      </c>
      <c r="X18" s="70">
        <f>SUM(S7:S93)</f>
        <v>0</v>
      </c>
      <c r="Y18" s="8"/>
      <c r="Z18" s="8"/>
      <c r="AA18" s="110"/>
      <c r="AB18" s="8"/>
      <c r="AC18" s="8"/>
      <c r="AD18" s="8"/>
      <c r="AE18" s="8"/>
    </row>
    <row r="19" ht="17.25" customHeight="1">
      <c r="A19" s="53" t="s">
        <v>57</v>
      </c>
      <c r="B19" s="53" t="s">
        <v>49</v>
      </c>
      <c r="C19" s="72"/>
      <c r="D19" s="73" t="s">
        <v>907</v>
      </c>
      <c r="E19" s="56" t="s">
        <v>99</v>
      </c>
      <c r="F19" s="53" t="s">
        <v>721</v>
      </c>
      <c r="G19" s="407" t="s">
        <v>908</v>
      </c>
      <c r="H19" s="85" t="s">
        <v>909</v>
      </c>
      <c r="I19" s="401">
        <v>8.499726731E9</v>
      </c>
      <c r="J19" s="53" t="s">
        <v>70</v>
      </c>
      <c r="K19" s="59"/>
      <c r="L19" s="77"/>
      <c r="M19" s="111">
        <v>300.0</v>
      </c>
      <c r="N19" s="62"/>
      <c r="O19" s="87"/>
      <c r="P19" s="89"/>
      <c r="Q19" s="257"/>
      <c r="R19" s="64"/>
      <c r="S19" s="268"/>
      <c r="T19" s="275"/>
      <c r="U19" s="274"/>
      <c r="V19" s="80">
        <v>50.0</v>
      </c>
      <c r="W19" s="285" t="s">
        <v>46</v>
      </c>
      <c r="X19" s="70">
        <f>SUM(T7:T93)</f>
        <v>0</v>
      </c>
      <c r="Y19" s="8"/>
      <c r="Z19" s="8"/>
      <c r="AA19" s="8"/>
      <c r="AB19" s="8"/>
      <c r="AC19" s="8"/>
      <c r="AD19" s="8"/>
      <c r="AE19" s="8"/>
    </row>
    <row r="20">
      <c r="A20" s="53" t="s">
        <v>57</v>
      </c>
      <c r="B20" s="53" t="s">
        <v>49</v>
      </c>
      <c r="C20" s="72"/>
      <c r="D20" s="73" t="s">
        <v>910</v>
      </c>
      <c r="E20" s="56" t="s">
        <v>500</v>
      </c>
      <c r="F20" s="53" t="s">
        <v>282</v>
      </c>
      <c r="G20" s="405" t="s">
        <v>911</v>
      </c>
      <c r="H20" s="85"/>
      <c r="I20" s="401" t="s">
        <v>284</v>
      </c>
      <c r="J20" s="53" t="s">
        <v>56</v>
      </c>
      <c r="K20" s="59">
        <v>300.0</v>
      </c>
      <c r="L20" s="77"/>
      <c r="M20" s="61"/>
      <c r="N20" s="115"/>
      <c r="O20" s="87"/>
      <c r="P20" s="89"/>
      <c r="Q20" s="257"/>
      <c r="R20" s="64"/>
      <c r="S20" s="268"/>
      <c r="T20" s="275"/>
      <c r="U20" s="274"/>
      <c r="V20" s="80">
        <v>150.0</v>
      </c>
      <c r="W20" s="286" t="s">
        <v>47</v>
      </c>
      <c r="X20" s="287">
        <f>SUM(U7:U93)</f>
        <v>100</v>
      </c>
      <c r="Y20" s="8"/>
      <c r="Z20" s="8"/>
      <c r="AA20" s="8"/>
      <c r="AB20" s="8"/>
      <c r="AC20" s="8"/>
      <c r="AD20" s="8"/>
      <c r="AE20" s="8"/>
    </row>
    <row r="21">
      <c r="A21" s="53" t="s">
        <v>57</v>
      </c>
      <c r="B21" s="53" t="s">
        <v>49</v>
      </c>
      <c r="C21" s="72"/>
      <c r="D21" s="73" t="s">
        <v>912</v>
      </c>
      <c r="E21" s="56" t="s">
        <v>29</v>
      </c>
      <c r="F21" s="53" t="s">
        <v>721</v>
      </c>
      <c r="G21" s="405" t="s">
        <v>913</v>
      </c>
      <c r="H21" s="85" t="s">
        <v>914</v>
      </c>
      <c r="I21" s="408">
        <v>1.4997655085E10</v>
      </c>
      <c r="J21" s="53" t="s">
        <v>70</v>
      </c>
      <c r="K21" s="59"/>
      <c r="L21" s="77"/>
      <c r="M21" s="61">
        <v>350.0</v>
      </c>
      <c r="N21" s="115"/>
      <c r="O21" s="87"/>
      <c r="P21" s="89"/>
      <c r="Q21" s="257"/>
      <c r="R21" s="64"/>
      <c r="S21" s="268"/>
      <c r="T21" s="275"/>
      <c r="U21" s="274"/>
      <c r="V21" s="80">
        <v>50.0</v>
      </c>
      <c r="W21" s="98" t="s">
        <v>116</v>
      </c>
      <c r="X21" s="99">
        <f>SUM(X18:X20)</f>
        <v>100</v>
      </c>
      <c r="Y21" s="8"/>
      <c r="Z21" s="8"/>
      <c r="AA21" s="8"/>
      <c r="AB21" s="8"/>
      <c r="AC21" s="8"/>
      <c r="AD21" s="8"/>
      <c r="AE21" s="8"/>
    </row>
    <row r="22">
      <c r="A22" s="53" t="s">
        <v>57</v>
      </c>
      <c r="B22" s="53" t="s">
        <v>49</v>
      </c>
      <c r="C22" s="72"/>
      <c r="D22" s="73" t="s">
        <v>915</v>
      </c>
      <c r="E22" s="56" t="s">
        <v>129</v>
      </c>
      <c r="F22" s="53" t="s">
        <v>59</v>
      </c>
      <c r="G22" s="405" t="s">
        <v>916</v>
      </c>
      <c r="H22" s="85" t="s">
        <v>371</v>
      </c>
      <c r="I22" s="401">
        <v>9.881040504E9</v>
      </c>
      <c r="J22" s="281" t="s">
        <v>38</v>
      </c>
      <c r="K22" s="59"/>
      <c r="L22" s="77"/>
      <c r="M22" s="61"/>
      <c r="N22" s="106"/>
      <c r="O22" s="87"/>
      <c r="P22" s="89"/>
      <c r="Q22" s="257">
        <v>450.0</v>
      </c>
      <c r="R22" s="64"/>
      <c r="S22" s="289"/>
      <c r="T22" s="275"/>
      <c r="U22" s="282"/>
      <c r="V22" s="80">
        <v>250.0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917</v>
      </c>
      <c r="E23" s="56" t="s">
        <v>109</v>
      </c>
      <c r="F23" s="53" t="s">
        <v>721</v>
      </c>
      <c r="G23" s="405" t="s">
        <v>918</v>
      </c>
      <c r="H23" s="85" t="s">
        <v>919</v>
      </c>
      <c r="I23" s="401">
        <v>8.39401419E9</v>
      </c>
      <c r="J23" s="53" t="s">
        <v>38</v>
      </c>
      <c r="K23" s="59"/>
      <c r="L23" s="77"/>
      <c r="M23" s="61"/>
      <c r="N23" s="62"/>
      <c r="O23" s="87"/>
      <c r="P23" s="89"/>
      <c r="Q23" s="257"/>
      <c r="R23" s="64">
        <v>350.0</v>
      </c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121" t="s">
        <v>920</v>
      </c>
      <c r="E24" s="56" t="s">
        <v>121</v>
      </c>
      <c r="F24" s="53" t="s">
        <v>721</v>
      </c>
      <c r="G24" s="405" t="s">
        <v>921</v>
      </c>
      <c r="H24" s="85" t="s">
        <v>500</v>
      </c>
      <c r="I24" s="401" t="s">
        <v>922</v>
      </c>
      <c r="J24" s="53" t="s">
        <v>70</v>
      </c>
      <c r="K24" s="116"/>
      <c r="L24" s="77"/>
      <c r="M24" s="61"/>
      <c r="N24" s="106"/>
      <c r="O24" s="87"/>
      <c r="P24" s="89">
        <v>700.0</v>
      </c>
      <c r="Q24" s="257"/>
      <c r="R24" s="64"/>
      <c r="S24" s="268"/>
      <c r="T24" s="276"/>
      <c r="U24" s="274"/>
      <c r="V24" s="80">
        <v>350.0</v>
      </c>
      <c r="W24" s="357" t="s">
        <v>127</v>
      </c>
      <c r="X24" s="358">
        <f>SUM(X11,X15,X21,AA10)</f>
        <v>11100</v>
      </c>
      <c r="Y24" s="8"/>
      <c r="Z24" s="8"/>
      <c r="AA24" s="8"/>
      <c r="AB24" s="8"/>
      <c r="AC24" s="8"/>
      <c r="AD24" s="8"/>
      <c r="AE24" s="8"/>
    </row>
    <row r="25" ht="15.75" customHeight="1">
      <c r="A25" s="53" t="s">
        <v>57</v>
      </c>
      <c r="B25" s="53" t="s">
        <v>49</v>
      </c>
      <c r="C25" s="72"/>
      <c r="D25" s="54"/>
      <c r="E25" s="84"/>
      <c r="F25" s="53" t="s">
        <v>721</v>
      </c>
      <c r="G25" s="74" t="s">
        <v>923</v>
      </c>
      <c r="H25" s="85" t="s">
        <v>924</v>
      </c>
      <c r="I25" s="76" t="s">
        <v>925</v>
      </c>
      <c r="J25" s="53"/>
      <c r="K25" s="59"/>
      <c r="L25" s="60"/>
      <c r="M25" s="61">
        <v>400.0</v>
      </c>
      <c r="N25" s="106"/>
      <c r="O25" s="87"/>
      <c r="P25" s="89"/>
      <c r="Q25" s="257"/>
      <c r="R25" s="64"/>
      <c r="S25" s="268"/>
      <c r="T25" s="276"/>
      <c r="U25" s="282"/>
      <c r="V25" s="80">
        <v>200.0</v>
      </c>
      <c r="W25" s="409"/>
      <c r="X25" s="410"/>
      <c r="Y25" s="8"/>
      <c r="Z25" s="8"/>
      <c r="AA25" s="8"/>
      <c r="AB25" s="8"/>
      <c r="AC25" s="8"/>
      <c r="AD25" s="8"/>
      <c r="AE25" s="8"/>
    </row>
    <row r="26">
      <c r="A26" s="53" t="s">
        <v>48</v>
      </c>
      <c r="B26" s="53" t="s">
        <v>49</v>
      </c>
      <c r="C26" s="54"/>
      <c r="D26" s="73" t="s">
        <v>926</v>
      </c>
      <c r="E26" s="56" t="s">
        <v>104</v>
      </c>
      <c r="F26" s="53" t="s">
        <v>105</v>
      </c>
      <c r="G26" s="405" t="s">
        <v>927</v>
      </c>
      <c r="H26" s="85" t="s">
        <v>928</v>
      </c>
      <c r="I26" s="76" t="s">
        <v>929</v>
      </c>
      <c r="J26" s="53" t="s">
        <v>38</v>
      </c>
      <c r="K26" s="86">
        <v>350.0</v>
      </c>
      <c r="L26" s="77"/>
      <c r="M26" s="118"/>
      <c r="N26" s="106"/>
      <c r="O26" s="87"/>
      <c r="P26" s="66"/>
      <c r="Q26" s="265"/>
      <c r="R26" s="112"/>
      <c r="S26" s="268"/>
      <c r="T26" s="276"/>
      <c r="U26" s="282"/>
      <c r="V26" s="80">
        <v>175.0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48</v>
      </c>
      <c r="B27" s="53" t="s">
        <v>49</v>
      </c>
      <c r="C27" s="54"/>
      <c r="D27" s="73" t="s">
        <v>930</v>
      </c>
      <c r="E27" s="56" t="s">
        <v>121</v>
      </c>
      <c r="F27" s="53" t="s">
        <v>346</v>
      </c>
      <c r="G27" s="405" t="s">
        <v>931</v>
      </c>
      <c r="H27" s="85" t="s">
        <v>932</v>
      </c>
      <c r="I27" s="76" t="s">
        <v>933</v>
      </c>
      <c r="J27" s="53" t="s">
        <v>70</v>
      </c>
      <c r="K27" s="59">
        <v>197.0</v>
      </c>
      <c r="L27" s="77"/>
      <c r="M27" s="111"/>
      <c r="N27" s="62"/>
      <c r="O27" s="87"/>
      <c r="P27" s="89"/>
      <c r="Q27" s="257"/>
      <c r="R27" s="64"/>
      <c r="S27" s="268"/>
      <c r="T27" s="276"/>
      <c r="U27" s="294"/>
      <c r="V27" s="56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48</v>
      </c>
      <c r="B28" s="53" t="s">
        <v>49</v>
      </c>
      <c r="C28" s="54"/>
      <c r="D28" s="73" t="s">
        <v>934</v>
      </c>
      <c r="E28" s="56" t="s">
        <v>133</v>
      </c>
      <c r="F28" s="53" t="s">
        <v>797</v>
      </c>
      <c r="G28" s="405" t="s">
        <v>935</v>
      </c>
      <c r="H28" s="85"/>
      <c r="I28" s="401" t="s">
        <v>936</v>
      </c>
      <c r="J28" s="53" t="s">
        <v>70</v>
      </c>
      <c r="K28" s="59">
        <v>80.0</v>
      </c>
      <c r="L28" s="77"/>
      <c r="M28" s="61"/>
      <c r="N28" s="115"/>
      <c r="O28" s="87"/>
      <c r="P28" s="89"/>
      <c r="Q28" s="257"/>
      <c r="R28" s="64"/>
      <c r="S28" s="262"/>
      <c r="T28" s="275"/>
      <c r="U28" s="295"/>
      <c r="V28" s="298">
        <v>80.0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48</v>
      </c>
      <c r="B29" s="53" t="s">
        <v>187</v>
      </c>
      <c r="C29" s="54"/>
      <c r="D29" s="120" t="s">
        <v>188</v>
      </c>
      <c r="E29" s="56" t="s">
        <v>93</v>
      </c>
      <c r="F29" s="53" t="s">
        <v>94</v>
      </c>
      <c r="G29" s="405" t="s">
        <v>937</v>
      </c>
      <c r="H29" s="85"/>
      <c r="I29" s="401" t="s">
        <v>938</v>
      </c>
      <c r="J29" s="53" t="s">
        <v>38</v>
      </c>
      <c r="K29" s="59" t="s">
        <v>187</v>
      </c>
      <c r="L29" s="77"/>
      <c r="M29" s="61"/>
      <c r="N29" s="62"/>
      <c r="O29" s="87"/>
      <c r="P29" s="89"/>
      <c r="Q29" s="257"/>
      <c r="R29" s="64"/>
      <c r="S29" s="268"/>
      <c r="T29" s="275"/>
      <c r="U29" s="295"/>
      <c r="V29" s="56" t="s">
        <v>188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57</v>
      </c>
      <c r="B30" s="53" t="s">
        <v>49</v>
      </c>
      <c r="C30" s="72"/>
      <c r="D30" s="120" t="s">
        <v>939</v>
      </c>
      <c r="E30" s="56" t="s">
        <v>51</v>
      </c>
      <c r="F30" s="53" t="s">
        <v>712</v>
      </c>
      <c r="G30" s="405" t="s">
        <v>940</v>
      </c>
      <c r="H30" s="85" t="s">
        <v>359</v>
      </c>
      <c r="I30" s="401">
        <v>6.198295661E9</v>
      </c>
      <c r="J30" s="53" t="s">
        <v>38</v>
      </c>
      <c r="K30" s="59"/>
      <c r="L30" s="60"/>
      <c r="M30" s="61">
        <v>450.0</v>
      </c>
      <c r="N30" s="62"/>
      <c r="O30" s="87"/>
      <c r="P30" s="89"/>
      <c r="Q30" s="257"/>
      <c r="R30" s="64"/>
      <c r="S30" s="296"/>
      <c r="T30" s="297"/>
      <c r="U30" s="295"/>
      <c r="V30" s="56">
        <v>175.0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57</v>
      </c>
      <c r="B31" s="53" t="s">
        <v>49</v>
      </c>
      <c r="C31" s="121"/>
      <c r="D31" s="120" t="s">
        <v>941</v>
      </c>
      <c r="E31" s="56" t="s">
        <v>63</v>
      </c>
      <c r="F31" s="53" t="s">
        <v>721</v>
      </c>
      <c r="G31" s="405" t="s">
        <v>942</v>
      </c>
      <c r="H31" s="85" t="s">
        <v>943</v>
      </c>
      <c r="I31" s="76" t="s">
        <v>944</v>
      </c>
      <c r="J31" s="53" t="s">
        <v>38</v>
      </c>
      <c r="K31" s="59"/>
      <c r="L31" s="77"/>
      <c r="M31" s="61">
        <v>350.0</v>
      </c>
      <c r="N31" s="106"/>
      <c r="O31" s="43"/>
      <c r="P31" s="78"/>
      <c r="Q31" s="250"/>
      <c r="R31" s="44"/>
      <c r="S31" s="296"/>
      <c r="T31" s="297"/>
      <c r="U31" s="295"/>
      <c r="V31" s="56">
        <v>50.0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57</v>
      </c>
      <c r="B32" s="53" t="s">
        <v>49</v>
      </c>
      <c r="C32" s="72"/>
      <c r="D32" s="120" t="s">
        <v>945</v>
      </c>
      <c r="E32" s="56" t="s">
        <v>104</v>
      </c>
      <c r="F32" s="53" t="s">
        <v>863</v>
      </c>
      <c r="G32" s="299" t="s">
        <v>946</v>
      </c>
      <c r="H32" s="122" t="s">
        <v>947</v>
      </c>
      <c r="I32" s="76" t="s">
        <v>948</v>
      </c>
      <c r="J32" s="53" t="s">
        <v>38</v>
      </c>
      <c r="K32" s="59"/>
      <c r="L32" s="77"/>
      <c r="M32" s="111">
        <v>200.0</v>
      </c>
      <c r="N32" s="62"/>
      <c r="O32" s="87"/>
      <c r="P32" s="89"/>
      <c r="Q32" s="257"/>
      <c r="R32" s="64"/>
      <c r="S32" s="296"/>
      <c r="T32" s="297"/>
      <c r="U32" s="294"/>
      <c r="V32" s="411">
        <v>200.0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48</v>
      </c>
      <c r="B33" s="53" t="s">
        <v>49</v>
      </c>
      <c r="C33" s="124"/>
      <c r="D33" s="73" t="s">
        <v>949</v>
      </c>
      <c r="E33" s="56" t="s">
        <v>109</v>
      </c>
      <c r="F33" s="53" t="s">
        <v>721</v>
      </c>
      <c r="G33" s="405" t="s">
        <v>950</v>
      </c>
      <c r="H33" s="85" t="s">
        <v>951</v>
      </c>
      <c r="I33" s="76" t="s">
        <v>952</v>
      </c>
      <c r="J33" s="53" t="s">
        <v>38</v>
      </c>
      <c r="K33" s="59"/>
      <c r="L33" s="77"/>
      <c r="M33" s="123"/>
      <c r="N33" s="62">
        <v>350.0</v>
      </c>
      <c r="O33" s="87"/>
      <c r="P33" s="89"/>
      <c r="Q33" s="257"/>
      <c r="R33" s="64"/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57</v>
      </c>
      <c r="B34" s="53" t="s">
        <v>49</v>
      </c>
      <c r="C34" s="72"/>
      <c r="D34" s="142" t="s">
        <v>953</v>
      </c>
      <c r="E34" s="56" t="s">
        <v>72</v>
      </c>
      <c r="F34" s="53" t="s">
        <v>721</v>
      </c>
      <c r="G34" s="405" t="s">
        <v>954</v>
      </c>
      <c r="H34" s="85" t="s">
        <v>955</v>
      </c>
      <c r="I34" s="401">
        <v>8.586863E9</v>
      </c>
      <c r="J34" s="53" t="s">
        <v>70</v>
      </c>
      <c r="K34" s="59"/>
      <c r="L34" s="77"/>
      <c r="M34" s="111">
        <v>350.0</v>
      </c>
      <c r="N34" s="62"/>
      <c r="O34" s="63"/>
      <c r="P34" s="66"/>
      <c r="Q34" s="265"/>
      <c r="R34" s="112"/>
      <c r="S34" s="296"/>
      <c r="T34" s="300"/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142" t="s">
        <v>956</v>
      </c>
      <c r="E35" s="56" t="s">
        <v>99</v>
      </c>
      <c r="F35" s="53" t="s">
        <v>721</v>
      </c>
      <c r="G35" s="405" t="s">
        <v>957</v>
      </c>
      <c r="H35" s="85"/>
      <c r="I35" s="76" t="s">
        <v>958</v>
      </c>
      <c r="J35" s="53" t="s">
        <v>70</v>
      </c>
      <c r="K35" s="59">
        <v>350.0</v>
      </c>
      <c r="L35" s="77"/>
      <c r="M35" s="97"/>
      <c r="N35" s="62"/>
      <c r="O35" s="43"/>
      <c r="P35" s="78"/>
      <c r="Q35" s="250"/>
      <c r="R35" s="44"/>
      <c r="S35" s="296"/>
      <c r="T35" s="297"/>
      <c r="U35" s="295"/>
      <c r="V35" s="56">
        <v>50.0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48</v>
      </c>
      <c r="B36" s="53" t="s">
        <v>49</v>
      </c>
      <c r="C36" s="54"/>
      <c r="D36" s="142" t="s">
        <v>959</v>
      </c>
      <c r="E36" s="56" t="s">
        <v>63</v>
      </c>
      <c r="F36" s="53" t="s">
        <v>721</v>
      </c>
      <c r="G36" s="405" t="s">
        <v>960</v>
      </c>
      <c r="H36" s="85"/>
      <c r="I36" s="76" t="s">
        <v>961</v>
      </c>
      <c r="J36" s="53" t="s">
        <v>38</v>
      </c>
      <c r="K36" s="86"/>
      <c r="L36" s="77">
        <v>350.0</v>
      </c>
      <c r="M36" s="61"/>
      <c r="N36" s="62"/>
      <c r="O36" s="87"/>
      <c r="P36" s="89"/>
      <c r="Q36" s="257"/>
      <c r="R36" s="64"/>
      <c r="S36" s="296"/>
      <c r="T36" s="297"/>
      <c r="U36" s="294"/>
      <c r="V36" s="56">
        <v>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57</v>
      </c>
      <c r="B37" s="53" t="s">
        <v>49</v>
      </c>
      <c r="C37" s="54"/>
      <c r="D37" s="120" t="s">
        <v>962</v>
      </c>
      <c r="E37" s="56" t="s">
        <v>72</v>
      </c>
      <c r="F37" s="53" t="s">
        <v>721</v>
      </c>
      <c r="G37" s="404" t="s">
        <v>963</v>
      </c>
      <c r="H37" s="75" t="s">
        <v>964</v>
      </c>
      <c r="I37" s="408">
        <v>4.891554555E9</v>
      </c>
      <c r="J37" s="53" t="s">
        <v>70</v>
      </c>
      <c r="K37" s="86"/>
      <c r="L37" s="77"/>
      <c r="M37" s="61">
        <v>250.0</v>
      </c>
      <c r="N37" s="62"/>
      <c r="O37" s="87"/>
      <c r="P37" s="89"/>
      <c r="Q37" s="257"/>
      <c r="R37" s="64"/>
      <c r="S37" s="301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48</v>
      </c>
      <c r="B38" s="53" t="s">
        <v>49</v>
      </c>
      <c r="C38" s="54"/>
      <c r="D38" s="55"/>
      <c r="E38" s="56" t="s">
        <v>109</v>
      </c>
      <c r="F38" s="53" t="s">
        <v>721</v>
      </c>
      <c r="G38" s="302" t="s">
        <v>965</v>
      </c>
      <c r="H38" s="129"/>
      <c r="I38" s="401" t="s">
        <v>966</v>
      </c>
      <c r="J38" s="281" t="s">
        <v>38</v>
      </c>
      <c r="K38" s="59"/>
      <c r="L38" s="77">
        <v>750.0</v>
      </c>
      <c r="M38" s="61"/>
      <c r="N38" s="106"/>
      <c r="O38" s="63"/>
      <c r="P38" s="66"/>
      <c r="Q38" s="265"/>
      <c r="R38" s="112"/>
      <c r="S38" s="296"/>
      <c r="T38" s="297"/>
      <c r="U38" s="294"/>
      <c r="V38" s="56">
        <v>100.0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48</v>
      </c>
      <c r="B39" s="53" t="s">
        <v>49</v>
      </c>
      <c r="C39" s="72"/>
      <c r="D39" s="120" t="s">
        <v>967</v>
      </c>
      <c r="E39" s="56" t="s">
        <v>29</v>
      </c>
      <c r="F39" s="53" t="s">
        <v>721</v>
      </c>
      <c r="G39" s="405" t="s">
        <v>968</v>
      </c>
      <c r="H39" s="85" t="s">
        <v>969</v>
      </c>
      <c r="I39" s="76" t="s">
        <v>970</v>
      </c>
      <c r="J39" s="53" t="s">
        <v>70</v>
      </c>
      <c r="K39" s="59"/>
      <c r="L39" s="77">
        <v>600.0</v>
      </c>
      <c r="M39" s="61"/>
      <c r="N39" s="62"/>
      <c r="O39" s="130"/>
      <c r="P39" s="133"/>
      <c r="Q39" s="303"/>
      <c r="R39" s="131"/>
      <c r="S39" s="296"/>
      <c r="T39" s="297"/>
      <c r="U39" s="295"/>
      <c r="V39" s="56">
        <v>100.0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57</v>
      </c>
      <c r="B40" s="53" t="s">
        <v>49</v>
      </c>
      <c r="C40" s="72"/>
      <c r="D40" s="120" t="s">
        <v>971</v>
      </c>
      <c r="E40" s="56" t="s">
        <v>500</v>
      </c>
      <c r="F40" s="53" t="s">
        <v>721</v>
      </c>
      <c r="G40" s="405" t="s">
        <v>972</v>
      </c>
      <c r="H40" s="85" t="s">
        <v>973</v>
      </c>
      <c r="I40" s="401">
        <v>2.2992795785E10</v>
      </c>
      <c r="J40" s="53" t="s">
        <v>38</v>
      </c>
      <c r="K40" s="119"/>
      <c r="L40" s="77"/>
      <c r="M40" s="61"/>
      <c r="N40" s="62"/>
      <c r="O40" s="87"/>
      <c r="P40" s="89"/>
      <c r="Q40" s="257"/>
      <c r="R40" s="64">
        <v>350.0</v>
      </c>
      <c r="S40" s="296"/>
      <c r="T40" s="297"/>
      <c r="U40" s="294"/>
      <c r="V40" s="56">
        <v>50.0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73" t="s">
        <v>974</v>
      </c>
      <c r="E41" s="56" t="s">
        <v>129</v>
      </c>
      <c r="F41" s="53" t="s">
        <v>303</v>
      </c>
      <c r="G41" s="405" t="s">
        <v>975</v>
      </c>
      <c r="H41" s="85" t="s">
        <v>976</v>
      </c>
      <c r="I41" s="76" t="s">
        <v>977</v>
      </c>
      <c r="J41" s="53" t="s">
        <v>38</v>
      </c>
      <c r="K41" s="59"/>
      <c r="L41" s="77"/>
      <c r="M41" s="97"/>
      <c r="N41" s="134"/>
      <c r="O41" s="87"/>
      <c r="P41" s="89">
        <v>250.0</v>
      </c>
      <c r="Q41" s="257"/>
      <c r="R41" s="64"/>
      <c r="S41" s="296"/>
      <c r="T41" s="297"/>
      <c r="U41" s="295"/>
      <c r="V41" s="56">
        <v>125.0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48</v>
      </c>
      <c r="B42" s="53" t="s">
        <v>49</v>
      </c>
      <c r="C42" s="72"/>
      <c r="D42" s="120" t="s">
        <v>978</v>
      </c>
      <c r="E42" s="56" t="s">
        <v>72</v>
      </c>
      <c r="F42" s="53" t="s">
        <v>721</v>
      </c>
      <c r="G42" s="405" t="s">
        <v>979</v>
      </c>
      <c r="H42" s="85" t="s">
        <v>980</v>
      </c>
      <c r="I42" s="76" t="s">
        <v>981</v>
      </c>
      <c r="J42" s="53" t="s">
        <v>70</v>
      </c>
      <c r="K42" s="59"/>
      <c r="L42" s="77">
        <v>350.0</v>
      </c>
      <c r="M42" s="61"/>
      <c r="N42" s="135"/>
      <c r="O42" s="87"/>
      <c r="P42" s="89"/>
      <c r="Q42" s="257"/>
      <c r="R42" s="64"/>
      <c r="S42" s="296"/>
      <c r="T42" s="297"/>
      <c r="U42" s="295"/>
      <c r="V42" s="56">
        <v>50.0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48</v>
      </c>
      <c r="B43" s="53" t="s">
        <v>49</v>
      </c>
      <c r="C43" s="54"/>
      <c r="D43" s="304" t="s">
        <v>982</v>
      </c>
      <c r="E43" s="56" t="s">
        <v>29</v>
      </c>
      <c r="F43" s="53" t="s">
        <v>59</v>
      </c>
      <c r="G43" s="412" t="s">
        <v>983</v>
      </c>
      <c r="H43" s="138"/>
      <c r="I43" s="401">
        <v>1.5988049867E10</v>
      </c>
      <c r="J43" s="53" t="s">
        <v>70</v>
      </c>
      <c r="K43" s="86">
        <v>250.0</v>
      </c>
      <c r="L43" s="77"/>
      <c r="M43" s="61"/>
      <c r="N43" s="134"/>
      <c r="O43" s="87"/>
      <c r="P43" s="89"/>
      <c r="Q43" s="257"/>
      <c r="R43" s="64"/>
      <c r="S43" s="296"/>
      <c r="T43" s="300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48</v>
      </c>
      <c r="B44" s="53" t="s">
        <v>49</v>
      </c>
      <c r="C44" s="54"/>
      <c r="D44" s="73" t="s">
        <v>984</v>
      </c>
      <c r="E44" s="56" t="s">
        <v>109</v>
      </c>
      <c r="F44" s="53" t="s">
        <v>721</v>
      </c>
      <c r="G44" s="405" t="s">
        <v>985</v>
      </c>
      <c r="H44" s="85" t="s">
        <v>986</v>
      </c>
      <c r="I44" s="76" t="s">
        <v>987</v>
      </c>
      <c r="J44" s="53" t="s">
        <v>38</v>
      </c>
      <c r="K44" s="59"/>
      <c r="L44" s="77"/>
      <c r="M44" s="61"/>
      <c r="N44" s="140"/>
      <c r="O44" s="87"/>
      <c r="P44" s="89">
        <v>350.0</v>
      </c>
      <c r="Q44" s="257"/>
      <c r="R44" s="64"/>
      <c r="S44" s="296"/>
      <c r="T44" s="300"/>
      <c r="U44" s="274"/>
      <c r="V44" s="56">
        <v>175.0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48</v>
      </c>
      <c r="B45" s="53" t="s">
        <v>49</v>
      </c>
      <c r="C45" s="72"/>
      <c r="D45" s="73" t="s">
        <v>988</v>
      </c>
      <c r="E45" s="56" t="s">
        <v>109</v>
      </c>
      <c r="F45" s="53" t="s">
        <v>59</v>
      </c>
      <c r="G45" s="405" t="s">
        <v>989</v>
      </c>
      <c r="H45" s="85"/>
      <c r="I45" s="76" t="s">
        <v>990</v>
      </c>
      <c r="J45" s="53" t="s">
        <v>38</v>
      </c>
      <c r="K45" s="86"/>
      <c r="L45" s="77">
        <v>250.0</v>
      </c>
      <c r="M45" s="61"/>
      <c r="N45" s="141"/>
      <c r="O45" s="87"/>
      <c r="P45" s="89"/>
      <c r="Q45" s="257"/>
      <c r="R45" s="64"/>
      <c r="S45" s="301"/>
      <c r="T45" s="297"/>
      <c r="U45" s="274"/>
      <c r="V45" s="56">
        <v>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/>
      <c r="B46" s="53"/>
      <c r="C46" s="72"/>
      <c r="D46" s="142"/>
      <c r="E46" s="84"/>
      <c r="F46" s="53"/>
      <c r="G46" s="85"/>
      <c r="H46" s="85"/>
      <c r="I46" s="117"/>
      <c r="J46" s="53"/>
      <c r="K46" s="59"/>
      <c r="L46" s="105"/>
      <c r="M46" s="61"/>
      <c r="N46" s="141"/>
      <c r="O46" s="87"/>
      <c r="P46" s="89"/>
      <c r="Q46" s="257"/>
      <c r="R46" s="64"/>
      <c r="S46" s="296"/>
      <c r="T46" s="297"/>
      <c r="U46" s="282"/>
      <c r="V46" s="56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/>
      <c r="B47" s="53"/>
      <c r="C47" s="72"/>
      <c r="D47" s="55"/>
      <c r="E47" s="84"/>
      <c r="F47" s="53"/>
      <c r="G47" s="144"/>
      <c r="H47" s="144"/>
      <c r="I47" s="117"/>
      <c r="J47" s="103"/>
      <c r="K47" s="59"/>
      <c r="L47" s="77"/>
      <c r="M47" s="123"/>
      <c r="N47" s="141"/>
      <c r="O47" s="63"/>
      <c r="P47" s="66"/>
      <c r="Q47" s="265"/>
      <c r="R47" s="112"/>
      <c r="S47" s="307"/>
      <c r="T47" s="308"/>
      <c r="U47" s="274"/>
      <c r="V47" s="56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/>
      <c r="B48" s="53"/>
      <c r="C48" s="54"/>
      <c r="D48" s="55"/>
      <c r="E48" s="84"/>
      <c r="F48" s="53"/>
      <c r="G48" s="85"/>
      <c r="H48" s="85"/>
      <c r="I48" s="85"/>
      <c r="J48" s="103"/>
      <c r="K48" s="59"/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/>
      <c r="B49" s="53"/>
      <c r="C49" s="72"/>
      <c r="D49" s="55"/>
      <c r="E49" s="84"/>
      <c r="F49" s="53"/>
      <c r="G49" s="85"/>
      <c r="H49" s="85"/>
      <c r="I49" s="85"/>
      <c r="J49" s="103"/>
      <c r="K49" s="59"/>
      <c r="L49" s="77"/>
      <c r="M49" s="145"/>
      <c r="N49" s="141"/>
      <c r="O49" s="43"/>
      <c r="P49" s="78"/>
      <c r="Q49" s="250"/>
      <c r="R49" s="44"/>
      <c r="S49" s="307"/>
      <c r="T49" s="309"/>
      <c r="U49" s="295"/>
      <c r="V49" s="56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/>
      <c r="B50" s="53"/>
      <c r="C50" s="72"/>
      <c r="D50" s="125"/>
      <c r="E50" s="56"/>
      <c r="F50" s="53"/>
      <c r="G50" s="85"/>
      <c r="H50" s="85"/>
      <c r="I50" s="146"/>
      <c r="J50" s="53"/>
      <c r="K50" s="86"/>
      <c r="L50" s="77"/>
      <c r="M50" s="145"/>
      <c r="N50" s="141"/>
      <c r="O50" s="63"/>
      <c r="P50" s="66"/>
      <c r="Q50" s="265"/>
      <c r="R50" s="112"/>
      <c r="S50" s="310"/>
      <c r="T50" s="309"/>
      <c r="U50" s="295"/>
      <c r="V50" s="56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/>
      <c r="B51" s="53"/>
      <c r="C51" s="72"/>
      <c r="D51" s="147"/>
      <c r="E51" s="84"/>
      <c r="F51" s="53"/>
      <c r="G51" s="85"/>
      <c r="H51" s="85"/>
      <c r="I51" s="117"/>
      <c r="J51" s="103"/>
      <c r="K51" s="86"/>
      <c r="L51" s="77"/>
      <c r="M51" s="148"/>
      <c r="N51" s="141"/>
      <c r="O51" s="63"/>
      <c r="P51" s="66"/>
      <c r="Q51" s="265"/>
      <c r="R51" s="112"/>
      <c r="S51" s="307"/>
      <c r="T51" s="309"/>
      <c r="U51" s="295"/>
      <c r="V51" s="56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/>
      <c r="B52" s="53"/>
      <c r="C52" s="72"/>
      <c r="D52" s="54"/>
      <c r="E52" s="84"/>
      <c r="F52" s="53"/>
      <c r="G52" s="85"/>
      <c r="H52" s="85"/>
      <c r="I52" s="117"/>
      <c r="J52" s="103"/>
      <c r="K52" s="59"/>
      <c r="L52" s="105"/>
      <c r="M52" s="145"/>
      <c r="N52" s="149"/>
      <c r="O52" s="87"/>
      <c r="P52" s="89"/>
      <c r="Q52" s="257"/>
      <c r="R52" s="64"/>
      <c r="S52" s="307"/>
      <c r="T52" s="309"/>
      <c r="U52" s="295"/>
      <c r="V52" s="56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/>
      <c r="B53" s="53"/>
      <c r="C53" s="72"/>
      <c r="D53" s="72"/>
      <c r="E53" s="84"/>
      <c r="F53" s="53"/>
      <c r="G53" s="75"/>
      <c r="H53" s="75"/>
      <c r="I53" s="117"/>
      <c r="J53" s="103"/>
      <c r="K53" s="139"/>
      <c r="L53" s="77"/>
      <c r="M53" s="145"/>
      <c r="N53" s="141"/>
      <c r="O53" s="63"/>
      <c r="P53" s="66"/>
      <c r="Q53" s="265"/>
      <c r="R53" s="112"/>
      <c r="S53" s="307"/>
      <c r="T53" s="308"/>
      <c r="U53" s="295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/>
      <c r="C54" s="72"/>
      <c r="D54" s="72"/>
      <c r="E54" s="151"/>
      <c r="F54" s="53"/>
      <c r="G54" s="85"/>
      <c r="H54" s="85"/>
      <c r="I54" s="117"/>
      <c r="J54" s="103"/>
      <c r="K54" s="59"/>
      <c r="L54" s="152"/>
      <c r="M54" s="145"/>
      <c r="N54" s="149"/>
      <c r="O54" s="87"/>
      <c r="P54" s="89"/>
      <c r="Q54" s="257"/>
      <c r="R54" s="64"/>
      <c r="S54" s="310"/>
      <c r="T54" s="309"/>
      <c r="U54" s="295"/>
      <c r="V54" s="80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/>
      <c r="C55" s="72"/>
      <c r="D55" s="72"/>
      <c r="E55" s="25"/>
      <c r="F55" s="53"/>
      <c r="G55" s="154"/>
      <c r="H55" s="154"/>
      <c r="I55" s="117"/>
      <c r="J55" s="103"/>
      <c r="K55" s="59"/>
      <c r="L55" s="77"/>
      <c r="M55" s="145"/>
      <c r="N55" s="155"/>
      <c r="O55" s="87"/>
      <c r="P55" s="89"/>
      <c r="Q55" s="257"/>
      <c r="R55" s="64"/>
      <c r="S55" s="310"/>
      <c r="T55" s="309"/>
      <c r="U55" s="295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72"/>
      <c r="E56" s="25"/>
      <c r="F56" s="53"/>
      <c r="G56" s="85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72"/>
      <c r="E57" s="25"/>
      <c r="F57" s="53"/>
      <c r="G57" s="85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72"/>
      <c r="E58" s="25"/>
      <c r="F58" s="53"/>
      <c r="G58" s="85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121"/>
      <c r="E59" s="25"/>
      <c r="F59" s="53"/>
      <c r="G59" s="85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72"/>
      <c r="E60" s="25"/>
      <c r="F60" s="53"/>
      <c r="G60" s="85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85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85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85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85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85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85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85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85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85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85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85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85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85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85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85"/>
      <c r="H75" s="85"/>
      <c r="I75" s="85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85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1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1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1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205"/>
      <c r="J94" s="6"/>
      <c r="K94" s="206"/>
      <c r="Q94" s="206"/>
      <c r="R94" s="206"/>
      <c r="S94" s="325"/>
      <c r="T94" s="325"/>
      <c r="U94" s="326"/>
      <c r="V94" s="208">
        <f>SUM(V7:V93)</f>
        <v>3875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213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5"/>
      <c r="J96" s="2"/>
      <c r="K96" s="167">
        <f>SUM(K7:K93)</f>
        <v>1777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5"/>
      <c r="J97" s="2"/>
      <c r="K97" s="167">
        <f>SUM(K96*1%)</f>
        <v>17.77</v>
      </c>
      <c r="L97" s="221">
        <f>SUM(L7:L93)</f>
        <v>2300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5"/>
      <c r="J98" s="2"/>
      <c r="K98" s="223"/>
      <c r="L98" s="83">
        <f>SUM(L97*2%)</f>
        <v>46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7947</v>
      </c>
      <c r="I99" s="5"/>
      <c r="J99" s="2"/>
      <c r="K99" s="8"/>
      <c r="L99" s="223"/>
      <c r="M99" s="221">
        <f>SUM(M7:M93)</f>
        <v>3500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3050</v>
      </c>
      <c r="I100" s="5"/>
      <c r="J100" s="2"/>
      <c r="K100" s="8"/>
      <c r="L100" s="8"/>
      <c r="M100" s="83">
        <f>SUM(M99*2%)</f>
        <v>70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1780</v>
      </c>
      <c r="I101" s="5"/>
      <c r="J101" s="2"/>
      <c r="K101" s="8"/>
      <c r="L101" s="8"/>
      <c r="M101" s="18"/>
      <c r="N101" s="167">
        <f>SUM(N7:N93)</f>
        <v>750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100</v>
      </c>
      <c r="I102" s="5"/>
      <c r="J102" s="2"/>
      <c r="K102" s="8"/>
      <c r="L102" s="8"/>
      <c r="M102" s="2"/>
      <c r="N102" s="167">
        <f>SUM(N101*1%)</f>
        <v>7.5</v>
      </c>
      <c r="O102" s="167">
        <f>SUM(O7:O93)</f>
        <v>1520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5"/>
      <c r="J103" s="2"/>
      <c r="K103" s="8"/>
      <c r="L103" s="8"/>
      <c r="M103" s="2"/>
      <c r="N103" s="2"/>
      <c r="O103" s="167">
        <f>SUM(O102*1%)</f>
        <v>15.2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SUM(K7,O8,O13,M14,O16,O17,M19,M21,P24,K27,K28,M34,K35,M37,L39,L42,K43)</f>
        <v>6097</v>
      </c>
      <c r="I104" s="334">
        <f>SUM(K7)</f>
        <v>250</v>
      </c>
      <c r="J104" s="2"/>
      <c r="K104" s="8"/>
      <c r="L104" s="8"/>
      <c r="M104" s="2"/>
      <c r="N104" s="2"/>
      <c r="O104" s="8"/>
      <c r="P104" s="167">
        <f>SUM(P7:P94)</f>
        <v>1780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35.6</v>
      </c>
      <c r="Q105" s="17">
        <f>SUM(Q7:Q93)</f>
        <v>450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413">
        <f>SUM(U9,P11,P12,M15,N18,Q22,R23,K26,M30,M31,M32,N33,L36,L38,R40,P41,P44,L45)</f>
        <v>6030</v>
      </c>
      <c r="I106" s="397"/>
      <c r="J106" s="2"/>
      <c r="K106" s="8"/>
      <c r="L106" s="8"/>
      <c r="M106" s="2"/>
      <c r="N106" s="2"/>
      <c r="O106" s="8"/>
      <c r="P106" s="18"/>
      <c r="Q106" s="167">
        <f>SUM(Q105*1%)</f>
        <v>4.5</v>
      </c>
      <c r="R106" s="17">
        <f>SUM(R7:R93)</f>
        <v>700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21" t="s">
        <v>991</v>
      </c>
      <c r="J107" s="2"/>
      <c r="K107" s="8"/>
      <c r="L107" s="8"/>
      <c r="M107" s="2"/>
      <c r="N107" s="2"/>
      <c r="O107" s="8"/>
      <c r="P107" s="2"/>
      <c r="Q107" s="2"/>
      <c r="R107" s="167">
        <f>SUM(R106*1%)</f>
        <v>7</v>
      </c>
      <c r="S107" s="167">
        <f>SUM(S7:S94)</f>
        <v>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3">
        <v>250.0</v>
      </c>
      <c r="I108" s="5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0</v>
      </c>
      <c r="T108" s="167">
        <f>SUM(T7:T94)</f>
        <v>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SUM(V7,V38)</f>
        <v>150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0</v>
      </c>
      <c r="U109" s="346">
        <f>SUM(U7:U94)</f>
        <v>100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100</v>
      </c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2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M1002" s="243"/>
      <c r="N1002" s="243"/>
      <c r="P1002" s="243"/>
      <c r="Q1002" s="243"/>
      <c r="R1002" s="243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6:X6"/>
    <mergeCell ref="Z6:AA6"/>
    <mergeCell ref="W13:X13"/>
    <mergeCell ref="W17:X1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7.75"/>
    <col customWidth="1" min="5" max="5" width="13.38"/>
    <col customWidth="1" min="6" max="6" width="19.38"/>
    <col customWidth="1" min="7" max="7" width="30.63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414"/>
      <c r="E1" s="2"/>
      <c r="F1" s="2"/>
      <c r="G1" s="4"/>
      <c r="H1" s="5"/>
      <c r="I1" s="6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415"/>
      <c r="E4" s="18"/>
      <c r="F4" s="18"/>
      <c r="G4" s="19"/>
      <c r="H4" s="20"/>
      <c r="I4" s="6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415"/>
      <c r="E5" s="25"/>
      <c r="F5" s="26"/>
      <c r="G5" s="27"/>
      <c r="H5" s="28"/>
      <c r="I5" s="364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248" t="s">
        <v>42</v>
      </c>
      <c r="X5" s="249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41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992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417" t="s">
        <v>301</v>
      </c>
      <c r="X6" s="418">
        <f>K96</f>
        <v>2099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419" t="s">
        <v>993</v>
      </c>
      <c r="E7" s="56" t="s">
        <v>51</v>
      </c>
      <c r="F7" s="53" t="s">
        <v>59</v>
      </c>
      <c r="G7" s="405" t="s">
        <v>994</v>
      </c>
      <c r="H7" s="360" t="s">
        <v>995</v>
      </c>
      <c r="I7" s="76" t="s">
        <v>996</v>
      </c>
      <c r="J7" s="53" t="s">
        <v>38</v>
      </c>
      <c r="K7" s="59"/>
      <c r="L7" s="60"/>
      <c r="M7" s="61"/>
      <c r="N7" s="62">
        <v>250.0</v>
      </c>
      <c r="O7" s="63"/>
      <c r="P7" s="66"/>
      <c r="Q7" s="265"/>
      <c r="R7" s="112"/>
      <c r="S7" s="262"/>
      <c r="T7" s="263"/>
      <c r="U7" s="260"/>
      <c r="V7" s="68">
        <v>50.0</v>
      </c>
      <c r="W7" s="69" t="s">
        <v>12</v>
      </c>
      <c r="X7" s="70">
        <f>SUM(M8:M94)</f>
        <v>3000</v>
      </c>
      <c r="Y7" s="8"/>
      <c r="Z7" s="42" t="s">
        <v>13</v>
      </c>
      <c r="AA7" s="71">
        <f>SUM(N7:N93)</f>
        <v>950</v>
      </c>
      <c r="AB7" s="8"/>
      <c r="AC7" s="8"/>
      <c r="AD7" s="8"/>
      <c r="AE7" s="8"/>
    </row>
    <row r="8">
      <c r="A8" s="53" t="s">
        <v>57</v>
      </c>
      <c r="B8" s="53" t="s">
        <v>49</v>
      </c>
      <c r="C8" s="72"/>
      <c r="D8" s="420" t="s">
        <v>997</v>
      </c>
      <c r="E8" s="56" t="s">
        <v>129</v>
      </c>
      <c r="F8" s="53" t="s">
        <v>721</v>
      </c>
      <c r="G8" s="404" t="s">
        <v>998</v>
      </c>
      <c r="H8" s="267" t="s">
        <v>999</v>
      </c>
      <c r="I8" s="401">
        <v>9.192144441E9</v>
      </c>
      <c r="J8" s="53" t="s">
        <v>38</v>
      </c>
      <c r="K8" s="59"/>
      <c r="L8" s="77"/>
      <c r="M8" s="61">
        <v>400.0</v>
      </c>
      <c r="N8" s="62"/>
      <c r="O8" s="43"/>
      <c r="P8" s="78"/>
      <c r="Q8" s="250"/>
      <c r="R8" s="44"/>
      <c r="S8" s="268"/>
      <c r="T8" s="276"/>
      <c r="U8" s="260"/>
      <c r="V8" s="277">
        <v>50.0</v>
      </c>
      <c r="W8" s="44" t="s">
        <v>15</v>
      </c>
      <c r="X8" s="81">
        <f>SUM(R7:R93)</f>
        <v>1900</v>
      </c>
      <c r="Y8" s="8"/>
      <c r="Z8" s="40" t="s">
        <v>11</v>
      </c>
      <c r="AA8" s="82">
        <f>SUM(L7:L68)</f>
        <v>1450</v>
      </c>
      <c r="AB8" s="8"/>
      <c r="AC8" s="8"/>
      <c r="AD8" s="8"/>
      <c r="AE8" s="8"/>
    </row>
    <row r="9">
      <c r="A9" s="53" t="s">
        <v>57</v>
      </c>
      <c r="B9" s="53" t="s">
        <v>49</v>
      </c>
      <c r="C9" s="72"/>
      <c r="D9" s="421" t="s">
        <v>1000</v>
      </c>
      <c r="E9" s="56" t="s">
        <v>129</v>
      </c>
      <c r="F9" s="53" t="s">
        <v>721</v>
      </c>
      <c r="G9" s="405" t="s">
        <v>1001</v>
      </c>
      <c r="H9" s="85" t="s">
        <v>1002</v>
      </c>
      <c r="I9" s="401">
        <v>1.1964389356E10</v>
      </c>
      <c r="J9" s="53" t="s">
        <v>38</v>
      </c>
      <c r="K9" s="86"/>
      <c r="L9" s="77"/>
      <c r="M9" s="61">
        <v>350.0</v>
      </c>
      <c r="N9" s="62"/>
      <c r="O9" s="87"/>
      <c r="P9" s="89"/>
      <c r="Q9" s="257"/>
      <c r="R9" s="64"/>
      <c r="S9" s="268"/>
      <c r="T9" s="275"/>
      <c r="U9" s="282"/>
      <c r="V9" s="411">
        <v>350.0</v>
      </c>
      <c r="W9" s="43" t="s">
        <v>22</v>
      </c>
      <c r="X9" s="90">
        <f>SUM(O7:O93)</f>
        <v>1550</v>
      </c>
      <c r="Y9" s="8"/>
      <c r="Z9" s="8"/>
      <c r="AA9" s="8"/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420" t="s">
        <v>1003</v>
      </c>
      <c r="E10" s="56" t="s">
        <v>63</v>
      </c>
      <c r="F10" s="53" t="s">
        <v>721</v>
      </c>
      <c r="G10" s="422" t="s">
        <v>1004</v>
      </c>
      <c r="H10" s="85" t="s">
        <v>1005</v>
      </c>
      <c r="I10" s="401">
        <v>2.1976382774E10</v>
      </c>
      <c r="J10" s="53" t="s">
        <v>38</v>
      </c>
      <c r="K10" s="86"/>
      <c r="L10" s="271"/>
      <c r="M10" s="61">
        <v>400.0</v>
      </c>
      <c r="N10" s="94"/>
      <c r="O10" s="87"/>
      <c r="P10" s="89"/>
      <c r="Q10" s="257"/>
      <c r="R10" s="64"/>
      <c r="S10" s="272"/>
      <c r="T10" s="273"/>
      <c r="U10" s="274"/>
      <c r="V10" s="80">
        <v>50.0</v>
      </c>
      <c r="W10" s="250" t="s">
        <v>44</v>
      </c>
      <c r="X10" s="90">
        <f>SUM(Q7:Q93)</f>
        <v>1197</v>
      </c>
      <c r="Y10" s="8"/>
      <c r="Z10" s="95" t="s">
        <v>23</v>
      </c>
      <c r="AA10" s="96">
        <f>SUM(AA7:AA8)</f>
        <v>2400</v>
      </c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419" t="s">
        <v>1006</v>
      </c>
      <c r="E11" s="56" t="s">
        <v>129</v>
      </c>
      <c r="F11" s="53" t="s">
        <v>863</v>
      </c>
      <c r="G11" s="404" t="s">
        <v>1007</v>
      </c>
      <c r="H11" s="75" t="s">
        <v>1008</v>
      </c>
      <c r="I11" s="76" t="s">
        <v>1009</v>
      </c>
      <c r="J11" s="53" t="s">
        <v>38</v>
      </c>
      <c r="K11" s="59"/>
      <c r="L11" s="77"/>
      <c r="M11" s="97"/>
      <c r="N11" s="62"/>
      <c r="O11" s="43"/>
      <c r="P11" s="78"/>
      <c r="Q11" s="250"/>
      <c r="R11" s="44"/>
      <c r="S11" s="262"/>
      <c r="T11" s="275"/>
      <c r="U11" s="282">
        <v>150.0</v>
      </c>
      <c r="V11" s="80" t="s">
        <v>188</v>
      </c>
      <c r="W11" s="98" t="s">
        <v>24</v>
      </c>
      <c r="X11" s="99">
        <f>SUM(X7:X10)</f>
        <v>7647</v>
      </c>
      <c r="Y11" s="8"/>
      <c r="Z11" s="8"/>
      <c r="AA11" s="8"/>
      <c r="AB11" s="8"/>
      <c r="AC11" s="8"/>
      <c r="AD11" s="8"/>
      <c r="AE11" s="8"/>
    </row>
    <row r="12">
      <c r="A12" s="53" t="s">
        <v>57</v>
      </c>
      <c r="B12" s="53" t="s">
        <v>49</v>
      </c>
      <c r="C12" s="72"/>
      <c r="D12" s="421" t="s">
        <v>1010</v>
      </c>
      <c r="E12" s="56" t="s">
        <v>51</v>
      </c>
      <c r="F12" s="53" t="s">
        <v>721</v>
      </c>
      <c r="G12" s="405" t="s">
        <v>1011</v>
      </c>
      <c r="H12" s="85"/>
      <c r="I12" s="76" t="s">
        <v>1012</v>
      </c>
      <c r="J12" s="53" t="s">
        <v>56</v>
      </c>
      <c r="K12" s="59"/>
      <c r="L12" s="77"/>
      <c r="M12" s="61"/>
      <c r="N12" s="62"/>
      <c r="O12" s="43"/>
      <c r="P12" s="78"/>
      <c r="Q12" s="250"/>
      <c r="R12" s="44"/>
      <c r="S12" s="268"/>
      <c r="T12" s="276">
        <v>550.0</v>
      </c>
      <c r="U12" s="274"/>
      <c r="V12" s="356">
        <v>550.0</v>
      </c>
      <c r="W12" s="100"/>
      <c r="X12" s="101"/>
      <c r="Y12" s="8"/>
      <c r="Z12" s="8"/>
      <c r="AA12" s="8"/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421" t="s">
        <v>1013</v>
      </c>
      <c r="E13" s="56" t="s">
        <v>93</v>
      </c>
      <c r="F13" s="53" t="s">
        <v>94</v>
      </c>
      <c r="G13" s="405" t="s">
        <v>1014</v>
      </c>
      <c r="H13" s="85"/>
      <c r="I13" s="401" t="s">
        <v>1015</v>
      </c>
      <c r="J13" s="53" t="s">
        <v>38</v>
      </c>
      <c r="K13" s="59"/>
      <c r="L13" s="77"/>
      <c r="M13" s="61"/>
      <c r="N13" s="62"/>
      <c r="O13" s="87"/>
      <c r="P13" s="89"/>
      <c r="Q13" s="257"/>
      <c r="R13" s="64"/>
      <c r="S13" s="268"/>
      <c r="T13" s="275"/>
      <c r="U13" s="402">
        <v>197.0</v>
      </c>
      <c r="V13" s="80">
        <v>100.0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57</v>
      </c>
      <c r="B14" s="53" t="s">
        <v>49</v>
      </c>
      <c r="C14" s="72"/>
      <c r="D14" s="421" t="s">
        <v>1016</v>
      </c>
      <c r="E14" s="56" t="s">
        <v>129</v>
      </c>
      <c r="F14" s="53" t="s">
        <v>721</v>
      </c>
      <c r="G14" s="423" t="s">
        <v>1017</v>
      </c>
      <c r="H14" s="85" t="s">
        <v>1018</v>
      </c>
      <c r="I14" s="401">
        <v>1.6982182541E10</v>
      </c>
      <c r="J14" s="53" t="s">
        <v>38</v>
      </c>
      <c r="K14" s="59"/>
      <c r="L14" s="77"/>
      <c r="M14" s="61">
        <v>350.0</v>
      </c>
      <c r="N14" s="62"/>
      <c r="O14" s="87"/>
      <c r="P14" s="89"/>
      <c r="Q14" s="257"/>
      <c r="R14" s="64"/>
      <c r="S14" s="268"/>
      <c r="T14" s="275"/>
      <c r="U14" s="274"/>
      <c r="V14" s="80">
        <v>100.0</v>
      </c>
      <c r="W14" s="104" t="s">
        <v>17</v>
      </c>
      <c r="X14" s="90">
        <f>SUM(P7:P95)</f>
        <v>1699</v>
      </c>
      <c r="Y14" s="8"/>
      <c r="Z14" s="8"/>
      <c r="AA14" s="8"/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421" t="s">
        <v>1019</v>
      </c>
      <c r="E15" s="56" t="s">
        <v>29</v>
      </c>
      <c r="F15" s="53" t="s">
        <v>94</v>
      </c>
      <c r="G15" s="405" t="s">
        <v>1020</v>
      </c>
      <c r="H15" s="85" t="s">
        <v>206</v>
      </c>
      <c r="I15" s="365">
        <v>1.1984720324E10</v>
      </c>
      <c r="J15" s="53" t="s">
        <v>70</v>
      </c>
      <c r="K15" s="59"/>
      <c r="L15" s="105"/>
      <c r="M15" s="61"/>
      <c r="N15" s="106"/>
      <c r="O15" s="43"/>
      <c r="P15" s="78"/>
      <c r="Q15" s="250">
        <v>147.0</v>
      </c>
      <c r="R15" s="44"/>
      <c r="S15" s="268"/>
      <c r="T15" s="275"/>
      <c r="U15" s="282"/>
      <c r="V15" s="80">
        <v>50.0</v>
      </c>
      <c r="W15" s="98" t="s">
        <v>27</v>
      </c>
      <c r="X15" s="99">
        <f>SUM(X14)</f>
        <v>1699</v>
      </c>
      <c r="Y15" s="8"/>
      <c r="Z15" s="8"/>
      <c r="AA15" s="8"/>
      <c r="AB15" s="8"/>
      <c r="AC15" s="8"/>
      <c r="AD15" s="8"/>
      <c r="AE15" s="8"/>
    </row>
    <row r="16">
      <c r="A16" s="53" t="s">
        <v>57</v>
      </c>
      <c r="B16" s="53" t="s">
        <v>49</v>
      </c>
      <c r="C16" s="54"/>
      <c r="D16" s="421" t="s">
        <v>1021</v>
      </c>
      <c r="E16" s="56" t="s">
        <v>76</v>
      </c>
      <c r="F16" s="53" t="s">
        <v>59</v>
      </c>
      <c r="G16" s="405" t="s">
        <v>1022</v>
      </c>
      <c r="H16" s="85" t="s">
        <v>82</v>
      </c>
      <c r="I16" s="365">
        <v>9.491840437E9</v>
      </c>
      <c r="J16" s="53" t="s">
        <v>70</v>
      </c>
      <c r="K16" s="59"/>
      <c r="L16" s="60"/>
      <c r="M16" s="61">
        <v>250.0</v>
      </c>
      <c r="N16" s="62"/>
      <c r="O16" s="87"/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421" t="s">
        <v>1023</v>
      </c>
      <c r="E17" s="56" t="s">
        <v>93</v>
      </c>
      <c r="F17" s="53" t="s">
        <v>94</v>
      </c>
      <c r="G17" s="405" t="s">
        <v>1024</v>
      </c>
      <c r="H17" s="85" t="s">
        <v>1025</v>
      </c>
      <c r="I17" s="117" t="s">
        <v>1026</v>
      </c>
      <c r="J17" s="53" t="s">
        <v>38</v>
      </c>
      <c r="K17" s="59">
        <v>300.0</v>
      </c>
      <c r="L17" s="109"/>
      <c r="M17" s="61"/>
      <c r="N17" s="62"/>
      <c r="O17" s="87"/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8"/>
      <c r="AB17" s="8"/>
      <c r="AC17" s="8"/>
      <c r="AD17" s="8"/>
      <c r="AE17" s="8"/>
    </row>
    <row r="18" ht="15.75" customHeight="1">
      <c r="A18" s="53" t="s">
        <v>57</v>
      </c>
      <c r="B18" s="53" t="s">
        <v>49</v>
      </c>
      <c r="C18" s="72"/>
      <c r="D18" s="421" t="s">
        <v>1027</v>
      </c>
      <c r="E18" s="56" t="s">
        <v>72</v>
      </c>
      <c r="F18" s="53" t="s">
        <v>721</v>
      </c>
      <c r="G18" s="405" t="s">
        <v>1028</v>
      </c>
      <c r="H18" s="85" t="s">
        <v>1029</v>
      </c>
      <c r="I18" s="365">
        <v>9.799025344E9</v>
      </c>
      <c r="J18" s="53" t="s">
        <v>70</v>
      </c>
      <c r="K18" s="59"/>
      <c r="L18" s="77"/>
      <c r="M18" s="111">
        <v>350.0</v>
      </c>
      <c r="N18" s="62"/>
      <c r="O18" s="63"/>
      <c r="P18" s="66"/>
      <c r="Q18" s="265"/>
      <c r="R18" s="112"/>
      <c r="S18" s="262"/>
      <c r="T18" s="275"/>
      <c r="U18" s="274"/>
      <c r="V18" s="80">
        <v>50.0</v>
      </c>
      <c r="W18" s="284" t="s">
        <v>45</v>
      </c>
      <c r="X18" s="70">
        <f>SUM(S7:S93)</f>
        <v>250</v>
      </c>
      <c r="Y18" s="8"/>
      <c r="Z18" s="8"/>
      <c r="AA18" s="110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421" t="s">
        <v>1030</v>
      </c>
      <c r="E19" s="56" t="s">
        <v>109</v>
      </c>
      <c r="F19" s="53" t="s">
        <v>721</v>
      </c>
      <c r="G19" s="405" t="s">
        <v>1031</v>
      </c>
      <c r="H19" s="85"/>
      <c r="I19" s="117" t="s">
        <v>1032</v>
      </c>
      <c r="J19" s="53" t="s">
        <v>38</v>
      </c>
      <c r="K19" s="59"/>
      <c r="L19" s="77"/>
      <c r="M19" s="111"/>
      <c r="N19" s="62"/>
      <c r="O19" s="87"/>
      <c r="P19" s="89">
        <v>350.0</v>
      </c>
      <c r="Q19" s="257"/>
      <c r="R19" s="64"/>
      <c r="S19" s="268"/>
      <c r="T19" s="275"/>
      <c r="U19" s="274"/>
      <c r="V19" s="80">
        <v>175.0</v>
      </c>
      <c r="W19" s="285" t="s">
        <v>46</v>
      </c>
      <c r="X19" s="70">
        <f>SUM(T7:T93)</f>
        <v>550</v>
      </c>
      <c r="Y19" s="8"/>
      <c r="Z19" s="8"/>
      <c r="AA19" s="8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421" t="s">
        <v>1033</v>
      </c>
      <c r="E20" s="56" t="s">
        <v>76</v>
      </c>
      <c r="F20" s="53" t="s">
        <v>721</v>
      </c>
      <c r="G20" s="405" t="s">
        <v>1034</v>
      </c>
      <c r="H20" s="85" t="s">
        <v>1035</v>
      </c>
      <c r="I20" s="117">
        <v>1.1994010574E10</v>
      </c>
      <c r="J20" s="53" t="s">
        <v>70</v>
      </c>
      <c r="K20" s="59"/>
      <c r="L20" s="77"/>
      <c r="M20" s="61"/>
      <c r="N20" s="115"/>
      <c r="O20" s="87">
        <v>250.0</v>
      </c>
      <c r="P20" s="89"/>
      <c r="Q20" s="257"/>
      <c r="R20" s="64"/>
      <c r="S20" s="268"/>
      <c r="T20" s="275"/>
      <c r="U20" s="274"/>
      <c r="V20" s="80">
        <v>50.0</v>
      </c>
      <c r="W20" s="286" t="s">
        <v>47</v>
      </c>
      <c r="X20" s="287">
        <f>SUM(U7:U93)</f>
        <v>347</v>
      </c>
      <c r="Y20" s="8"/>
      <c r="Z20" s="8"/>
      <c r="AA20" s="8"/>
      <c r="AB20" s="8"/>
      <c r="AC20" s="8"/>
      <c r="AD20" s="8"/>
      <c r="AE20" s="8"/>
    </row>
    <row r="21">
      <c r="A21" s="53" t="s">
        <v>48</v>
      </c>
      <c r="B21" s="53" t="s">
        <v>49</v>
      </c>
      <c r="C21" s="72"/>
      <c r="D21" s="421" t="s">
        <v>1036</v>
      </c>
      <c r="E21" s="56" t="s">
        <v>76</v>
      </c>
      <c r="F21" s="53" t="s">
        <v>721</v>
      </c>
      <c r="G21" s="405" t="s">
        <v>1037</v>
      </c>
      <c r="H21" s="85" t="s">
        <v>1038</v>
      </c>
      <c r="I21" s="117">
        <v>1.5998200523E10</v>
      </c>
      <c r="J21" s="53" t="s">
        <v>70</v>
      </c>
      <c r="K21" s="59"/>
      <c r="L21" s="77"/>
      <c r="M21" s="61"/>
      <c r="N21" s="115"/>
      <c r="O21" s="87">
        <v>350.0</v>
      </c>
      <c r="P21" s="89"/>
      <c r="Q21" s="257"/>
      <c r="R21" s="64"/>
      <c r="S21" s="268"/>
      <c r="T21" s="275"/>
      <c r="U21" s="274"/>
      <c r="V21" s="80">
        <v>50.0</v>
      </c>
      <c r="W21" s="98" t="s">
        <v>116</v>
      </c>
      <c r="X21" s="99">
        <f>SUM(X18:X20)</f>
        <v>1147</v>
      </c>
      <c r="Y21" s="8"/>
      <c r="Z21" s="8"/>
      <c r="AA21" s="8"/>
      <c r="AB21" s="8"/>
      <c r="AC21" s="8"/>
      <c r="AD21" s="8"/>
      <c r="AE21" s="8"/>
    </row>
    <row r="22">
      <c r="A22" s="53" t="s">
        <v>48</v>
      </c>
      <c r="B22" s="53" t="s">
        <v>49</v>
      </c>
      <c r="C22" s="72"/>
      <c r="D22" s="420" t="s">
        <v>1039</v>
      </c>
      <c r="E22" s="56" t="s">
        <v>76</v>
      </c>
      <c r="F22" s="53" t="s">
        <v>721</v>
      </c>
      <c r="G22" s="405" t="s">
        <v>1040</v>
      </c>
      <c r="H22" s="85" t="s">
        <v>1041</v>
      </c>
      <c r="I22" s="365" t="s">
        <v>1042</v>
      </c>
      <c r="J22" s="53" t="s">
        <v>70</v>
      </c>
      <c r="K22" s="59"/>
      <c r="L22" s="77"/>
      <c r="M22" s="61"/>
      <c r="N22" s="106"/>
      <c r="O22" s="87"/>
      <c r="P22" s="89"/>
      <c r="Q22" s="257"/>
      <c r="R22" s="64">
        <v>350.0</v>
      </c>
      <c r="S22" s="289"/>
      <c r="T22" s="275"/>
      <c r="U22" s="282"/>
      <c r="V22" s="80">
        <v>50.0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421" t="s">
        <v>1043</v>
      </c>
      <c r="E23" s="56" t="s">
        <v>121</v>
      </c>
      <c r="F23" s="53" t="s">
        <v>721</v>
      </c>
      <c r="G23" s="405" t="s">
        <v>1044</v>
      </c>
      <c r="H23" s="85" t="s">
        <v>1045</v>
      </c>
      <c r="I23" s="117" t="s">
        <v>1046</v>
      </c>
      <c r="J23" s="53" t="s">
        <v>70</v>
      </c>
      <c r="K23" s="59"/>
      <c r="L23" s="77"/>
      <c r="M23" s="61"/>
      <c r="N23" s="62">
        <v>350.0</v>
      </c>
      <c r="O23" s="87"/>
      <c r="P23" s="89"/>
      <c r="Q23" s="257"/>
      <c r="R23" s="64"/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424" t="s">
        <v>1047</v>
      </c>
      <c r="E24" s="56" t="s">
        <v>104</v>
      </c>
      <c r="F24" s="53" t="s">
        <v>105</v>
      </c>
      <c r="G24" s="405" t="s">
        <v>1048</v>
      </c>
      <c r="H24" s="85"/>
      <c r="I24" s="365" t="s">
        <v>1049</v>
      </c>
      <c r="J24" s="53" t="s">
        <v>38</v>
      </c>
      <c r="K24" s="86">
        <v>350.0</v>
      </c>
      <c r="L24" s="77"/>
      <c r="M24" s="61"/>
      <c r="N24" s="106"/>
      <c r="O24" s="87"/>
      <c r="P24" s="89"/>
      <c r="Q24" s="257"/>
      <c r="R24" s="64"/>
      <c r="S24" s="268"/>
      <c r="T24" s="276"/>
      <c r="U24" s="274"/>
      <c r="V24" s="269">
        <v>350.0</v>
      </c>
      <c r="W24" s="357" t="s">
        <v>127</v>
      </c>
      <c r="X24" s="358">
        <f>SUM(X11,X15,X21,AA10)</f>
        <v>12893</v>
      </c>
      <c r="Y24" s="8"/>
      <c r="Z24" s="8"/>
      <c r="AA24" s="8"/>
      <c r="AB24" s="8"/>
      <c r="AC24" s="8"/>
      <c r="AD24" s="8"/>
      <c r="AE24" s="8"/>
    </row>
    <row r="25" ht="16.5" customHeight="1">
      <c r="A25" s="53" t="s">
        <v>48</v>
      </c>
      <c r="B25" s="53" t="s">
        <v>49</v>
      </c>
      <c r="C25" s="72"/>
      <c r="D25" s="425"/>
      <c r="E25" s="56" t="s">
        <v>93</v>
      </c>
      <c r="F25" s="53" t="s">
        <v>59</v>
      </c>
      <c r="G25" s="403" t="s">
        <v>1050</v>
      </c>
      <c r="H25" s="85" t="s">
        <v>101</v>
      </c>
      <c r="I25" s="117" t="s">
        <v>1051</v>
      </c>
      <c r="J25" s="53" t="s">
        <v>38</v>
      </c>
      <c r="K25" s="59"/>
      <c r="L25" s="60">
        <v>250.0</v>
      </c>
      <c r="M25" s="97"/>
      <c r="N25" s="106"/>
      <c r="O25" s="87"/>
      <c r="P25" s="89"/>
      <c r="Q25" s="257"/>
      <c r="R25" s="64"/>
      <c r="S25" s="268"/>
      <c r="T25" s="276"/>
      <c r="U25" s="282"/>
      <c r="V25" s="80">
        <v>50.0</v>
      </c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53" t="s">
        <v>48</v>
      </c>
      <c r="B26" s="53" t="s">
        <v>49</v>
      </c>
      <c r="C26" s="54"/>
      <c r="D26" s="421" t="s">
        <v>1052</v>
      </c>
      <c r="E26" s="56" t="s">
        <v>63</v>
      </c>
      <c r="F26" s="53" t="s">
        <v>721</v>
      </c>
      <c r="G26" s="405" t="s">
        <v>1053</v>
      </c>
      <c r="H26" s="85" t="s">
        <v>1054</v>
      </c>
      <c r="I26" s="117" t="s">
        <v>1055</v>
      </c>
      <c r="J26" s="53" t="s">
        <v>38</v>
      </c>
      <c r="K26" s="86"/>
      <c r="L26" s="77"/>
      <c r="M26" s="118"/>
      <c r="N26" s="106"/>
      <c r="O26" s="87"/>
      <c r="P26" s="89">
        <v>350.0</v>
      </c>
      <c r="Q26" s="265"/>
      <c r="R26" s="112"/>
      <c r="S26" s="268"/>
      <c r="T26" s="276"/>
      <c r="U26" s="282"/>
      <c r="V26" s="80">
        <v>175.0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48</v>
      </c>
      <c r="B27" s="53" t="s">
        <v>49</v>
      </c>
      <c r="C27" s="54"/>
      <c r="D27" s="421" t="s">
        <v>1056</v>
      </c>
      <c r="E27" s="56" t="s">
        <v>93</v>
      </c>
      <c r="F27" s="53" t="s">
        <v>59</v>
      </c>
      <c r="G27" s="405" t="s">
        <v>1057</v>
      </c>
      <c r="H27" s="85" t="s">
        <v>1058</v>
      </c>
      <c r="I27" s="117" t="s">
        <v>1059</v>
      </c>
      <c r="J27" s="53" t="s">
        <v>38</v>
      </c>
      <c r="K27" s="119"/>
      <c r="L27" s="77">
        <v>500.0</v>
      </c>
      <c r="M27" s="111"/>
      <c r="N27" s="62"/>
      <c r="O27" s="87"/>
      <c r="P27" s="89"/>
      <c r="Q27" s="257"/>
      <c r="R27" s="64"/>
      <c r="S27" s="268"/>
      <c r="T27" s="276"/>
      <c r="U27" s="294"/>
      <c r="V27" s="56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48</v>
      </c>
      <c r="B28" s="53" t="s">
        <v>49</v>
      </c>
      <c r="C28" s="54"/>
      <c r="D28" s="421" t="s">
        <v>1060</v>
      </c>
      <c r="E28" s="56"/>
      <c r="F28" s="53" t="s">
        <v>59</v>
      </c>
      <c r="G28" s="74" t="s">
        <v>1061</v>
      </c>
      <c r="H28" s="85" t="s">
        <v>1062</v>
      </c>
      <c r="I28" s="255">
        <v>8.8883807E9</v>
      </c>
      <c r="J28" s="53"/>
      <c r="K28" s="119"/>
      <c r="L28" s="77"/>
      <c r="M28" s="61"/>
      <c r="N28" s="115"/>
      <c r="O28" s="87"/>
      <c r="P28" s="89"/>
      <c r="Q28" s="257">
        <v>350.0</v>
      </c>
      <c r="R28" s="64"/>
      <c r="S28" s="262"/>
      <c r="T28" s="275"/>
      <c r="U28" s="295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48</v>
      </c>
      <c r="B29" s="53" t="s">
        <v>49</v>
      </c>
      <c r="C29" s="54"/>
      <c r="D29" s="419" t="s">
        <v>1063</v>
      </c>
      <c r="E29" s="56" t="s">
        <v>99</v>
      </c>
      <c r="F29" s="53" t="s">
        <v>721</v>
      </c>
      <c r="G29" s="405" t="s">
        <v>1064</v>
      </c>
      <c r="H29" s="85" t="s">
        <v>1065</v>
      </c>
      <c r="I29" s="365" t="s">
        <v>1066</v>
      </c>
      <c r="J29" s="53" t="s">
        <v>70</v>
      </c>
      <c r="K29" s="59"/>
      <c r="L29" s="77">
        <v>350.0</v>
      </c>
      <c r="M29" s="61"/>
      <c r="N29" s="62"/>
      <c r="O29" s="87"/>
      <c r="P29" s="89"/>
      <c r="Q29" s="257"/>
      <c r="R29" s="64"/>
      <c r="S29" s="268"/>
      <c r="T29" s="275"/>
      <c r="U29" s="295"/>
      <c r="V29" s="56">
        <v>50.0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48</v>
      </c>
      <c r="B30" s="53" t="s">
        <v>49</v>
      </c>
      <c r="C30" s="72"/>
      <c r="D30" s="419" t="s">
        <v>1067</v>
      </c>
      <c r="E30" s="56" t="s">
        <v>29</v>
      </c>
      <c r="F30" s="53" t="s">
        <v>94</v>
      </c>
      <c r="G30" s="405" t="s">
        <v>1068</v>
      </c>
      <c r="H30" s="85" t="s">
        <v>1069</v>
      </c>
      <c r="I30" s="117" t="s">
        <v>1070</v>
      </c>
      <c r="J30" s="53" t="s">
        <v>70</v>
      </c>
      <c r="K30" s="59"/>
      <c r="L30" s="60"/>
      <c r="M30" s="61"/>
      <c r="N30" s="62"/>
      <c r="O30" s="87"/>
      <c r="P30" s="89">
        <v>699.0</v>
      </c>
      <c r="Q30" s="257"/>
      <c r="R30" s="64"/>
      <c r="S30" s="296"/>
      <c r="T30" s="297"/>
      <c r="U30" s="295"/>
      <c r="V30" s="298">
        <v>699.0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48</v>
      </c>
      <c r="B31" s="53" t="s">
        <v>49</v>
      </c>
      <c r="C31" s="121"/>
      <c r="D31" s="419" t="s">
        <v>1071</v>
      </c>
      <c r="E31" s="56" t="s">
        <v>109</v>
      </c>
      <c r="F31" s="53" t="s">
        <v>721</v>
      </c>
      <c r="G31" s="405" t="s">
        <v>1072</v>
      </c>
      <c r="H31" s="85" t="s">
        <v>1073</v>
      </c>
      <c r="I31" s="117" t="s">
        <v>1074</v>
      </c>
      <c r="J31" s="53" t="s">
        <v>38</v>
      </c>
      <c r="K31" s="59"/>
      <c r="L31" s="77"/>
      <c r="M31" s="61"/>
      <c r="N31" s="106"/>
      <c r="O31" s="43"/>
      <c r="P31" s="78"/>
      <c r="Q31" s="250"/>
      <c r="R31" s="44">
        <v>600.0</v>
      </c>
      <c r="S31" s="296"/>
      <c r="T31" s="297"/>
      <c r="U31" s="295"/>
      <c r="V31" s="56">
        <v>100.0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48</v>
      </c>
      <c r="B32" s="53" t="s">
        <v>49</v>
      </c>
      <c r="C32" s="72"/>
      <c r="D32" s="419" t="s">
        <v>1075</v>
      </c>
      <c r="E32" s="56" t="s">
        <v>72</v>
      </c>
      <c r="F32" s="53" t="s">
        <v>721</v>
      </c>
      <c r="G32" s="299" t="s">
        <v>1076</v>
      </c>
      <c r="H32" s="122" t="s">
        <v>1077</v>
      </c>
      <c r="I32" s="117">
        <v>1.899711844E10</v>
      </c>
      <c r="J32" s="53" t="s">
        <v>70</v>
      </c>
      <c r="K32" s="59"/>
      <c r="L32" s="77"/>
      <c r="M32" s="123"/>
      <c r="N32" s="62"/>
      <c r="O32" s="87">
        <v>350.0</v>
      </c>
      <c r="P32" s="89"/>
      <c r="Q32" s="257"/>
      <c r="R32" s="64"/>
      <c r="S32" s="296"/>
      <c r="T32" s="297"/>
      <c r="U32" s="294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48</v>
      </c>
      <c r="B33" s="53" t="s">
        <v>49</v>
      </c>
      <c r="C33" s="124"/>
      <c r="D33" s="420" t="s">
        <v>1078</v>
      </c>
      <c r="E33" s="56" t="s">
        <v>99</v>
      </c>
      <c r="F33" s="53" t="s">
        <v>721</v>
      </c>
      <c r="G33" s="403" t="s">
        <v>1079</v>
      </c>
      <c r="H33" s="85" t="s">
        <v>951</v>
      </c>
      <c r="I33" s="117" t="s">
        <v>1080</v>
      </c>
      <c r="J33" s="53" t="s">
        <v>70</v>
      </c>
      <c r="K33" s="59"/>
      <c r="L33" s="77"/>
      <c r="M33" s="123"/>
      <c r="N33" s="62"/>
      <c r="O33" s="87"/>
      <c r="P33" s="89"/>
      <c r="Q33" s="257"/>
      <c r="R33" s="64">
        <v>250.0</v>
      </c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72"/>
      <c r="D34" s="426" t="s">
        <v>1081</v>
      </c>
      <c r="E34" s="56" t="s">
        <v>29</v>
      </c>
      <c r="F34" s="53" t="s">
        <v>721</v>
      </c>
      <c r="G34" s="405" t="s">
        <v>1082</v>
      </c>
      <c r="H34" s="85" t="s">
        <v>1083</v>
      </c>
      <c r="I34" s="117" t="s">
        <v>1084</v>
      </c>
      <c r="J34" s="53" t="s">
        <v>70</v>
      </c>
      <c r="K34" s="59"/>
      <c r="L34" s="77"/>
      <c r="M34" s="111"/>
      <c r="N34" s="62"/>
      <c r="O34" s="63"/>
      <c r="P34" s="89">
        <v>300.0</v>
      </c>
      <c r="Q34" s="265"/>
      <c r="R34" s="112"/>
      <c r="S34" s="296"/>
      <c r="T34" s="300"/>
      <c r="U34" s="295"/>
      <c r="V34" s="56">
        <v>150.0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427"/>
      <c r="E35" s="56" t="s">
        <v>109</v>
      </c>
      <c r="F35" s="53" t="s">
        <v>721</v>
      </c>
      <c r="G35" s="403" t="s">
        <v>1085</v>
      </c>
      <c r="H35" s="85" t="s">
        <v>1086</v>
      </c>
      <c r="I35" s="117">
        <v>9.882099035E9</v>
      </c>
      <c r="J35" s="53" t="s">
        <v>38</v>
      </c>
      <c r="K35" s="59"/>
      <c r="L35" s="77"/>
      <c r="M35" s="97"/>
      <c r="N35" s="62"/>
      <c r="O35" s="43">
        <v>250.0</v>
      </c>
      <c r="P35" s="78"/>
      <c r="Q35" s="250"/>
      <c r="R35" s="44"/>
      <c r="S35" s="296"/>
      <c r="T35" s="297"/>
      <c r="U35" s="295"/>
      <c r="V35" s="56">
        <v>50.0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57</v>
      </c>
      <c r="B36" s="53" t="s">
        <v>49</v>
      </c>
      <c r="C36" s="54"/>
      <c r="D36" s="426" t="s">
        <v>1087</v>
      </c>
      <c r="E36" s="56" t="s">
        <v>109</v>
      </c>
      <c r="F36" s="53" t="s">
        <v>721</v>
      </c>
      <c r="G36" s="405" t="s">
        <v>1088</v>
      </c>
      <c r="H36" s="85" t="s">
        <v>1089</v>
      </c>
      <c r="I36" s="255">
        <v>6.192953927E9</v>
      </c>
      <c r="J36" s="53" t="s">
        <v>38</v>
      </c>
      <c r="K36" s="86"/>
      <c r="L36" s="77"/>
      <c r="M36" s="61">
        <v>350.0</v>
      </c>
      <c r="N36" s="62"/>
      <c r="O36" s="87"/>
      <c r="P36" s="89"/>
      <c r="Q36" s="257"/>
      <c r="R36" s="64"/>
      <c r="S36" s="296"/>
      <c r="T36" s="297"/>
      <c r="U36" s="294"/>
      <c r="V36" s="56">
        <v>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48</v>
      </c>
      <c r="B37" s="53" t="s">
        <v>49</v>
      </c>
      <c r="C37" s="54"/>
      <c r="D37" s="419" t="s">
        <v>1090</v>
      </c>
      <c r="E37" s="56" t="s">
        <v>109</v>
      </c>
      <c r="F37" s="53" t="s">
        <v>721</v>
      </c>
      <c r="G37" s="404" t="s">
        <v>1091</v>
      </c>
      <c r="H37" s="75" t="s">
        <v>1092</v>
      </c>
      <c r="I37" s="117" t="s">
        <v>1093</v>
      </c>
      <c r="J37" s="53" t="s">
        <v>38</v>
      </c>
      <c r="K37" s="86"/>
      <c r="L37" s="77">
        <v>350.0</v>
      </c>
      <c r="M37" s="61"/>
      <c r="N37" s="62"/>
      <c r="O37" s="87"/>
      <c r="P37" s="89"/>
      <c r="Q37" s="257"/>
      <c r="R37" s="64"/>
      <c r="S37" s="301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48</v>
      </c>
      <c r="B38" s="53" t="s">
        <v>49</v>
      </c>
      <c r="C38" s="54"/>
      <c r="D38" s="419" t="s">
        <v>1094</v>
      </c>
      <c r="E38" s="56"/>
      <c r="F38" s="53" t="s">
        <v>59</v>
      </c>
      <c r="G38" s="302" t="s">
        <v>1095</v>
      </c>
      <c r="H38" s="129"/>
      <c r="I38" s="117" t="s">
        <v>1096</v>
      </c>
      <c r="J38" s="53" t="s">
        <v>70</v>
      </c>
      <c r="K38" s="59"/>
      <c r="L38" s="77"/>
      <c r="M38" s="61"/>
      <c r="N38" s="106"/>
      <c r="O38" s="63"/>
      <c r="P38" s="66"/>
      <c r="Q38" s="265"/>
      <c r="R38" s="112"/>
      <c r="S38" s="301">
        <v>250.0</v>
      </c>
      <c r="T38" s="297"/>
      <c r="U38" s="294"/>
      <c r="V38" s="56">
        <v>125.0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48</v>
      </c>
      <c r="B39" s="53" t="s">
        <v>49</v>
      </c>
      <c r="C39" s="72"/>
      <c r="D39" s="419"/>
      <c r="E39" s="56"/>
      <c r="F39" s="53" t="s">
        <v>721</v>
      </c>
      <c r="G39" s="74" t="s">
        <v>1097</v>
      </c>
      <c r="H39" s="85" t="s">
        <v>1098</v>
      </c>
      <c r="I39" s="255">
        <v>1.4997209503E10</v>
      </c>
      <c r="J39" s="103"/>
      <c r="K39" s="59"/>
      <c r="L39" s="77"/>
      <c r="M39" s="61"/>
      <c r="N39" s="62"/>
      <c r="O39" s="130"/>
      <c r="P39" s="133"/>
      <c r="Q39" s="250">
        <v>350.0</v>
      </c>
      <c r="R39" s="131"/>
      <c r="S39" s="296"/>
      <c r="T39" s="297"/>
      <c r="U39" s="295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48</v>
      </c>
      <c r="B40" s="53" t="s">
        <v>49</v>
      </c>
      <c r="C40" s="72"/>
      <c r="D40" s="419" t="s">
        <v>1099</v>
      </c>
      <c r="E40" s="56" t="s">
        <v>104</v>
      </c>
      <c r="F40" s="53" t="s">
        <v>105</v>
      </c>
      <c r="G40" s="405" t="s">
        <v>1100</v>
      </c>
      <c r="H40" s="85" t="s">
        <v>1101</v>
      </c>
      <c r="I40" s="56" t="s">
        <v>1102</v>
      </c>
      <c r="J40" s="53" t="s">
        <v>38</v>
      </c>
      <c r="K40" s="59">
        <v>499.0</v>
      </c>
      <c r="L40" s="77"/>
      <c r="M40" s="61"/>
      <c r="N40" s="62"/>
      <c r="O40" s="87"/>
      <c r="P40" s="89"/>
      <c r="Q40" s="257"/>
      <c r="R40" s="64"/>
      <c r="S40" s="296"/>
      <c r="T40" s="297"/>
      <c r="U40" s="294"/>
      <c r="V40" s="56">
        <v>175.0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421" t="s">
        <v>1103</v>
      </c>
      <c r="E41" s="56" t="s">
        <v>109</v>
      </c>
      <c r="F41" s="53" t="s">
        <v>721</v>
      </c>
      <c r="G41" s="405" t="s">
        <v>1104</v>
      </c>
      <c r="H41" s="85" t="s">
        <v>1105</v>
      </c>
      <c r="I41" s="255">
        <v>8.192192006E9</v>
      </c>
      <c r="J41" s="53" t="s">
        <v>38</v>
      </c>
      <c r="K41" s="59"/>
      <c r="L41" s="77"/>
      <c r="M41" s="97"/>
      <c r="N41" s="134"/>
      <c r="O41" s="87"/>
      <c r="P41" s="89"/>
      <c r="Q41" s="257">
        <v>350.0</v>
      </c>
      <c r="R41" s="64"/>
      <c r="S41" s="296"/>
      <c r="T41" s="297"/>
      <c r="U41" s="295"/>
      <c r="V41" s="56">
        <v>50.0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57</v>
      </c>
      <c r="B42" s="53" t="s">
        <v>49</v>
      </c>
      <c r="C42" s="72"/>
      <c r="D42" s="419" t="s">
        <v>1106</v>
      </c>
      <c r="E42" s="56" t="s">
        <v>109</v>
      </c>
      <c r="F42" s="53" t="s">
        <v>59</v>
      </c>
      <c r="G42" s="405" t="s">
        <v>1107</v>
      </c>
      <c r="H42" s="85" t="s">
        <v>1108</v>
      </c>
      <c r="I42" s="255">
        <v>6.781350811E9</v>
      </c>
      <c r="J42" s="53" t="s">
        <v>38</v>
      </c>
      <c r="K42" s="59"/>
      <c r="L42" s="105"/>
      <c r="M42" s="61">
        <v>250.0</v>
      </c>
      <c r="N42" s="135"/>
      <c r="O42" s="87"/>
      <c r="P42" s="89"/>
      <c r="Q42" s="257"/>
      <c r="R42" s="64"/>
      <c r="S42" s="296"/>
      <c r="T42" s="297"/>
      <c r="U42" s="295"/>
      <c r="V42" s="56">
        <v>50.0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48</v>
      </c>
      <c r="B43" s="53" t="s">
        <v>49</v>
      </c>
      <c r="C43" s="54"/>
      <c r="D43" s="428" t="s">
        <v>1109</v>
      </c>
      <c r="E43" s="56" t="s">
        <v>500</v>
      </c>
      <c r="F43" s="53" t="s">
        <v>721</v>
      </c>
      <c r="G43" s="429" t="s">
        <v>1110</v>
      </c>
      <c r="H43" s="138"/>
      <c r="I43" s="372" t="s">
        <v>1111</v>
      </c>
      <c r="J43" s="53" t="s">
        <v>38</v>
      </c>
      <c r="K43" s="139"/>
      <c r="L43" s="77"/>
      <c r="M43" s="61"/>
      <c r="N43" s="134"/>
      <c r="O43" s="87"/>
      <c r="P43" s="89"/>
      <c r="Q43" s="257"/>
      <c r="R43" s="64">
        <v>350.0</v>
      </c>
      <c r="S43" s="296"/>
      <c r="T43" s="300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48</v>
      </c>
      <c r="B44" s="53" t="s">
        <v>49</v>
      </c>
      <c r="C44" s="54"/>
      <c r="D44" s="421" t="s">
        <v>1112</v>
      </c>
      <c r="E44" s="56" t="s">
        <v>121</v>
      </c>
      <c r="F44" s="53" t="s">
        <v>721</v>
      </c>
      <c r="G44" s="405" t="s">
        <v>1113</v>
      </c>
      <c r="H44" s="85" t="s">
        <v>1114</v>
      </c>
      <c r="I44" s="117" t="s">
        <v>1115</v>
      </c>
      <c r="J44" s="53" t="s">
        <v>70</v>
      </c>
      <c r="K44" s="59">
        <v>350.0</v>
      </c>
      <c r="L44" s="77"/>
      <c r="M44" s="61"/>
      <c r="N44" s="140"/>
      <c r="O44" s="87"/>
      <c r="P44" s="89"/>
      <c r="Q44" s="257"/>
      <c r="R44" s="64"/>
      <c r="S44" s="296"/>
      <c r="T44" s="300"/>
      <c r="U44" s="274"/>
      <c r="V44" s="56">
        <v>50.0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48</v>
      </c>
      <c r="B45" s="53" t="s">
        <v>552</v>
      </c>
      <c r="C45" s="72"/>
      <c r="D45" s="421" t="s">
        <v>188</v>
      </c>
      <c r="E45" s="56" t="s">
        <v>104</v>
      </c>
      <c r="F45" s="53" t="s">
        <v>105</v>
      </c>
      <c r="G45" s="405" t="s">
        <v>1116</v>
      </c>
      <c r="H45" s="85" t="s">
        <v>1117</v>
      </c>
      <c r="I45" s="117" t="s">
        <v>1118</v>
      </c>
      <c r="J45" s="53" t="s">
        <v>38</v>
      </c>
      <c r="K45" s="86"/>
      <c r="L45" s="77"/>
      <c r="M45" s="61"/>
      <c r="N45" s="141"/>
      <c r="O45" s="87"/>
      <c r="P45" s="89" t="s">
        <v>1119</v>
      </c>
      <c r="Q45" s="257"/>
      <c r="R45" s="64"/>
      <c r="S45" s="301"/>
      <c r="T45" s="297"/>
      <c r="U45" s="274"/>
      <c r="V45" s="56" t="s">
        <v>188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48</v>
      </c>
      <c r="B46" s="53" t="s">
        <v>552</v>
      </c>
      <c r="C46" s="72"/>
      <c r="D46" s="426" t="s">
        <v>188</v>
      </c>
      <c r="E46" s="56" t="s">
        <v>104</v>
      </c>
      <c r="F46" s="53" t="s">
        <v>1120</v>
      </c>
      <c r="G46" s="405" t="s">
        <v>1121</v>
      </c>
      <c r="H46" s="85" t="s">
        <v>1117</v>
      </c>
      <c r="I46" s="117" t="s">
        <v>1118</v>
      </c>
      <c r="J46" s="53" t="s">
        <v>38</v>
      </c>
      <c r="K46" s="59"/>
      <c r="L46" s="105"/>
      <c r="M46" s="61"/>
      <c r="N46" s="141"/>
      <c r="O46" s="87"/>
      <c r="P46" s="89" t="s">
        <v>1122</v>
      </c>
      <c r="Q46" s="257"/>
      <c r="R46" s="64"/>
      <c r="S46" s="296"/>
      <c r="T46" s="297"/>
      <c r="U46" s="282"/>
      <c r="V46" s="56" t="s">
        <v>188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57</v>
      </c>
      <c r="B47" s="53" t="s">
        <v>49</v>
      </c>
      <c r="C47" s="72"/>
      <c r="D47" s="419" t="s">
        <v>1123</v>
      </c>
      <c r="E47" s="56" t="s">
        <v>109</v>
      </c>
      <c r="F47" s="53" t="s">
        <v>721</v>
      </c>
      <c r="G47" s="430" t="s">
        <v>1124</v>
      </c>
      <c r="H47" s="144" t="s">
        <v>1125</v>
      </c>
      <c r="I47" s="255">
        <v>1.1971019708E10</v>
      </c>
      <c r="J47" s="53" t="s">
        <v>38</v>
      </c>
      <c r="K47" s="59"/>
      <c r="L47" s="77"/>
      <c r="M47" s="111">
        <v>300.0</v>
      </c>
      <c r="N47" s="141"/>
      <c r="O47" s="63"/>
      <c r="P47" s="66"/>
      <c r="Q47" s="265"/>
      <c r="R47" s="112"/>
      <c r="S47" s="307"/>
      <c r="T47" s="308"/>
      <c r="U47" s="274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48</v>
      </c>
      <c r="B48" s="53" t="s">
        <v>49</v>
      </c>
      <c r="C48" s="54"/>
      <c r="D48" s="419" t="s">
        <v>1126</v>
      </c>
      <c r="E48" s="56" t="s">
        <v>93</v>
      </c>
      <c r="F48" s="53" t="s">
        <v>59</v>
      </c>
      <c r="G48" s="412" t="s">
        <v>1127</v>
      </c>
      <c r="H48" s="85"/>
      <c r="I48" s="255">
        <v>1.3981839084E10</v>
      </c>
      <c r="J48" s="53" t="s">
        <v>38</v>
      </c>
      <c r="K48" s="59">
        <v>250.0</v>
      </c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>
        <v>200.0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48</v>
      </c>
      <c r="B49" s="53" t="s">
        <v>49</v>
      </c>
      <c r="C49" s="72"/>
      <c r="D49" s="431"/>
      <c r="E49" s="84"/>
      <c r="F49" s="53" t="s">
        <v>721</v>
      </c>
      <c r="G49" s="74" t="s">
        <v>1128</v>
      </c>
      <c r="H49" s="85"/>
      <c r="I49" s="255">
        <v>1.3981839084E10</v>
      </c>
      <c r="J49" s="103"/>
      <c r="K49" s="59">
        <v>350.0</v>
      </c>
      <c r="L49" s="77"/>
      <c r="M49" s="145"/>
      <c r="N49" s="141"/>
      <c r="O49" s="43"/>
      <c r="P49" s="78"/>
      <c r="Q49" s="250"/>
      <c r="R49" s="44"/>
      <c r="S49" s="307"/>
      <c r="T49" s="309"/>
      <c r="U49" s="295"/>
      <c r="V49" s="56">
        <v>100.0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48</v>
      </c>
      <c r="B50" s="53" t="s">
        <v>49</v>
      </c>
      <c r="C50" s="72"/>
      <c r="D50" s="426" t="s">
        <v>1129</v>
      </c>
      <c r="E50" s="56" t="s">
        <v>29</v>
      </c>
      <c r="F50" s="53" t="s">
        <v>721</v>
      </c>
      <c r="G50" s="405" t="s">
        <v>1130</v>
      </c>
      <c r="H50" s="85"/>
      <c r="I50" s="373" t="s">
        <v>1131</v>
      </c>
      <c r="J50" s="53" t="s">
        <v>70</v>
      </c>
      <c r="K50" s="86"/>
      <c r="L50" s="77"/>
      <c r="M50" s="145"/>
      <c r="N50" s="141">
        <v>350.0</v>
      </c>
      <c r="O50" s="63"/>
      <c r="P50" s="66"/>
      <c r="Q50" s="265"/>
      <c r="R50" s="112"/>
      <c r="S50" s="310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48</v>
      </c>
      <c r="B51" s="53" t="s">
        <v>49</v>
      </c>
      <c r="C51" s="72"/>
      <c r="D51" s="432" t="s">
        <v>1132</v>
      </c>
      <c r="E51" s="56" t="s">
        <v>109</v>
      </c>
      <c r="F51" s="53" t="s">
        <v>721</v>
      </c>
      <c r="G51" s="403" t="s">
        <v>1133</v>
      </c>
      <c r="H51" s="85" t="s">
        <v>1134</v>
      </c>
      <c r="I51" s="117">
        <v>8.589030524E9</v>
      </c>
      <c r="J51" s="53" t="s">
        <v>38</v>
      </c>
      <c r="K51" s="86"/>
      <c r="L51" s="77"/>
      <c r="M51" s="148"/>
      <c r="N51" s="141"/>
      <c r="O51" s="87">
        <v>350.0</v>
      </c>
      <c r="P51" s="66"/>
      <c r="Q51" s="265"/>
      <c r="R51" s="112"/>
      <c r="S51" s="307"/>
      <c r="T51" s="309"/>
      <c r="U51" s="295"/>
      <c r="V51" s="56">
        <v>50.0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48</v>
      </c>
      <c r="B52" s="53" t="s">
        <v>49</v>
      </c>
      <c r="C52" s="72"/>
      <c r="D52" s="424" t="s">
        <v>1135</v>
      </c>
      <c r="E52" s="56" t="s">
        <v>121</v>
      </c>
      <c r="F52" s="53" t="s">
        <v>721</v>
      </c>
      <c r="G52" s="405" t="s">
        <v>1136</v>
      </c>
      <c r="H52" s="85" t="s">
        <v>1137</v>
      </c>
      <c r="I52" s="255">
        <v>8.792432118E9</v>
      </c>
      <c r="J52" s="53" t="s">
        <v>70</v>
      </c>
      <c r="K52" s="59"/>
      <c r="L52" s="105"/>
      <c r="M52" s="145"/>
      <c r="N52" s="149"/>
      <c r="O52" s="87"/>
      <c r="P52" s="89"/>
      <c r="Q52" s="257"/>
      <c r="R52" s="64">
        <v>350.0</v>
      </c>
      <c r="S52" s="307"/>
      <c r="T52" s="309"/>
      <c r="U52" s="295"/>
      <c r="V52" s="56">
        <v>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48</v>
      </c>
      <c r="B53" s="53" t="s">
        <v>552</v>
      </c>
      <c r="C53" s="72"/>
      <c r="D53" s="424" t="s">
        <v>188</v>
      </c>
      <c r="E53" s="56" t="s">
        <v>29</v>
      </c>
      <c r="F53" s="53" t="s">
        <v>94</v>
      </c>
      <c r="G53" s="404" t="s">
        <v>1138</v>
      </c>
      <c r="H53" s="75" t="s">
        <v>1069</v>
      </c>
      <c r="I53" s="117" t="s">
        <v>1070</v>
      </c>
      <c r="J53" s="53" t="s">
        <v>70</v>
      </c>
      <c r="K53" s="139"/>
      <c r="L53" s="77"/>
      <c r="M53" s="145"/>
      <c r="N53" s="141"/>
      <c r="O53" s="63"/>
      <c r="P53" s="89" t="s">
        <v>1139</v>
      </c>
      <c r="Q53" s="265"/>
      <c r="R53" s="112"/>
      <c r="S53" s="307"/>
      <c r="T53" s="308"/>
      <c r="U53" s="295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 t="s">
        <v>187</v>
      </c>
      <c r="C54" s="72"/>
      <c r="D54" s="424" t="s">
        <v>188</v>
      </c>
      <c r="E54" s="151" t="s">
        <v>93</v>
      </c>
      <c r="F54" s="53" t="s">
        <v>94</v>
      </c>
      <c r="G54" s="405" t="s">
        <v>1140</v>
      </c>
      <c r="H54" s="85"/>
      <c r="I54" s="117" t="s">
        <v>1141</v>
      </c>
      <c r="J54" s="53" t="s">
        <v>70</v>
      </c>
      <c r="K54" s="59"/>
      <c r="L54" s="77" t="s">
        <v>488</v>
      </c>
      <c r="M54" s="145"/>
      <c r="N54" s="149"/>
      <c r="O54" s="87"/>
      <c r="P54" s="89"/>
      <c r="Q54" s="257"/>
      <c r="R54" s="64"/>
      <c r="S54" s="310"/>
      <c r="T54" s="309"/>
      <c r="U54" s="295"/>
      <c r="V54" s="80" t="s">
        <v>188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 t="s">
        <v>187</v>
      </c>
      <c r="C55" s="72"/>
      <c r="D55" s="424" t="s">
        <v>188</v>
      </c>
      <c r="E55" s="151" t="s">
        <v>93</v>
      </c>
      <c r="F55" s="53" t="s">
        <v>94</v>
      </c>
      <c r="G55" s="433" t="s">
        <v>1142</v>
      </c>
      <c r="H55" s="154"/>
      <c r="I55" s="117" t="s">
        <v>1141</v>
      </c>
      <c r="J55" s="53" t="s">
        <v>70</v>
      </c>
      <c r="K55" s="59"/>
      <c r="L55" s="77" t="s">
        <v>488</v>
      </c>
      <c r="M55" s="145"/>
      <c r="N55" s="155"/>
      <c r="O55" s="87"/>
      <c r="P55" s="89"/>
      <c r="Q55" s="257"/>
      <c r="R55" s="64"/>
      <c r="S55" s="310"/>
      <c r="T55" s="309"/>
      <c r="U55" s="295"/>
      <c r="V55" s="56" t="s">
        <v>188</v>
      </c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434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434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434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424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434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434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434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434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434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434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434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434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434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434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434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434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435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434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436"/>
      <c r="E74" s="162"/>
      <c r="F74" s="53"/>
      <c r="G74" s="74"/>
      <c r="H74" s="85"/>
      <c r="I74" s="117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434"/>
      <c r="E75" s="162"/>
      <c r="F75" s="53"/>
      <c r="G75" s="74"/>
      <c r="H75" s="85"/>
      <c r="I75" s="117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434"/>
      <c r="E76" s="162"/>
      <c r="F76" s="53"/>
      <c r="G76" s="74"/>
      <c r="H76" s="85"/>
      <c r="I76" s="117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434"/>
      <c r="E77" s="25"/>
      <c r="F77" s="53"/>
      <c r="G77" s="74"/>
      <c r="H77" s="85"/>
      <c r="I77" s="117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434"/>
      <c r="E78" s="25"/>
      <c r="F78" s="53"/>
      <c r="G78" s="74"/>
      <c r="H78" s="85"/>
      <c r="I78" s="117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434"/>
      <c r="E79" s="25"/>
      <c r="F79" s="53"/>
      <c r="G79" s="174"/>
      <c r="H79" s="175"/>
      <c r="I79" s="3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434"/>
      <c r="E80" s="25"/>
      <c r="F80" s="53"/>
      <c r="G80" s="174"/>
      <c r="H80" s="175"/>
      <c r="I80" s="3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434"/>
      <c r="E81" s="25"/>
      <c r="F81" s="53"/>
      <c r="G81" s="174"/>
      <c r="H81" s="175"/>
      <c r="I81" s="3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434"/>
      <c r="E82" s="25"/>
      <c r="F82" s="53"/>
      <c r="G82" s="174"/>
      <c r="H82" s="175"/>
      <c r="I82" s="3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434"/>
      <c r="E83" s="25"/>
      <c r="F83" s="53"/>
      <c r="G83" s="174"/>
      <c r="H83" s="175"/>
      <c r="I83" s="3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434"/>
      <c r="E84" s="25"/>
      <c r="F84" s="53"/>
      <c r="G84" s="174"/>
      <c r="H84" s="175"/>
      <c r="I84" s="3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434"/>
      <c r="E85" s="25"/>
      <c r="F85" s="53"/>
      <c r="G85" s="174"/>
      <c r="H85" s="175"/>
      <c r="I85" s="3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434"/>
      <c r="E86" s="162"/>
      <c r="F86" s="53"/>
      <c r="G86" s="174"/>
      <c r="H86" s="175"/>
      <c r="I86" s="3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434"/>
      <c r="E87" s="162"/>
      <c r="F87" s="53"/>
      <c r="G87" s="174"/>
      <c r="H87" s="175"/>
      <c r="I87" s="3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434"/>
      <c r="E88" s="162"/>
      <c r="F88" s="53"/>
      <c r="G88" s="174"/>
      <c r="H88" s="175"/>
      <c r="I88" s="3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434"/>
      <c r="E89" s="162"/>
      <c r="F89" s="53"/>
      <c r="G89" s="174"/>
      <c r="H89" s="175"/>
      <c r="I89" s="3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434"/>
      <c r="E90" s="162"/>
      <c r="F90" s="53"/>
      <c r="G90" s="174"/>
      <c r="H90" s="175"/>
      <c r="I90" s="3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434"/>
      <c r="E91" s="162"/>
      <c r="F91" s="53"/>
      <c r="G91" s="174"/>
      <c r="H91" s="175"/>
      <c r="I91" s="3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434"/>
      <c r="E92" s="162"/>
      <c r="F92" s="53"/>
      <c r="G92" s="174"/>
      <c r="H92" s="175"/>
      <c r="I92" s="3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434"/>
      <c r="E93" s="162"/>
      <c r="F93" s="53"/>
      <c r="G93" s="174"/>
      <c r="H93" s="175"/>
      <c r="I93" s="3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437"/>
      <c r="E94" s="202"/>
      <c r="F94" s="6"/>
      <c r="G94" s="203"/>
      <c r="H94" s="204"/>
      <c r="I94" s="376"/>
      <c r="J94" s="6"/>
      <c r="K94" s="206"/>
      <c r="Q94" s="206"/>
      <c r="R94" s="206"/>
      <c r="S94" s="325"/>
      <c r="T94" s="325"/>
      <c r="U94" s="326"/>
      <c r="V94" s="208">
        <f>SUM(V7:V93)</f>
        <v>4799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438"/>
      <c r="E95" s="210"/>
      <c r="F95" s="2"/>
      <c r="G95" s="211"/>
      <c r="H95" s="212"/>
      <c r="I95" s="377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415"/>
      <c r="E96" s="217"/>
      <c r="F96" s="218"/>
      <c r="G96" s="203"/>
      <c r="H96" s="5"/>
      <c r="I96" s="6"/>
      <c r="J96" s="2"/>
      <c r="K96" s="167">
        <f>SUM(K7:K93)</f>
        <v>2099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415"/>
      <c r="E97" s="2"/>
      <c r="F97" s="2"/>
      <c r="G97" s="203"/>
      <c r="H97" s="5"/>
      <c r="I97" s="6"/>
      <c r="J97" s="2"/>
      <c r="K97" s="167">
        <f>SUM(K96*1%)</f>
        <v>20.99</v>
      </c>
      <c r="L97" s="221">
        <f>SUM(L7:L93)</f>
        <v>1450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415"/>
      <c r="E98" s="2"/>
      <c r="F98" s="2"/>
      <c r="G98" s="4"/>
      <c r="H98" s="5"/>
      <c r="I98" s="6"/>
      <c r="J98" s="2"/>
      <c r="K98" s="223"/>
      <c r="L98" s="83">
        <f>SUM(L97*1%)</f>
        <v>14.5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415"/>
      <c r="E99" s="2"/>
      <c r="F99" s="2"/>
      <c r="G99" s="226" t="s">
        <v>32</v>
      </c>
      <c r="H99" s="227">
        <f>SUM(K96,M99,O102,Q105,R106)</f>
        <v>9746</v>
      </c>
      <c r="I99" s="6"/>
      <c r="J99" s="2"/>
      <c r="K99" s="8"/>
      <c r="L99" s="223"/>
      <c r="M99" s="221">
        <f>SUM(M7:M93)</f>
        <v>3000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415"/>
      <c r="E100" s="2"/>
      <c r="F100" s="228"/>
      <c r="G100" s="226" t="s">
        <v>33</v>
      </c>
      <c r="H100" s="227">
        <f>SUM(L97,N101)</f>
        <v>2400</v>
      </c>
      <c r="I100" s="6"/>
      <c r="J100" s="2"/>
      <c r="K100" s="8"/>
      <c r="L100" s="8"/>
      <c r="M100" s="83">
        <f>SUM(M99*2%)</f>
        <v>60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415"/>
      <c r="E101" s="2"/>
      <c r="F101" s="228"/>
      <c r="G101" s="226" t="s">
        <v>35</v>
      </c>
      <c r="H101" s="227">
        <f>SUM(P104)</f>
        <v>1699</v>
      </c>
      <c r="I101" s="6"/>
      <c r="J101" s="2"/>
      <c r="K101" s="8"/>
      <c r="L101" s="8"/>
      <c r="M101" s="18"/>
      <c r="N101" s="167">
        <f>SUM(N7:N93)</f>
        <v>950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415"/>
      <c r="E102" s="2"/>
      <c r="F102" s="2"/>
      <c r="G102" s="226" t="s">
        <v>290</v>
      </c>
      <c r="H102" s="227">
        <f>SUM(S107,T108,U109)</f>
        <v>1147</v>
      </c>
      <c r="I102" s="6"/>
      <c r="J102" s="2"/>
      <c r="K102" s="8"/>
      <c r="L102" s="8"/>
      <c r="M102" s="2"/>
      <c r="N102" s="167">
        <f>SUM(N101*1%)</f>
        <v>9.5</v>
      </c>
      <c r="O102" s="167">
        <f>SUM(O7:O93)</f>
        <v>1550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415"/>
      <c r="E103" s="2"/>
      <c r="F103" s="2"/>
      <c r="G103" s="4"/>
      <c r="H103" s="5"/>
      <c r="I103" s="6"/>
      <c r="J103" s="2"/>
      <c r="K103" s="8"/>
      <c r="L103" s="8"/>
      <c r="M103" s="2"/>
      <c r="N103" s="2"/>
      <c r="O103" s="167">
        <f>SUM(O102*1%)</f>
        <v>15.5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415"/>
      <c r="E104" s="2"/>
      <c r="F104" s="2"/>
      <c r="G104" s="233" t="s">
        <v>36</v>
      </c>
      <c r="H104" s="234">
        <f>SUM(Q15,M16,M18,O20,O21,R22,N23,L29,P30,O32,R33,P34,S38,K44,N50,R52)</f>
        <v>5296</v>
      </c>
      <c r="I104" s="380">
        <f>SUM(R33)</f>
        <v>250</v>
      </c>
      <c r="J104" s="2"/>
      <c r="K104" s="8"/>
      <c r="L104" s="8"/>
      <c r="M104" s="2"/>
      <c r="N104" s="2"/>
      <c r="O104" s="8"/>
      <c r="P104" s="167">
        <f>SUM(P7:P94)</f>
        <v>1699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415"/>
      <c r="E105" s="2"/>
      <c r="F105" s="2"/>
      <c r="G105" s="236" t="s">
        <v>37</v>
      </c>
      <c r="H105" s="237"/>
      <c r="I105" s="379"/>
      <c r="J105" s="2"/>
      <c r="K105" s="8"/>
      <c r="L105" s="8"/>
      <c r="M105" s="2"/>
      <c r="N105" s="2"/>
      <c r="O105" s="8"/>
      <c r="P105" s="167">
        <f>SUM(P104*2%)</f>
        <v>33.98</v>
      </c>
      <c r="Q105" s="17">
        <f>SUM(Q7:Q93)</f>
        <v>1197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415"/>
      <c r="E106" s="2"/>
      <c r="F106" s="2"/>
      <c r="G106" s="238" t="s">
        <v>38</v>
      </c>
      <c r="H106" s="340">
        <f>SUM(N7,M8,M9,M10,U11,U13,M14,K17,P19,K24,L25,P26,L27,R31,O35,M36,L37,K40,Q41,M42,R43,M47,K48,O51)</f>
        <v>8096</v>
      </c>
      <c r="I106" s="439">
        <f>SUM(M10,M14,L25,O35,O51)</f>
        <v>1600</v>
      </c>
      <c r="J106" s="2"/>
      <c r="K106" s="8"/>
      <c r="L106" s="8"/>
      <c r="M106" s="2"/>
      <c r="N106" s="2"/>
      <c r="O106" s="8"/>
      <c r="P106" s="18"/>
      <c r="Q106" s="167">
        <f>SUM(Q105*1%)</f>
        <v>11.97</v>
      </c>
      <c r="R106" s="17">
        <f>SUM(R7:R93)</f>
        <v>1900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415"/>
      <c r="E107" s="2"/>
      <c r="F107" s="2"/>
      <c r="G107" s="4"/>
      <c r="H107" s="5"/>
      <c r="I107" s="6"/>
      <c r="J107" s="2"/>
      <c r="K107" s="8"/>
      <c r="L107" s="8"/>
      <c r="M107" s="2"/>
      <c r="N107" s="2"/>
      <c r="O107" s="8"/>
      <c r="P107" s="2"/>
      <c r="Q107" s="2"/>
      <c r="R107" s="167">
        <f>SUM(R106*1%)</f>
        <v>19</v>
      </c>
      <c r="S107" s="167">
        <f>SUM(S7:S94)</f>
        <v>250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415"/>
      <c r="E108" s="2"/>
      <c r="F108" s="2"/>
      <c r="G108" s="343" t="s">
        <v>39</v>
      </c>
      <c r="H108" s="398">
        <f>SUM(M10,M14,L25,R33,O35,O51)</f>
        <v>1850</v>
      </c>
      <c r="I108" s="6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5</v>
      </c>
      <c r="T108" s="167">
        <f>SUM(T7:T94)</f>
        <v>550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415"/>
      <c r="E109" s="2"/>
      <c r="F109" s="2"/>
      <c r="G109" s="343" t="s">
        <v>295</v>
      </c>
      <c r="H109" s="344">
        <f>SUM(V8,V10,V14,V25,V33,V36,V35,V51)</f>
        <v>450</v>
      </c>
      <c r="I109" s="6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11</v>
      </c>
      <c r="U109" s="346">
        <f>SUM(U7:U94)</f>
        <v>347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415"/>
      <c r="E110" s="2"/>
      <c r="F110" s="2"/>
      <c r="G110" s="343" t="s">
        <v>296</v>
      </c>
      <c r="H110" s="344">
        <f>SUM(H108-H109)</f>
        <v>1400</v>
      </c>
      <c r="I110" s="6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6.94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415"/>
      <c r="E111" s="2"/>
      <c r="F111" s="2"/>
      <c r="G111" s="4"/>
      <c r="H111" s="5"/>
      <c r="I111" s="6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415"/>
      <c r="E112" s="2"/>
      <c r="F112" s="2"/>
      <c r="G112" s="4"/>
      <c r="H112" s="5"/>
      <c r="I112" s="6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415"/>
      <c r="E113" s="2"/>
      <c r="F113" s="2"/>
      <c r="G113" s="4"/>
      <c r="H113" s="5"/>
      <c r="I113" s="6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415"/>
      <c r="E114" s="2"/>
      <c r="F114" s="2"/>
      <c r="G114" s="4"/>
      <c r="H114" s="5"/>
      <c r="I114" s="6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415"/>
      <c r="E115" s="2"/>
      <c r="F115" s="2"/>
      <c r="G115" s="4"/>
      <c r="H115" s="5"/>
      <c r="I115" s="6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415"/>
      <c r="E116" s="2"/>
      <c r="F116" s="2"/>
      <c r="G116" s="4"/>
      <c r="H116" s="5"/>
      <c r="I116" s="6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415"/>
      <c r="E117" s="2"/>
      <c r="F117" s="2"/>
      <c r="G117" s="4"/>
      <c r="H117" s="5"/>
      <c r="I117" s="6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415"/>
      <c r="E118" s="2"/>
      <c r="F118" s="2"/>
      <c r="G118" s="4"/>
      <c r="H118" s="5"/>
      <c r="I118" s="6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415"/>
      <c r="E119" s="2"/>
      <c r="F119" s="2"/>
      <c r="G119" s="4"/>
      <c r="H119" s="5"/>
      <c r="I119" s="6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415"/>
      <c r="E120" s="2"/>
      <c r="F120" s="2"/>
      <c r="G120" s="4"/>
      <c r="H120" s="5"/>
      <c r="I120" s="6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415"/>
      <c r="E121" s="2"/>
      <c r="F121" s="2"/>
      <c r="G121" s="4"/>
      <c r="H121" s="5"/>
      <c r="I121" s="6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415"/>
      <c r="E122" s="2"/>
      <c r="F122" s="2"/>
      <c r="G122" s="4"/>
      <c r="H122" s="5"/>
      <c r="I122" s="6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415"/>
      <c r="E123" s="2"/>
      <c r="F123" s="2"/>
      <c r="G123" s="4"/>
      <c r="H123" s="5"/>
      <c r="I123" s="6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415"/>
      <c r="E124" s="2"/>
      <c r="F124" s="2"/>
      <c r="G124" s="4"/>
      <c r="H124" s="5"/>
      <c r="I124" s="6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415"/>
      <c r="E125" s="2"/>
      <c r="F125" s="2"/>
      <c r="G125" s="4"/>
      <c r="H125" s="5"/>
      <c r="I125" s="6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415"/>
      <c r="E126" s="2"/>
      <c r="F126" s="2"/>
      <c r="G126" s="4"/>
      <c r="H126" s="5"/>
      <c r="I126" s="6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415"/>
      <c r="E127" s="2"/>
      <c r="F127" s="2"/>
      <c r="G127" s="4"/>
      <c r="H127" s="5"/>
      <c r="I127" s="6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415"/>
      <c r="E128" s="2"/>
      <c r="F128" s="2"/>
      <c r="G128" s="4"/>
      <c r="H128" s="5"/>
      <c r="I128" s="6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415"/>
      <c r="E129" s="2"/>
      <c r="F129" s="2"/>
      <c r="G129" s="4"/>
      <c r="H129" s="5"/>
      <c r="I129" s="6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415"/>
      <c r="E130" s="2"/>
      <c r="F130" s="2"/>
      <c r="G130" s="4"/>
      <c r="H130" s="5"/>
      <c r="I130" s="6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415"/>
      <c r="E131" s="2"/>
      <c r="F131" s="2"/>
      <c r="G131" s="4"/>
      <c r="H131" s="5"/>
      <c r="I131" s="6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415"/>
      <c r="E132" s="2"/>
      <c r="F132" s="2"/>
      <c r="G132" s="4"/>
      <c r="H132" s="5"/>
      <c r="I132" s="6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415"/>
      <c r="E133" s="2"/>
      <c r="F133" s="2"/>
      <c r="G133" s="4"/>
      <c r="H133" s="5"/>
      <c r="I133" s="6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415"/>
      <c r="E134" s="2"/>
      <c r="F134" s="2"/>
      <c r="G134" s="4"/>
      <c r="H134" s="5"/>
      <c r="I134" s="6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415"/>
      <c r="E135" s="2"/>
      <c r="F135" s="2"/>
      <c r="G135" s="4"/>
      <c r="H135" s="5"/>
      <c r="I135" s="6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415"/>
      <c r="E136" s="2"/>
      <c r="F136" s="2"/>
      <c r="G136" s="4"/>
      <c r="H136" s="5"/>
      <c r="I136" s="6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415"/>
      <c r="E137" s="2"/>
      <c r="F137" s="2"/>
      <c r="G137" s="4"/>
      <c r="H137" s="5"/>
      <c r="I137" s="6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415"/>
      <c r="E138" s="2"/>
      <c r="F138" s="2"/>
      <c r="G138" s="4"/>
      <c r="H138" s="5"/>
      <c r="I138" s="6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415"/>
      <c r="E139" s="2"/>
      <c r="F139" s="2"/>
      <c r="G139" s="4"/>
      <c r="H139" s="5"/>
      <c r="I139" s="6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415"/>
      <c r="E140" s="2"/>
      <c r="F140" s="2"/>
      <c r="G140" s="4"/>
      <c r="H140" s="5"/>
      <c r="I140" s="6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415"/>
      <c r="E141" s="2"/>
      <c r="F141" s="2"/>
      <c r="G141" s="4"/>
      <c r="H141" s="5"/>
      <c r="I141" s="6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415"/>
      <c r="E142" s="2"/>
      <c r="F142" s="2"/>
      <c r="G142" s="4"/>
      <c r="H142" s="5"/>
      <c r="I142" s="6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415"/>
      <c r="E143" s="2"/>
      <c r="F143" s="2"/>
      <c r="G143" s="4"/>
      <c r="H143" s="5"/>
      <c r="I143" s="6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415"/>
      <c r="E144" s="2"/>
      <c r="F144" s="2"/>
      <c r="G144" s="4"/>
      <c r="H144" s="5"/>
      <c r="I144" s="6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415"/>
      <c r="E145" s="2"/>
      <c r="F145" s="2"/>
      <c r="G145" s="4"/>
      <c r="H145" s="5"/>
      <c r="I145" s="6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415"/>
      <c r="E146" s="2"/>
      <c r="F146" s="2"/>
      <c r="G146" s="4"/>
      <c r="H146" s="5"/>
      <c r="I146" s="6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415"/>
      <c r="E147" s="2"/>
      <c r="F147" s="2"/>
      <c r="G147" s="4"/>
      <c r="H147" s="5"/>
      <c r="I147" s="6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415"/>
      <c r="E148" s="2"/>
      <c r="F148" s="2"/>
      <c r="G148" s="4"/>
      <c r="H148" s="5"/>
      <c r="I148" s="6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415"/>
      <c r="E149" s="2"/>
      <c r="F149" s="2"/>
      <c r="G149" s="4"/>
      <c r="H149" s="5"/>
      <c r="I149" s="6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415"/>
      <c r="E150" s="2"/>
      <c r="F150" s="2"/>
      <c r="G150" s="4"/>
      <c r="H150" s="5"/>
      <c r="I150" s="6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415"/>
      <c r="E151" s="2"/>
      <c r="F151" s="2"/>
      <c r="G151" s="4"/>
      <c r="H151" s="5"/>
      <c r="I151" s="6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415"/>
      <c r="E152" s="2"/>
      <c r="F152" s="2"/>
      <c r="G152" s="4"/>
      <c r="H152" s="5"/>
      <c r="I152" s="6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415"/>
      <c r="E153" s="2"/>
      <c r="F153" s="2"/>
      <c r="G153" s="4"/>
      <c r="H153" s="5"/>
      <c r="I153" s="6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415"/>
      <c r="E154" s="2"/>
      <c r="F154" s="2"/>
      <c r="G154" s="4"/>
      <c r="H154" s="5"/>
      <c r="I154" s="6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415"/>
      <c r="E155" s="2"/>
      <c r="F155" s="2"/>
      <c r="G155" s="4"/>
      <c r="H155" s="5"/>
      <c r="I155" s="6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415"/>
      <c r="E156" s="2"/>
      <c r="F156" s="2"/>
      <c r="G156" s="4"/>
      <c r="H156" s="5"/>
      <c r="I156" s="6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415"/>
      <c r="E157" s="2"/>
      <c r="F157" s="2"/>
      <c r="G157" s="4"/>
      <c r="H157" s="5"/>
      <c r="I157" s="6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415"/>
      <c r="E158" s="2"/>
      <c r="F158" s="2"/>
      <c r="G158" s="4"/>
      <c r="H158" s="5"/>
      <c r="I158" s="6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415"/>
      <c r="E159" s="2"/>
      <c r="F159" s="2"/>
      <c r="G159" s="4"/>
      <c r="H159" s="5"/>
      <c r="I159" s="6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415"/>
      <c r="E160" s="2"/>
      <c r="F160" s="2"/>
      <c r="G160" s="4"/>
      <c r="H160" s="5"/>
      <c r="I160" s="6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415"/>
      <c r="E161" s="2"/>
      <c r="F161" s="2"/>
      <c r="G161" s="4"/>
      <c r="H161" s="5"/>
      <c r="I161" s="6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415"/>
      <c r="E162" s="2"/>
      <c r="F162" s="2"/>
      <c r="G162" s="4"/>
      <c r="H162" s="5"/>
      <c r="I162" s="6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415"/>
      <c r="E163" s="2"/>
      <c r="F163" s="2"/>
      <c r="G163" s="4"/>
      <c r="H163" s="5"/>
      <c r="I163" s="6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415"/>
      <c r="E164" s="2"/>
      <c r="F164" s="2"/>
      <c r="G164" s="4"/>
      <c r="H164" s="5"/>
      <c r="I164" s="6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415"/>
      <c r="E165" s="2"/>
      <c r="F165" s="2"/>
      <c r="G165" s="4"/>
      <c r="H165" s="5"/>
      <c r="I165" s="6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415"/>
      <c r="E166" s="2"/>
      <c r="F166" s="2"/>
      <c r="G166" s="4"/>
      <c r="H166" s="5"/>
      <c r="I166" s="6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415"/>
      <c r="E167" s="2"/>
      <c r="F167" s="2"/>
      <c r="G167" s="4"/>
      <c r="H167" s="5"/>
      <c r="I167" s="6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415"/>
      <c r="E168" s="2"/>
      <c r="F168" s="2"/>
      <c r="G168" s="4"/>
      <c r="H168" s="5"/>
      <c r="I168" s="6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415"/>
      <c r="E169" s="2"/>
      <c r="F169" s="2"/>
      <c r="G169" s="4"/>
      <c r="H169" s="5"/>
      <c r="I169" s="6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415"/>
      <c r="E170" s="2"/>
      <c r="F170" s="2"/>
      <c r="G170" s="4"/>
      <c r="H170" s="5"/>
      <c r="I170" s="6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415"/>
      <c r="E171" s="2"/>
      <c r="F171" s="2"/>
      <c r="G171" s="4"/>
      <c r="H171" s="5"/>
      <c r="I171" s="6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415"/>
      <c r="E172" s="2"/>
      <c r="F172" s="2"/>
      <c r="G172" s="4"/>
      <c r="H172" s="5"/>
      <c r="I172" s="6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415"/>
      <c r="E173" s="2"/>
      <c r="F173" s="2"/>
      <c r="G173" s="4"/>
      <c r="H173" s="5"/>
      <c r="I173" s="6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415"/>
      <c r="E174" s="2"/>
      <c r="F174" s="2"/>
      <c r="G174" s="4"/>
      <c r="H174" s="5"/>
      <c r="I174" s="6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415"/>
      <c r="E175" s="2"/>
      <c r="F175" s="2"/>
      <c r="G175" s="4"/>
      <c r="H175" s="5"/>
      <c r="I175" s="6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415"/>
      <c r="E176" s="2"/>
      <c r="F176" s="2"/>
      <c r="G176" s="4"/>
      <c r="H176" s="5"/>
      <c r="I176" s="6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415"/>
      <c r="E177" s="2"/>
      <c r="F177" s="2"/>
      <c r="G177" s="4"/>
      <c r="H177" s="5"/>
      <c r="I177" s="6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415"/>
      <c r="E178" s="2"/>
      <c r="F178" s="2"/>
      <c r="G178" s="4"/>
      <c r="H178" s="5"/>
      <c r="I178" s="6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415"/>
      <c r="E179" s="2"/>
      <c r="F179" s="2"/>
      <c r="G179" s="4"/>
      <c r="H179" s="5"/>
      <c r="I179" s="6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415"/>
      <c r="E180" s="2"/>
      <c r="F180" s="2"/>
      <c r="G180" s="4"/>
      <c r="H180" s="5"/>
      <c r="I180" s="6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415"/>
      <c r="E181" s="2"/>
      <c r="F181" s="2"/>
      <c r="G181" s="4"/>
      <c r="H181" s="5"/>
      <c r="I181" s="6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415"/>
      <c r="E182" s="2"/>
      <c r="F182" s="2"/>
      <c r="G182" s="4"/>
      <c r="H182" s="5"/>
      <c r="I182" s="6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415"/>
      <c r="E183" s="2"/>
      <c r="F183" s="2"/>
      <c r="G183" s="4"/>
      <c r="H183" s="5"/>
      <c r="I183" s="6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415"/>
      <c r="E184" s="2"/>
      <c r="F184" s="2"/>
      <c r="G184" s="4"/>
      <c r="H184" s="5"/>
      <c r="I184" s="6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415"/>
      <c r="E185" s="2"/>
      <c r="F185" s="2"/>
      <c r="G185" s="4"/>
      <c r="H185" s="5"/>
      <c r="I185" s="6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415"/>
      <c r="E186" s="2"/>
      <c r="F186" s="2"/>
      <c r="G186" s="4"/>
      <c r="H186" s="5"/>
      <c r="I186" s="6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415"/>
      <c r="E187" s="2"/>
      <c r="F187" s="2"/>
      <c r="G187" s="4"/>
      <c r="H187" s="5"/>
      <c r="I187" s="6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415"/>
      <c r="E188" s="2"/>
      <c r="F188" s="2"/>
      <c r="G188" s="4"/>
      <c r="H188" s="5"/>
      <c r="I188" s="6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415"/>
      <c r="E189" s="2"/>
      <c r="F189" s="2"/>
      <c r="G189" s="4"/>
      <c r="H189" s="5"/>
      <c r="I189" s="6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415"/>
      <c r="E190" s="2"/>
      <c r="F190" s="2"/>
      <c r="G190" s="4"/>
      <c r="H190" s="5"/>
      <c r="I190" s="6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415"/>
      <c r="E191" s="2"/>
      <c r="F191" s="2"/>
      <c r="G191" s="4"/>
      <c r="H191" s="5"/>
      <c r="I191" s="6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415"/>
      <c r="E192" s="2"/>
      <c r="F192" s="2"/>
      <c r="G192" s="4"/>
      <c r="H192" s="5"/>
      <c r="I192" s="6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415"/>
      <c r="E193" s="2"/>
      <c r="F193" s="2"/>
      <c r="G193" s="4"/>
      <c r="H193" s="5"/>
      <c r="I193" s="6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415"/>
      <c r="E194" s="2"/>
      <c r="F194" s="2"/>
      <c r="G194" s="4"/>
      <c r="H194" s="5"/>
      <c r="I194" s="6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415"/>
      <c r="E195" s="2"/>
      <c r="F195" s="2"/>
      <c r="G195" s="4"/>
      <c r="H195" s="5"/>
      <c r="I195" s="6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415"/>
      <c r="E196" s="2"/>
      <c r="F196" s="2"/>
      <c r="G196" s="4"/>
      <c r="H196" s="5"/>
      <c r="I196" s="6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415"/>
      <c r="E197" s="2"/>
      <c r="F197" s="2"/>
      <c r="G197" s="4"/>
      <c r="H197" s="5"/>
      <c r="I197" s="6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415"/>
      <c r="E198" s="2"/>
      <c r="F198" s="2"/>
      <c r="G198" s="4"/>
      <c r="H198" s="5"/>
      <c r="I198" s="6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415"/>
      <c r="E199" s="2"/>
      <c r="F199" s="2"/>
      <c r="G199" s="4"/>
      <c r="H199" s="5"/>
      <c r="I199" s="6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415"/>
      <c r="E200" s="2"/>
      <c r="F200" s="2"/>
      <c r="G200" s="4"/>
      <c r="H200" s="5"/>
      <c r="I200" s="6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415"/>
      <c r="E201" s="2"/>
      <c r="F201" s="2"/>
      <c r="G201" s="4"/>
      <c r="H201" s="5"/>
      <c r="I201" s="6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415"/>
      <c r="E202" s="2"/>
      <c r="F202" s="2"/>
      <c r="G202" s="4"/>
      <c r="H202" s="5"/>
      <c r="I202" s="6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415"/>
      <c r="E203" s="2"/>
      <c r="F203" s="2"/>
      <c r="G203" s="4"/>
      <c r="H203" s="5"/>
      <c r="I203" s="6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415"/>
      <c r="E204" s="2"/>
      <c r="F204" s="2"/>
      <c r="G204" s="4"/>
      <c r="H204" s="5"/>
      <c r="I204" s="6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415"/>
      <c r="E205" s="2"/>
      <c r="F205" s="2"/>
      <c r="G205" s="4"/>
      <c r="H205" s="5"/>
      <c r="I205" s="6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415"/>
      <c r="E206" s="2"/>
      <c r="F206" s="2"/>
      <c r="G206" s="4"/>
      <c r="H206" s="5"/>
      <c r="I206" s="6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415"/>
      <c r="E207" s="2"/>
      <c r="F207" s="2"/>
      <c r="G207" s="4"/>
      <c r="H207" s="5"/>
      <c r="I207" s="6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415"/>
      <c r="E208" s="2"/>
      <c r="F208" s="2"/>
      <c r="G208" s="4"/>
      <c r="H208" s="5"/>
      <c r="I208" s="6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415"/>
      <c r="E209" s="2"/>
      <c r="F209" s="2"/>
      <c r="G209" s="4"/>
      <c r="H209" s="5"/>
      <c r="I209" s="6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415"/>
      <c r="E210" s="2"/>
      <c r="F210" s="2"/>
      <c r="G210" s="4"/>
      <c r="H210" s="5"/>
      <c r="I210" s="6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415"/>
      <c r="E211" s="2"/>
      <c r="F211" s="2"/>
      <c r="G211" s="4"/>
      <c r="H211" s="5"/>
      <c r="I211" s="6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415"/>
      <c r="E212" s="2"/>
      <c r="F212" s="2"/>
      <c r="G212" s="4"/>
      <c r="H212" s="5"/>
      <c r="I212" s="6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415"/>
      <c r="E213" s="2"/>
      <c r="F213" s="2"/>
      <c r="G213" s="4"/>
      <c r="H213" s="5"/>
      <c r="I213" s="6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415"/>
      <c r="E214" s="2"/>
      <c r="F214" s="2"/>
      <c r="G214" s="4"/>
      <c r="H214" s="5"/>
      <c r="I214" s="6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415"/>
      <c r="E215" s="2"/>
      <c r="F215" s="2"/>
      <c r="G215" s="4"/>
      <c r="H215" s="5"/>
      <c r="I215" s="6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415"/>
      <c r="E216" s="2"/>
      <c r="F216" s="2"/>
      <c r="G216" s="4"/>
      <c r="H216" s="5"/>
      <c r="I216" s="6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415"/>
      <c r="E217" s="2"/>
      <c r="F217" s="2"/>
      <c r="G217" s="4"/>
      <c r="H217" s="5"/>
      <c r="I217" s="6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415"/>
      <c r="E218" s="2"/>
      <c r="F218" s="2"/>
      <c r="G218" s="4"/>
      <c r="H218" s="5"/>
      <c r="I218" s="6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415"/>
      <c r="E219" s="2"/>
      <c r="F219" s="2"/>
      <c r="G219" s="4"/>
      <c r="H219" s="5"/>
      <c r="I219" s="6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415"/>
      <c r="E220" s="2"/>
      <c r="F220" s="2"/>
      <c r="G220" s="4"/>
      <c r="H220" s="5"/>
      <c r="I220" s="6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415"/>
      <c r="E221" s="2"/>
      <c r="F221" s="2"/>
      <c r="G221" s="4"/>
      <c r="H221" s="5"/>
      <c r="I221" s="6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415"/>
      <c r="E222" s="2"/>
      <c r="F222" s="2"/>
      <c r="G222" s="4"/>
      <c r="H222" s="5"/>
      <c r="I222" s="6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415"/>
      <c r="E223" s="2"/>
      <c r="F223" s="2"/>
      <c r="G223" s="4"/>
      <c r="H223" s="5"/>
      <c r="I223" s="6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415"/>
      <c r="E224" s="2"/>
      <c r="F224" s="2"/>
      <c r="G224" s="4"/>
      <c r="H224" s="5"/>
      <c r="I224" s="6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415"/>
      <c r="E225" s="2"/>
      <c r="F225" s="2"/>
      <c r="G225" s="4"/>
      <c r="H225" s="5"/>
      <c r="I225" s="6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415"/>
      <c r="E226" s="2"/>
      <c r="F226" s="2"/>
      <c r="G226" s="4"/>
      <c r="H226" s="5"/>
      <c r="I226" s="6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440"/>
      <c r="E227" s="2"/>
      <c r="F227" s="2"/>
      <c r="G227" s="4"/>
      <c r="H227" s="5"/>
      <c r="I227" s="6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440"/>
      <c r="E228" s="2"/>
      <c r="F228" s="2"/>
      <c r="G228" s="4"/>
      <c r="H228" s="5"/>
      <c r="I228" s="6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440"/>
      <c r="E229" s="2"/>
      <c r="F229" s="2"/>
      <c r="G229" s="4"/>
      <c r="H229" s="5"/>
      <c r="I229" s="6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440"/>
      <c r="E230" s="2"/>
      <c r="F230" s="2"/>
      <c r="G230" s="4"/>
      <c r="H230" s="5"/>
      <c r="I230" s="6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440"/>
      <c r="E231" s="2"/>
      <c r="F231" s="2"/>
      <c r="G231" s="4"/>
      <c r="H231" s="5"/>
      <c r="I231" s="6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440"/>
      <c r="E232" s="2"/>
      <c r="F232" s="2"/>
      <c r="G232" s="4"/>
      <c r="H232" s="5"/>
      <c r="I232" s="6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440"/>
      <c r="E233" s="2"/>
      <c r="F233" s="2"/>
      <c r="G233" s="4"/>
      <c r="H233" s="5"/>
      <c r="I233" s="6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440"/>
      <c r="E234" s="2"/>
      <c r="F234" s="2"/>
      <c r="G234" s="4"/>
      <c r="H234" s="5"/>
      <c r="I234" s="6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440"/>
      <c r="E235" s="2"/>
      <c r="F235" s="2"/>
      <c r="G235" s="4"/>
      <c r="H235" s="5"/>
      <c r="I235" s="6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440"/>
      <c r="E236" s="2"/>
      <c r="F236" s="2"/>
      <c r="G236" s="4"/>
      <c r="H236" s="5"/>
      <c r="I236" s="6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440"/>
      <c r="E237" s="2"/>
      <c r="F237" s="2"/>
      <c r="G237" s="4"/>
      <c r="H237" s="5"/>
      <c r="I237" s="6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440"/>
      <c r="E238" s="2"/>
      <c r="F238" s="2"/>
      <c r="G238" s="4"/>
      <c r="H238" s="5"/>
      <c r="I238" s="6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440"/>
      <c r="E239" s="2"/>
      <c r="F239" s="2"/>
      <c r="G239" s="4"/>
      <c r="H239" s="5"/>
      <c r="I239" s="6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440"/>
      <c r="E240" s="2"/>
      <c r="F240" s="2"/>
      <c r="G240" s="4"/>
      <c r="H240" s="5"/>
      <c r="I240" s="6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440"/>
      <c r="E241" s="2"/>
      <c r="F241" s="2"/>
      <c r="G241" s="4"/>
      <c r="H241" s="5"/>
      <c r="I241" s="6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440"/>
      <c r="E242" s="2"/>
      <c r="F242" s="2"/>
      <c r="G242" s="4"/>
      <c r="H242" s="5"/>
      <c r="I242" s="6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440"/>
      <c r="E243" s="2"/>
      <c r="F243" s="2"/>
      <c r="G243" s="4"/>
      <c r="H243" s="5"/>
      <c r="I243" s="6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440"/>
      <c r="E244" s="2"/>
      <c r="F244" s="2"/>
      <c r="G244" s="4"/>
      <c r="H244" s="5"/>
      <c r="I244" s="6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440"/>
      <c r="E245" s="2"/>
      <c r="F245" s="2"/>
      <c r="G245" s="4"/>
      <c r="H245" s="5"/>
      <c r="I245" s="6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440"/>
      <c r="E246" s="2"/>
      <c r="F246" s="2"/>
      <c r="G246" s="4"/>
      <c r="H246" s="5"/>
      <c r="I246" s="6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440"/>
      <c r="E247" s="2"/>
      <c r="F247" s="2"/>
      <c r="G247" s="4"/>
      <c r="H247" s="5"/>
      <c r="I247" s="6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440"/>
      <c r="E248" s="2"/>
      <c r="F248" s="2"/>
      <c r="G248" s="4"/>
      <c r="H248" s="5"/>
      <c r="I248" s="6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440"/>
      <c r="E249" s="2"/>
      <c r="F249" s="2"/>
      <c r="G249" s="4"/>
      <c r="H249" s="5"/>
      <c r="I249" s="6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440"/>
      <c r="E250" s="2"/>
      <c r="F250" s="2"/>
      <c r="G250" s="4"/>
      <c r="H250" s="5"/>
      <c r="I250" s="6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440"/>
      <c r="E251" s="2"/>
      <c r="F251" s="2"/>
      <c r="G251" s="4"/>
      <c r="H251" s="5"/>
      <c r="I251" s="6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440"/>
      <c r="E252" s="2"/>
      <c r="F252" s="2"/>
      <c r="G252" s="4"/>
      <c r="H252" s="5"/>
      <c r="I252" s="6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440"/>
      <c r="E253" s="2"/>
      <c r="F253" s="2"/>
      <c r="G253" s="4"/>
      <c r="H253" s="5"/>
      <c r="I253" s="6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440"/>
      <c r="E254" s="2"/>
      <c r="F254" s="2"/>
      <c r="G254" s="4"/>
      <c r="H254" s="5"/>
      <c r="I254" s="6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440"/>
      <c r="E255" s="2"/>
      <c r="F255" s="2"/>
      <c r="G255" s="4"/>
      <c r="H255" s="5"/>
      <c r="I255" s="6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440"/>
      <c r="E256" s="2"/>
      <c r="F256" s="2"/>
      <c r="G256" s="4"/>
      <c r="H256" s="5"/>
      <c r="I256" s="6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440"/>
      <c r="E257" s="2"/>
      <c r="F257" s="2"/>
      <c r="G257" s="4"/>
      <c r="H257" s="5"/>
      <c r="I257" s="6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440"/>
      <c r="E258" s="2"/>
      <c r="F258" s="2"/>
      <c r="G258" s="4"/>
      <c r="H258" s="5"/>
      <c r="I258" s="6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440"/>
      <c r="E259" s="2"/>
      <c r="F259" s="2"/>
      <c r="G259" s="4"/>
      <c r="H259" s="5"/>
      <c r="I259" s="6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440"/>
      <c r="E260" s="2"/>
      <c r="F260" s="2"/>
      <c r="G260" s="4"/>
      <c r="H260" s="5"/>
      <c r="I260" s="6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440"/>
      <c r="E261" s="2"/>
      <c r="F261" s="2"/>
      <c r="G261" s="4"/>
      <c r="H261" s="5"/>
      <c r="I261" s="6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440"/>
      <c r="E262" s="2"/>
      <c r="F262" s="2"/>
      <c r="G262" s="4"/>
      <c r="H262" s="5"/>
      <c r="I262" s="6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440"/>
      <c r="E263" s="2"/>
      <c r="F263" s="2"/>
      <c r="G263" s="4"/>
      <c r="H263" s="5"/>
      <c r="I263" s="6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440"/>
      <c r="E264" s="2"/>
      <c r="F264" s="2"/>
      <c r="G264" s="4"/>
      <c r="H264" s="5"/>
      <c r="I264" s="6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440"/>
      <c r="E265" s="2"/>
      <c r="F265" s="2"/>
      <c r="G265" s="4"/>
      <c r="H265" s="5"/>
      <c r="I265" s="6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440"/>
      <c r="E266" s="2"/>
      <c r="F266" s="2"/>
      <c r="G266" s="4"/>
      <c r="H266" s="5"/>
      <c r="I266" s="6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440"/>
      <c r="E267" s="2"/>
      <c r="F267" s="2"/>
      <c r="G267" s="4"/>
      <c r="H267" s="5"/>
      <c r="I267" s="6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440"/>
      <c r="E268" s="2"/>
      <c r="F268" s="2"/>
      <c r="G268" s="4"/>
      <c r="H268" s="5"/>
      <c r="I268" s="6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440"/>
      <c r="E269" s="2"/>
      <c r="F269" s="2"/>
      <c r="G269" s="4"/>
      <c r="H269" s="5"/>
      <c r="I269" s="6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440"/>
      <c r="E270" s="2"/>
      <c r="F270" s="2"/>
      <c r="G270" s="4"/>
      <c r="H270" s="5"/>
      <c r="I270" s="6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440"/>
      <c r="E271" s="2"/>
      <c r="F271" s="2"/>
      <c r="G271" s="4"/>
      <c r="H271" s="5"/>
      <c r="I271" s="6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440"/>
      <c r="E272" s="2"/>
      <c r="F272" s="2"/>
      <c r="G272" s="4"/>
      <c r="H272" s="5"/>
      <c r="I272" s="6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440"/>
      <c r="E273" s="2"/>
      <c r="F273" s="2"/>
      <c r="G273" s="4"/>
      <c r="H273" s="5"/>
      <c r="I273" s="6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440"/>
      <c r="E274" s="2"/>
      <c r="F274" s="2"/>
      <c r="G274" s="4"/>
      <c r="H274" s="5"/>
      <c r="I274" s="6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440"/>
      <c r="E275" s="2"/>
      <c r="F275" s="2"/>
      <c r="G275" s="4"/>
      <c r="H275" s="5"/>
      <c r="I275" s="6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440"/>
      <c r="E276" s="2"/>
      <c r="F276" s="2"/>
      <c r="G276" s="4"/>
      <c r="H276" s="5"/>
      <c r="I276" s="6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440"/>
      <c r="E277" s="2"/>
      <c r="F277" s="2"/>
      <c r="G277" s="4"/>
      <c r="H277" s="5"/>
      <c r="I277" s="6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440"/>
      <c r="E278" s="2"/>
      <c r="F278" s="2"/>
      <c r="G278" s="4"/>
      <c r="H278" s="5"/>
      <c r="I278" s="6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440"/>
      <c r="E279" s="2"/>
      <c r="F279" s="2"/>
      <c r="G279" s="4"/>
      <c r="H279" s="5"/>
      <c r="I279" s="6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440"/>
      <c r="E280" s="2"/>
      <c r="F280" s="2"/>
      <c r="G280" s="4"/>
      <c r="H280" s="5"/>
      <c r="I280" s="6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440"/>
      <c r="E281" s="2"/>
      <c r="F281" s="2"/>
      <c r="G281" s="4"/>
      <c r="H281" s="5"/>
      <c r="I281" s="6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440"/>
      <c r="E282" s="2"/>
      <c r="F282" s="2"/>
      <c r="G282" s="4"/>
      <c r="H282" s="5"/>
      <c r="I282" s="6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440"/>
      <c r="E283" s="2"/>
      <c r="F283" s="2"/>
      <c r="G283" s="4"/>
      <c r="H283" s="5"/>
      <c r="I283" s="6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440"/>
      <c r="E284" s="2"/>
      <c r="F284" s="2"/>
      <c r="G284" s="4"/>
      <c r="H284" s="5"/>
      <c r="I284" s="6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440"/>
      <c r="E285" s="2"/>
      <c r="F285" s="2"/>
      <c r="G285" s="4"/>
      <c r="H285" s="5"/>
      <c r="I285" s="6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440"/>
      <c r="E286" s="2"/>
      <c r="F286" s="2"/>
      <c r="G286" s="4"/>
      <c r="H286" s="5"/>
      <c r="I286" s="6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440"/>
      <c r="E287" s="2"/>
      <c r="F287" s="2"/>
      <c r="G287" s="4"/>
      <c r="H287" s="5"/>
      <c r="I287" s="6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440"/>
      <c r="E288" s="2"/>
      <c r="F288" s="2"/>
      <c r="G288" s="4"/>
      <c r="H288" s="5"/>
      <c r="I288" s="6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440"/>
      <c r="E289" s="2"/>
      <c r="F289" s="2"/>
      <c r="G289" s="4"/>
      <c r="H289" s="5"/>
      <c r="I289" s="6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440"/>
      <c r="E290" s="2"/>
      <c r="F290" s="2"/>
      <c r="G290" s="4"/>
      <c r="H290" s="5"/>
      <c r="I290" s="6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440"/>
      <c r="E291" s="2"/>
      <c r="F291" s="2"/>
      <c r="G291" s="4"/>
      <c r="H291" s="5"/>
      <c r="I291" s="6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440"/>
      <c r="E292" s="2"/>
      <c r="F292" s="2"/>
      <c r="G292" s="4"/>
      <c r="H292" s="5"/>
      <c r="I292" s="6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440"/>
      <c r="E293" s="2"/>
      <c r="F293" s="2"/>
      <c r="G293" s="4"/>
      <c r="H293" s="5"/>
      <c r="I293" s="6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440"/>
      <c r="E294" s="2"/>
      <c r="F294" s="2"/>
      <c r="G294" s="4"/>
      <c r="H294" s="5"/>
      <c r="I294" s="6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440"/>
      <c r="E295" s="2"/>
      <c r="F295" s="2"/>
      <c r="G295" s="4"/>
      <c r="H295" s="5"/>
      <c r="I295" s="6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440"/>
      <c r="E296" s="2"/>
      <c r="F296" s="2"/>
      <c r="G296" s="4"/>
      <c r="H296" s="5"/>
      <c r="I296" s="6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440"/>
      <c r="E297" s="2"/>
      <c r="F297" s="2"/>
      <c r="G297" s="4"/>
      <c r="H297" s="5"/>
      <c r="I297" s="6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440"/>
      <c r="E298" s="2"/>
      <c r="F298" s="2"/>
      <c r="G298" s="4"/>
      <c r="H298" s="5"/>
      <c r="I298" s="6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440"/>
      <c r="E299" s="2"/>
      <c r="F299" s="2"/>
      <c r="G299" s="4"/>
      <c r="H299" s="5"/>
      <c r="I299" s="6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440"/>
      <c r="E300" s="2"/>
      <c r="F300" s="2"/>
      <c r="G300" s="4"/>
      <c r="H300" s="5"/>
      <c r="I300" s="6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440"/>
      <c r="E301" s="2"/>
      <c r="F301" s="2"/>
      <c r="G301" s="4"/>
      <c r="H301" s="5"/>
      <c r="I301" s="6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440"/>
      <c r="E302" s="2"/>
      <c r="F302" s="2"/>
      <c r="G302" s="4"/>
      <c r="H302" s="5"/>
      <c r="I302" s="6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440"/>
      <c r="E303" s="2"/>
      <c r="F303" s="2"/>
      <c r="G303" s="4"/>
      <c r="H303" s="5"/>
      <c r="I303" s="6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440"/>
      <c r="E304" s="2"/>
      <c r="F304" s="2"/>
      <c r="G304" s="4"/>
      <c r="H304" s="5"/>
      <c r="I304" s="6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440"/>
      <c r="E305" s="2"/>
      <c r="F305" s="2"/>
      <c r="G305" s="4"/>
      <c r="H305" s="5"/>
      <c r="I305" s="6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440"/>
      <c r="E306" s="2"/>
      <c r="F306" s="2"/>
      <c r="G306" s="4"/>
      <c r="H306" s="5"/>
      <c r="I306" s="6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440"/>
      <c r="E307" s="2"/>
      <c r="F307" s="2"/>
      <c r="G307" s="4"/>
      <c r="H307" s="5"/>
      <c r="I307" s="6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440"/>
      <c r="E308" s="2"/>
      <c r="F308" s="2"/>
      <c r="G308" s="4"/>
      <c r="H308" s="5"/>
      <c r="I308" s="6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440"/>
      <c r="E309" s="2"/>
      <c r="F309" s="2"/>
      <c r="G309" s="4"/>
      <c r="H309" s="5"/>
      <c r="I309" s="6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440"/>
      <c r="E310" s="2"/>
      <c r="F310" s="2"/>
      <c r="G310" s="4"/>
      <c r="H310" s="5"/>
      <c r="I310" s="6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440"/>
      <c r="E311" s="2"/>
      <c r="F311" s="2"/>
      <c r="G311" s="4"/>
      <c r="H311" s="5"/>
      <c r="I311" s="6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440"/>
      <c r="E312" s="2"/>
      <c r="F312" s="2"/>
      <c r="G312" s="4"/>
      <c r="H312" s="5"/>
      <c r="I312" s="6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440"/>
      <c r="E313" s="2"/>
      <c r="F313" s="2"/>
      <c r="G313" s="4"/>
      <c r="H313" s="5"/>
      <c r="I313" s="6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440"/>
      <c r="E314" s="2"/>
      <c r="F314" s="2"/>
      <c r="G314" s="4"/>
      <c r="H314" s="5"/>
      <c r="I314" s="6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440"/>
      <c r="E315" s="2"/>
      <c r="F315" s="2"/>
      <c r="G315" s="4"/>
      <c r="H315" s="5"/>
      <c r="I315" s="6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440"/>
      <c r="E316" s="2"/>
      <c r="F316" s="2"/>
      <c r="G316" s="4"/>
      <c r="H316" s="5"/>
      <c r="I316" s="6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440"/>
      <c r="E317" s="2"/>
      <c r="F317" s="2"/>
      <c r="G317" s="4"/>
      <c r="H317" s="5"/>
      <c r="I317" s="6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440"/>
      <c r="E318" s="2"/>
      <c r="F318" s="2"/>
      <c r="G318" s="4"/>
      <c r="H318" s="5"/>
      <c r="I318" s="6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440"/>
      <c r="E319" s="2"/>
      <c r="F319" s="2"/>
      <c r="G319" s="4"/>
      <c r="H319" s="5"/>
      <c r="I319" s="6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440"/>
      <c r="E320" s="2"/>
      <c r="F320" s="2"/>
      <c r="G320" s="4"/>
      <c r="H320" s="5"/>
      <c r="I320" s="6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440"/>
      <c r="E321" s="2"/>
      <c r="F321" s="2"/>
      <c r="G321" s="4"/>
      <c r="H321" s="5"/>
      <c r="I321" s="6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440"/>
      <c r="E322" s="2"/>
      <c r="F322" s="2"/>
      <c r="G322" s="4"/>
      <c r="H322" s="5"/>
      <c r="I322" s="6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440"/>
      <c r="E323" s="2"/>
      <c r="F323" s="2"/>
      <c r="G323" s="4"/>
      <c r="H323" s="5"/>
      <c r="I323" s="6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440"/>
      <c r="E324" s="2"/>
      <c r="F324" s="2"/>
      <c r="G324" s="4"/>
      <c r="H324" s="5"/>
      <c r="I324" s="6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440"/>
      <c r="E325" s="2"/>
      <c r="F325" s="2"/>
      <c r="G325" s="4"/>
      <c r="H325" s="5"/>
      <c r="I325" s="6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440"/>
      <c r="E326" s="2"/>
      <c r="F326" s="2"/>
      <c r="G326" s="4"/>
      <c r="H326" s="5"/>
      <c r="I326" s="6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440"/>
      <c r="E327" s="2"/>
      <c r="F327" s="2"/>
      <c r="G327" s="4"/>
      <c r="H327" s="5"/>
      <c r="I327" s="6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440"/>
      <c r="E328" s="2"/>
      <c r="F328" s="2"/>
      <c r="G328" s="4"/>
      <c r="H328" s="5"/>
      <c r="I328" s="6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440"/>
      <c r="E329" s="2"/>
      <c r="F329" s="2"/>
      <c r="G329" s="4"/>
      <c r="H329" s="5"/>
      <c r="I329" s="6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440"/>
      <c r="E330" s="2"/>
      <c r="F330" s="2"/>
      <c r="G330" s="4"/>
      <c r="H330" s="5"/>
      <c r="I330" s="6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440"/>
      <c r="E331" s="2"/>
      <c r="F331" s="2"/>
      <c r="G331" s="4"/>
      <c r="H331" s="5"/>
      <c r="I331" s="6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440"/>
      <c r="E332" s="2"/>
      <c r="F332" s="2"/>
      <c r="G332" s="4"/>
      <c r="H332" s="5"/>
      <c r="I332" s="6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440"/>
      <c r="E333" s="2"/>
      <c r="F333" s="2"/>
      <c r="G333" s="4"/>
      <c r="H333" s="5"/>
      <c r="I333" s="6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440"/>
      <c r="E334" s="2"/>
      <c r="F334" s="2"/>
      <c r="G334" s="4"/>
      <c r="H334" s="5"/>
      <c r="I334" s="6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440"/>
      <c r="E335" s="2"/>
      <c r="F335" s="2"/>
      <c r="G335" s="4"/>
      <c r="H335" s="5"/>
      <c r="I335" s="6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440"/>
      <c r="E336" s="2"/>
      <c r="F336" s="2"/>
      <c r="G336" s="4"/>
      <c r="H336" s="5"/>
      <c r="I336" s="6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440"/>
      <c r="E337" s="2"/>
      <c r="F337" s="2"/>
      <c r="G337" s="4"/>
      <c r="H337" s="5"/>
      <c r="I337" s="6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440"/>
      <c r="E338" s="2"/>
      <c r="F338" s="2"/>
      <c r="G338" s="4"/>
      <c r="H338" s="5"/>
      <c r="I338" s="6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440"/>
      <c r="E339" s="2"/>
      <c r="F339" s="2"/>
      <c r="G339" s="4"/>
      <c r="H339" s="5"/>
      <c r="I339" s="6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440"/>
      <c r="E340" s="2"/>
      <c r="F340" s="2"/>
      <c r="G340" s="4"/>
      <c r="H340" s="5"/>
      <c r="I340" s="6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440"/>
      <c r="E341" s="2"/>
      <c r="F341" s="2"/>
      <c r="G341" s="4"/>
      <c r="H341" s="5"/>
      <c r="I341" s="6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440"/>
      <c r="E342" s="2"/>
      <c r="F342" s="2"/>
      <c r="G342" s="4"/>
      <c r="H342" s="5"/>
      <c r="I342" s="6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440"/>
      <c r="E343" s="2"/>
      <c r="F343" s="2"/>
      <c r="G343" s="4"/>
      <c r="H343" s="5"/>
      <c r="I343" s="6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440"/>
      <c r="E344" s="2"/>
      <c r="F344" s="2"/>
      <c r="G344" s="4"/>
      <c r="H344" s="5"/>
      <c r="I344" s="6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440"/>
      <c r="E345" s="2"/>
      <c r="F345" s="2"/>
      <c r="G345" s="4"/>
      <c r="H345" s="5"/>
      <c r="I345" s="6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440"/>
      <c r="E346" s="2"/>
      <c r="F346" s="2"/>
      <c r="G346" s="4"/>
      <c r="H346" s="5"/>
      <c r="I346" s="6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440"/>
      <c r="E347" s="2"/>
      <c r="F347" s="2"/>
      <c r="G347" s="4"/>
      <c r="H347" s="5"/>
      <c r="I347" s="6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440"/>
      <c r="E348" s="2"/>
      <c r="F348" s="2"/>
      <c r="G348" s="4"/>
      <c r="H348" s="5"/>
      <c r="I348" s="6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440"/>
      <c r="E349" s="2"/>
      <c r="F349" s="2"/>
      <c r="G349" s="4"/>
      <c r="H349" s="5"/>
      <c r="I349" s="6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440"/>
      <c r="E350" s="2"/>
      <c r="F350" s="2"/>
      <c r="G350" s="4"/>
      <c r="H350" s="5"/>
      <c r="I350" s="6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440"/>
      <c r="E351" s="2"/>
      <c r="F351" s="2"/>
      <c r="G351" s="4"/>
      <c r="H351" s="5"/>
      <c r="I351" s="6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440"/>
      <c r="E352" s="2"/>
      <c r="F352" s="2"/>
      <c r="G352" s="4"/>
      <c r="H352" s="5"/>
      <c r="I352" s="6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440"/>
      <c r="E353" s="2"/>
      <c r="F353" s="2"/>
      <c r="G353" s="4"/>
      <c r="H353" s="5"/>
      <c r="I353" s="6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440"/>
      <c r="E354" s="2"/>
      <c r="F354" s="2"/>
      <c r="G354" s="4"/>
      <c r="H354" s="5"/>
      <c r="I354" s="6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440"/>
      <c r="E355" s="2"/>
      <c r="F355" s="2"/>
      <c r="G355" s="4"/>
      <c r="H355" s="5"/>
      <c r="I355" s="6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440"/>
      <c r="E356" s="2"/>
      <c r="F356" s="2"/>
      <c r="G356" s="4"/>
      <c r="H356" s="5"/>
      <c r="I356" s="6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440"/>
      <c r="E357" s="2"/>
      <c r="F357" s="2"/>
      <c r="G357" s="4"/>
      <c r="H357" s="5"/>
      <c r="I357" s="6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440"/>
      <c r="E358" s="2"/>
      <c r="F358" s="2"/>
      <c r="G358" s="4"/>
      <c r="H358" s="5"/>
      <c r="I358" s="6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440"/>
      <c r="E359" s="2"/>
      <c r="F359" s="2"/>
      <c r="G359" s="4"/>
      <c r="H359" s="5"/>
      <c r="I359" s="6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440"/>
      <c r="E360" s="2"/>
      <c r="F360" s="2"/>
      <c r="G360" s="4"/>
      <c r="H360" s="5"/>
      <c r="I360" s="6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440"/>
      <c r="E361" s="2"/>
      <c r="F361" s="2"/>
      <c r="G361" s="4"/>
      <c r="H361" s="5"/>
      <c r="I361" s="6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440"/>
      <c r="E362" s="2"/>
      <c r="F362" s="2"/>
      <c r="G362" s="4"/>
      <c r="H362" s="5"/>
      <c r="I362" s="6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440"/>
      <c r="E363" s="2"/>
      <c r="F363" s="2"/>
      <c r="G363" s="4"/>
      <c r="H363" s="5"/>
      <c r="I363" s="6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440"/>
      <c r="E364" s="2"/>
      <c r="F364" s="2"/>
      <c r="G364" s="4"/>
      <c r="H364" s="5"/>
      <c r="I364" s="6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440"/>
      <c r="E365" s="2"/>
      <c r="F365" s="2"/>
      <c r="G365" s="4"/>
      <c r="H365" s="5"/>
      <c r="I365" s="6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440"/>
      <c r="E366" s="2"/>
      <c r="F366" s="2"/>
      <c r="G366" s="4"/>
      <c r="H366" s="5"/>
      <c r="I366" s="6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440"/>
      <c r="E367" s="2"/>
      <c r="F367" s="2"/>
      <c r="G367" s="4"/>
      <c r="H367" s="5"/>
      <c r="I367" s="6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440"/>
      <c r="E368" s="2"/>
      <c r="F368" s="2"/>
      <c r="G368" s="4"/>
      <c r="H368" s="5"/>
      <c r="I368" s="6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440"/>
      <c r="E369" s="2"/>
      <c r="F369" s="2"/>
      <c r="G369" s="4"/>
      <c r="H369" s="5"/>
      <c r="I369" s="6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440"/>
      <c r="E370" s="2"/>
      <c r="F370" s="2"/>
      <c r="G370" s="4"/>
      <c r="H370" s="5"/>
      <c r="I370" s="6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440"/>
      <c r="E371" s="2"/>
      <c r="F371" s="2"/>
      <c r="G371" s="4"/>
      <c r="H371" s="5"/>
      <c r="I371" s="6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440"/>
      <c r="E372" s="2"/>
      <c r="F372" s="2"/>
      <c r="G372" s="4"/>
      <c r="H372" s="5"/>
      <c r="I372" s="6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440"/>
      <c r="E373" s="2"/>
      <c r="F373" s="2"/>
      <c r="G373" s="4"/>
      <c r="H373" s="5"/>
      <c r="I373" s="6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440"/>
      <c r="E374" s="2"/>
      <c r="F374" s="2"/>
      <c r="G374" s="4"/>
      <c r="H374" s="5"/>
      <c r="I374" s="6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440"/>
      <c r="E375" s="2"/>
      <c r="F375" s="2"/>
      <c r="G375" s="4"/>
      <c r="H375" s="5"/>
      <c r="I375" s="6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440"/>
      <c r="E376" s="2"/>
      <c r="F376" s="2"/>
      <c r="G376" s="4"/>
      <c r="H376" s="5"/>
      <c r="I376" s="6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440"/>
      <c r="E377" s="2"/>
      <c r="F377" s="2"/>
      <c r="G377" s="4"/>
      <c r="H377" s="5"/>
      <c r="I377" s="6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440"/>
      <c r="E378" s="2"/>
      <c r="F378" s="2"/>
      <c r="G378" s="4"/>
      <c r="H378" s="5"/>
      <c r="I378" s="6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440"/>
      <c r="E379" s="2"/>
      <c r="F379" s="2"/>
      <c r="G379" s="4"/>
      <c r="H379" s="5"/>
      <c r="I379" s="6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440"/>
      <c r="E380" s="2"/>
      <c r="F380" s="2"/>
      <c r="G380" s="4"/>
      <c r="H380" s="5"/>
      <c r="I380" s="6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440"/>
      <c r="E381" s="2"/>
      <c r="F381" s="2"/>
      <c r="G381" s="4"/>
      <c r="H381" s="5"/>
      <c r="I381" s="6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440"/>
      <c r="E382" s="2"/>
      <c r="F382" s="2"/>
      <c r="G382" s="4"/>
      <c r="H382" s="5"/>
      <c r="I382" s="6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440"/>
      <c r="E383" s="2"/>
      <c r="F383" s="2"/>
      <c r="G383" s="4"/>
      <c r="H383" s="5"/>
      <c r="I383" s="6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440"/>
      <c r="E384" s="2"/>
      <c r="F384" s="2"/>
      <c r="G384" s="4"/>
      <c r="H384" s="5"/>
      <c r="I384" s="6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440"/>
      <c r="E385" s="2"/>
      <c r="F385" s="2"/>
      <c r="G385" s="4"/>
      <c r="H385" s="5"/>
      <c r="I385" s="6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440"/>
      <c r="E386" s="2"/>
      <c r="F386" s="2"/>
      <c r="G386" s="4"/>
      <c r="H386" s="5"/>
      <c r="I386" s="6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440"/>
      <c r="E387" s="2"/>
      <c r="F387" s="2"/>
      <c r="G387" s="4"/>
      <c r="H387" s="5"/>
      <c r="I387" s="6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440"/>
      <c r="E388" s="2"/>
      <c r="F388" s="2"/>
      <c r="G388" s="4"/>
      <c r="H388" s="5"/>
      <c r="I388" s="6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440"/>
      <c r="E389" s="2"/>
      <c r="F389" s="2"/>
      <c r="G389" s="4"/>
      <c r="H389" s="5"/>
      <c r="I389" s="6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440"/>
      <c r="E390" s="2"/>
      <c r="F390" s="2"/>
      <c r="G390" s="4"/>
      <c r="H390" s="5"/>
      <c r="I390" s="6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440"/>
      <c r="E391" s="2"/>
      <c r="F391" s="2"/>
      <c r="G391" s="4"/>
      <c r="H391" s="5"/>
      <c r="I391" s="6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440"/>
      <c r="E392" s="2"/>
      <c r="F392" s="2"/>
      <c r="G392" s="4"/>
      <c r="H392" s="5"/>
      <c r="I392" s="6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440"/>
      <c r="E393" s="2"/>
      <c r="F393" s="2"/>
      <c r="G393" s="4"/>
      <c r="H393" s="5"/>
      <c r="I393" s="6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440"/>
      <c r="E394" s="2"/>
      <c r="F394" s="2"/>
      <c r="G394" s="4"/>
      <c r="H394" s="5"/>
      <c r="I394" s="6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440"/>
      <c r="E395" s="2"/>
      <c r="F395" s="2"/>
      <c r="G395" s="4"/>
      <c r="H395" s="5"/>
      <c r="I395" s="6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440"/>
      <c r="E396" s="2"/>
      <c r="F396" s="2"/>
      <c r="G396" s="4"/>
      <c r="H396" s="5"/>
      <c r="I396" s="6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440"/>
      <c r="E397" s="2"/>
      <c r="F397" s="2"/>
      <c r="G397" s="4"/>
      <c r="H397" s="5"/>
      <c r="I397" s="6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440"/>
      <c r="E398" s="2"/>
      <c r="F398" s="2"/>
      <c r="G398" s="4"/>
      <c r="H398" s="5"/>
      <c r="I398" s="6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440"/>
      <c r="E399" s="2"/>
      <c r="F399" s="2"/>
      <c r="G399" s="4"/>
      <c r="H399" s="5"/>
      <c r="I399" s="6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440"/>
      <c r="E400" s="2"/>
      <c r="F400" s="2"/>
      <c r="G400" s="4"/>
      <c r="H400" s="5"/>
      <c r="I400" s="6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440"/>
      <c r="E401" s="2"/>
      <c r="F401" s="2"/>
      <c r="G401" s="4"/>
      <c r="H401" s="5"/>
      <c r="I401" s="6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440"/>
      <c r="E402" s="2"/>
      <c r="F402" s="2"/>
      <c r="G402" s="4"/>
      <c r="H402" s="5"/>
      <c r="I402" s="6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440"/>
      <c r="E403" s="2"/>
      <c r="F403" s="2"/>
      <c r="G403" s="4"/>
      <c r="H403" s="5"/>
      <c r="I403" s="6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440"/>
      <c r="E404" s="2"/>
      <c r="F404" s="2"/>
      <c r="G404" s="4"/>
      <c r="H404" s="5"/>
      <c r="I404" s="6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440"/>
      <c r="E405" s="2"/>
      <c r="F405" s="2"/>
      <c r="G405" s="4"/>
      <c r="H405" s="5"/>
      <c r="I405" s="6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440"/>
      <c r="E406" s="2"/>
      <c r="F406" s="2"/>
      <c r="G406" s="4"/>
      <c r="H406" s="5"/>
      <c r="I406" s="6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440"/>
      <c r="E407" s="2"/>
      <c r="F407" s="2"/>
      <c r="G407" s="4"/>
      <c r="H407" s="5"/>
      <c r="I407" s="6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440"/>
      <c r="E408" s="2"/>
      <c r="F408" s="2"/>
      <c r="G408" s="4"/>
      <c r="H408" s="5"/>
      <c r="I408" s="6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440"/>
      <c r="E409" s="2"/>
      <c r="F409" s="2"/>
      <c r="G409" s="4"/>
      <c r="H409" s="5"/>
      <c r="I409" s="6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440"/>
      <c r="E410" s="2"/>
      <c r="F410" s="2"/>
      <c r="G410" s="4"/>
      <c r="H410" s="5"/>
      <c r="I410" s="6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440"/>
      <c r="E411" s="2"/>
      <c r="F411" s="2"/>
      <c r="G411" s="4"/>
      <c r="H411" s="5"/>
      <c r="I411" s="6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440"/>
      <c r="E412" s="2"/>
      <c r="F412" s="2"/>
      <c r="G412" s="4"/>
      <c r="H412" s="5"/>
      <c r="I412" s="6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440"/>
      <c r="E413" s="2"/>
      <c r="F413" s="2"/>
      <c r="G413" s="4"/>
      <c r="H413" s="5"/>
      <c r="I413" s="6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440"/>
      <c r="E414" s="2"/>
      <c r="F414" s="2"/>
      <c r="G414" s="4"/>
      <c r="H414" s="5"/>
      <c r="I414" s="6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440"/>
      <c r="E415" s="2"/>
      <c r="F415" s="2"/>
      <c r="G415" s="4"/>
      <c r="H415" s="5"/>
      <c r="I415" s="6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440"/>
      <c r="E416" s="2"/>
      <c r="F416" s="2"/>
      <c r="G416" s="4"/>
      <c r="H416" s="5"/>
      <c r="I416" s="6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440"/>
      <c r="E417" s="2"/>
      <c r="F417" s="2"/>
      <c r="G417" s="4"/>
      <c r="H417" s="5"/>
      <c r="I417" s="6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440"/>
      <c r="E418" s="2"/>
      <c r="F418" s="2"/>
      <c r="G418" s="4"/>
      <c r="H418" s="5"/>
      <c r="I418" s="6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440"/>
      <c r="E419" s="2"/>
      <c r="F419" s="2"/>
      <c r="G419" s="4"/>
      <c r="H419" s="5"/>
      <c r="I419" s="6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440"/>
      <c r="E420" s="2"/>
      <c r="F420" s="2"/>
      <c r="G420" s="4"/>
      <c r="H420" s="5"/>
      <c r="I420" s="6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440"/>
      <c r="E421" s="2"/>
      <c r="F421" s="2"/>
      <c r="G421" s="4"/>
      <c r="H421" s="5"/>
      <c r="I421" s="6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440"/>
      <c r="E422" s="2"/>
      <c r="F422" s="2"/>
      <c r="G422" s="4"/>
      <c r="H422" s="5"/>
      <c r="I422" s="6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440"/>
      <c r="E423" s="2"/>
      <c r="F423" s="2"/>
      <c r="G423" s="4"/>
      <c r="H423" s="5"/>
      <c r="I423" s="6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440"/>
      <c r="E424" s="2"/>
      <c r="F424" s="2"/>
      <c r="G424" s="4"/>
      <c r="H424" s="5"/>
      <c r="I424" s="6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440"/>
      <c r="E425" s="2"/>
      <c r="F425" s="2"/>
      <c r="G425" s="4"/>
      <c r="H425" s="5"/>
      <c r="I425" s="6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440"/>
      <c r="E426" s="2"/>
      <c r="F426" s="2"/>
      <c r="G426" s="4"/>
      <c r="H426" s="5"/>
      <c r="I426" s="6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440"/>
      <c r="E427" s="2"/>
      <c r="F427" s="2"/>
      <c r="G427" s="4"/>
      <c r="H427" s="5"/>
      <c r="I427" s="6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440"/>
      <c r="E428" s="2"/>
      <c r="F428" s="2"/>
      <c r="G428" s="4"/>
      <c r="H428" s="5"/>
      <c r="I428" s="6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440"/>
      <c r="E429" s="2"/>
      <c r="F429" s="2"/>
      <c r="G429" s="4"/>
      <c r="H429" s="5"/>
      <c r="I429" s="6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440"/>
      <c r="E430" s="2"/>
      <c r="F430" s="2"/>
      <c r="G430" s="4"/>
      <c r="H430" s="5"/>
      <c r="I430" s="6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440"/>
      <c r="E431" s="2"/>
      <c r="F431" s="2"/>
      <c r="G431" s="4"/>
      <c r="H431" s="5"/>
      <c r="I431" s="6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440"/>
      <c r="E432" s="2"/>
      <c r="F432" s="2"/>
      <c r="G432" s="4"/>
      <c r="H432" s="5"/>
      <c r="I432" s="6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440"/>
      <c r="E433" s="2"/>
      <c r="F433" s="2"/>
      <c r="G433" s="4"/>
      <c r="H433" s="5"/>
      <c r="I433" s="6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440"/>
      <c r="E434" s="2"/>
      <c r="F434" s="2"/>
      <c r="G434" s="4"/>
      <c r="H434" s="5"/>
      <c r="I434" s="6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440"/>
      <c r="E435" s="2"/>
      <c r="F435" s="2"/>
      <c r="G435" s="4"/>
      <c r="H435" s="5"/>
      <c r="I435" s="6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440"/>
      <c r="E436" s="2"/>
      <c r="F436" s="2"/>
      <c r="G436" s="4"/>
      <c r="H436" s="5"/>
      <c r="I436" s="6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440"/>
      <c r="E437" s="2"/>
      <c r="F437" s="2"/>
      <c r="G437" s="4"/>
      <c r="H437" s="5"/>
      <c r="I437" s="6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440"/>
      <c r="E438" s="2"/>
      <c r="F438" s="2"/>
      <c r="G438" s="4"/>
      <c r="H438" s="5"/>
      <c r="I438" s="6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440"/>
      <c r="E439" s="2"/>
      <c r="F439" s="2"/>
      <c r="G439" s="4"/>
      <c r="H439" s="5"/>
      <c r="I439" s="6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440"/>
      <c r="E440" s="2"/>
      <c r="F440" s="2"/>
      <c r="G440" s="4"/>
      <c r="H440" s="5"/>
      <c r="I440" s="6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440"/>
      <c r="E441" s="2"/>
      <c r="F441" s="2"/>
      <c r="G441" s="4"/>
      <c r="H441" s="5"/>
      <c r="I441" s="6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440"/>
      <c r="E442" s="2"/>
      <c r="F442" s="2"/>
      <c r="G442" s="4"/>
      <c r="H442" s="5"/>
      <c r="I442" s="6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440"/>
      <c r="E443" s="2"/>
      <c r="F443" s="2"/>
      <c r="G443" s="4"/>
      <c r="H443" s="5"/>
      <c r="I443" s="6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440"/>
      <c r="E444" s="2"/>
      <c r="F444" s="2"/>
      <c r="G444" s="4"/>
      <c r="H444" s="5"/>
      <c r="I444" s="6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440"/>
      <c r="E445" s="2"/>
      <c r="F445" s="2"/>
      <c r="G445" s="4"/>
      <c r="H445" s="5"/>
      <c r="I445" s="6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440"/>
      <c r="E446" s="2"/>
      <c r="F446" s="2"/>
      <c r="G446" s="4"/>
      <c r="H446" s="5"/>
      <c r="I446" s="6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440"/>
      <c r="E447" s="2"/>
      <c r="F447" s="2"/>
      <c r="G447" s="4"/>
      <c r="H447" s="5"/>
      <c r="I447" s="6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440"/>
      <c r="E448" s="2"/>
      <c r="F448" s="2"/>
      <c r="G448" s="4"/>
      <c r="H448" s="5"/>
      <c r="I448" s="6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440"/>
      <c r="E449" s="2"/>
      <c r="F449" s="2"/>
      <c r="G449" s="4"/>
      <c r="H449" s="5"/>
      <c r="I449" s="6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440"/>
      <c r="E450" s="2"/>
      <c r="F450" s="2"/>
      <c r="G450" s="4"/>
      <c r="H450" s="5"/>
      <c r="I450" s="6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440"/>
      <c r="E451" s="2"/>
      <c r="F451" s="2"/>
      <c r="G451" s="4"/>
      <c r="H451" s="5"/>
      <c r="I451" s="6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440"/>
      <c r="E452" s="2"/>
      <c r="F452" s="2"/>
      <c r="G452" s="4"/>
      <c r="H452" s="5"/>
      <c r="I452" s="6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440"/>
      <c r="E453" s="2"/>
      <c r="F453" s="2"/>
      <c r="G453" s="4"/>
      <c r="H453" s="5"/>
      <c r="I453" s="6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440"/>
      <c r="E454" s="2"/>
      <c r="F454" s="2"/>
      <c r="G454" s="4"/>
      <c r="H454" s="5"/>
      <c r="I454" s="6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440"/>
      <c r="E455" s="2"/>
      <c r="F455" s="2"/>
      <c r="G455" s="4"/>
      <c r="H455" s="5"/>
      <c r="I455" s="6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440"/>
      <c r="E456" s="2"/>
      <c r="F456" s="2"/>
      <c r="G456" s="4"/>
      <c r="H456" s="5"/>
      <c r="I456" s="6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440"/>
      <c r="E457" s="2"/>
      <c r="F457" s="2"/>
      <c r="G457" s="4"/>
      <c r="H457" s="5"/>
      <c r="I457" s="6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440"/>
      <c r="E458" s="2"/>
      <c r="F458" s="2"/>
      <c r="G458" s="4"/>
      <c r="H458" s="5"/>
      <c r="I458" s="6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440"/>
      <c r="E459" s="2"/>
      <c r="F459" s="2"/>
      <c r="G459" s="4"/>
      <c r="H459" s="5"/>
      <c r="I459" s="6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440"/>
      <c r="E460" s="2"/>
      <c r="F460" s="2"/>
      <c r="G460" s="4"/>
      <c r="H460" s="5"/>
      <c r="I460" s="6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440"/>
      <c r="E461" s="2"/>
      <c r="F461" s="2"/>
      <c r="G461" s="4"/>
      <c r="H461" s="5"/>
      <c r="I461" s="6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440"/>
      <c r="E462" s="2"/>
      <c r="F462" s="2"/>
      <c r="G462" s="4"/>
      <c r="H462" s="5"/>
      <c r="I462" s="6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440"/>
      <c r="E463" s="2"/>
      <c r="F463" s="2"/>
      <c r="G463" s="4"/>
      <c r="H463" s="5"/>
      <c r="I463" s="6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440"/>
      <c r="E464" s="2"/>
      <c r="F464" s="2"/>
      <c r="G464" s="4"/>
      <c r="H464" s="5"/>
      <c r="I464" s="6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440"/>
      <c r="E465" s="2"/>
      <c r="F465" s="2"/>
      <c r="G465" s="4"/>
      <c r="H465" s="5"/>
      <c r="I465" s="6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440"/>
      <c r="E466" s="2"/>
      <c r="F466" s="2"/>
      <c r="G466" s="4"/>
      <c r="H466" s="5"/>
      <c r="I466" s="6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440"/>
      <c r="E467" s="2"/>
      <c r="F467" s="2"/>
      <c r="G467" s="4"/>
      <c r="H467" s="5"/>
      <c r="I467" s="6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440"/>
      <c r="E468" s="2"/>
      <c r="F468" s="2"/>
      <c r="G468" s="4"/>
      <c r="H468" s="5"/>
      <c r="I468" s="6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440"/>
      <c r="E469" s="2"/>
      <c r="F469" s="2"/>
      <c r="G469" s="4"/>
      <c r="H469" s="5"/>
      <c r="I469" s="6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440"/>
      <c r="E470" s="2"/>
      <c r="F470" s="2"/>
      <c r="G470" s="4"/>
      <c r="H470" s="5"/>
      <c r="I470" s="6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440"/>
      <c r="E471" s="2"/>
      <c r="F471" s="2"/>
      <c r="G471" s="4"/>
      <c r="H471" s="5"/>
      <c r="I471" s="6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440"/>
      <c r="E472" s="2"/>
      <c r="F472" s="2"/>
      <c r="G472" s="4"/>
      <c r="H472" s="5"/>
      <c r="I472" s="6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440"/>
      <c r="E473" s="2"/>
      <c r="F473" s="2"/>
      <c r="G473" s="4"/>
      <c r="H473" s="5"/>
      <c r="I473" s="6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440"/>
      <c r="E474" s="2"/>
      <c r="F474" s="2"/>
      <c r="G474" s="4"/>
      <c r="H474" s="5"/>
      <c r="I474" s="6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440"/>
      <c r="E475" s="2"/>
      <c r="F475" s="2"/>
      <c r="G475" s="4"/>
      <c r="H475" s="5"/>
      <c r="I475" s="6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440"/>
      <c r="E476" s="2"/>
      <c r="F476" s="2"/>
      <c r="G476" s="4"/>
      <c r="H476" s="5"/>
      <c r="I476" s="6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440"/>
      <c r="E477" s="2"/>
      <c r="F477" s="2"/>
      <c r="G477" s="4"/>
      <c r="H477" s="5"/>
      <c r="I477" s="6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440"/>
      <c r="E478" s="2"/>
      <c r="F478" s="2"/>
      <c r="G478" s="4"/>
      <c r="H478" s="5"/>
      <c r="I478" s="6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440"/>
      <c r="E479" s="2"/>
      <c r="F479" s="2"/>
      <c r="G479" s="4"/>
      <c r="H479" s="5"/>
      <c r="I479" s="6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440"/>
      <c r="E480" s="2"/>
      <c r="F480" s="2"/>
      <c r="G480" s="4"/>
      <c r="H480" s="5"/>
      <c r="I480" s="6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440"/>
      <c r="E481" s="2"/>
      <c r="F481" s="2"/>
      <c r="G481" s="4"/>
      <c r="H481" s="5"/>
      <c r="I481" s="6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440"/>
      <c r="E482" s="2"/>
      <c r="F482" s="2"/>
      <c r="G482" s="4"/>
      <c r="H482" s="5"/>
      <c r="I482" s="6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440"/>
      <c r="E483" s="2"/>
      <c r="F483" s="2"/>
      <c r="G483" s="4"/>
      <c r="H483" s="5"/>
      <c r="I483" s="6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440"/>
      <c r="E484" s="2"/>
      <c r="F484" s="2"/>
      <c r="G484" s="4"/>
      <c r="H484" s="5"/>
      <c r="I484" s="6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440"/>
      <c r="E485" s="2"/>
      <c r="F485" s="2"/>
      <c r="G485" s="4"/>
      <c r="H485" s="5"/>
      <c r="I485" s="6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440"/>
      <c r="E486" s="2"/>
      <c r="F486" s="2"/>
      <c r="G486" s="4"/>
      <c r="H486" s="5"/>
      <c r="I486" s="6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440"/>
      <c r="E487" s="2"/>
      <c r="F487" s="2"/>
      <c r="G487" s="4"/>
      <c r="H487" s="5"/>
      <c r="I487" s="6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440"/>
      <c r="E488" s="2"/>
      <c r="F488" s="2"/>
      <c r="G488" s="4"/>
      <c r="H488" s="5"/>
      <c r="I488" s="6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440"/>
      <c r="E489" s="2"/>
      <c r="F489" s="2"/>
      <c r="G489" s="4"/>
      <c r="H489" s="5"/>
      <c r="I489" s="6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440"/>
      <c r="E490" s="2"/>
      <c r="F490" s="2"/>
      <c r="G490" s="4"/>
      <c r="H490" s="5"/>
      <c r="I490" s="6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440"/>
      <c r="E491" s="2"/>
      <c r="F491" s="2"/>
      <c r="G491" s="4"/>
      <c r="H491" s="5"/>
      <c r="I491" s="6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440"/>
      <c r="E492" s="2"/>
      <c r="F492" s="2"/>
      <c r="G492" s="4"/>
      <c r="H492" s="5"/>
      <c r="I492" s="6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440"/>
      <c r="E493" s="2"/>
      <c r="F493" s="2"/>
      <c r="G493" s="4"/>
      <c r="H493" s="5"/>
      <c r="I493" s="6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440"/>
      <c r="E494" s="2"/>
      <c r="F494" s="2"/>
      <c r="G494" s="4"/>
      <c r="H494" s="5"/>
      <c r="I494" s="6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440"/>
      <c r="E495" s="2"/>
      <c r="F495" s="2"/>
      <c r="G495" s="4"/>
      <c r="H495" s="5"/>
      <c r="I495" s="6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440"/>
      <c r="E496" s="2"/>
      <c r="F496" s="2"/>
      <c r="G496" s="4"/>
      <c r="H496" s="5"/>
      <c r="I496" s="6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440"/>
      <c r="E497" s="2"/>
      <c r="F497" s="2"/>
      <c r="G497" s="4"/>
      <c r="H497" s="5"/>
      <c r="I497" s="6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440"/>
      <c r="E498" s="2"/>
      <c r="F498" s="2"/>
      <c r="G498" s="4"/>
      <c r="H498" s="5"/>
      <c r="I498" s="6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440"/>
      <c r="E499" s="2"/>
      <c r="F499" s="2"/>
      <c r="G499" s="4"/>
      <c r="H499" s="5"/>
      <c r="I499" s="6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440"/>
      <c r="E500" s="2"/>
      <c r="F500" s="2"/>
      <c r="G500" s="4"/>
      <c r="H500" s="5"/>
      <c r="I500" s="6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440"/>
      <c r="E501" s="2"/>
      <c r="F501" s="2"/>
      <c r="G501" s="4"/>
      <c r="H501" s="5"/>
      <c r="I501" s="6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440"/>
      <c r="E502" s="2"/>
      <c r="F502" s="2"/>
      <c r="G502" s="4"/>
      <c r="H502" s="5"/>
      <c r="I502" s="6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440"/>
      <c r="E503" s="2"/>
      <c r="F503" s="2"/>
      <c r="G503" s="4"/>
      <c r="H503" s="5"/>
      <c r="I503" s="6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440"/>
      <c r="E504" s="2"/>
      <c r="F504" s="2"/>
      <c r="G504" s="4"/>
      <c r="H504" s="5"/>
      <c r="I504" s="6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440"/>
      <c r="E505" s="2"/>
      <c r="F505" s="2"/>
      <c r="G505" s="4"/>
      <c r="H505" s="5"/>
      <c r="I505" s="6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440"/>
      <c r="E506" s="2"/>
      <c r="F506" s="2"/>
      <c r="G506" s="4"/>
      <c r="H506" s="5"/>
      <c r="I506" s="6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440"/>
      <c r="E507" s="2"/>
      <c r="F507" s="2"/>
      <c r="G507" s="4"/>
      <c r="H507" s="5"/>
      <c r="I507" s="6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440"/>
      <c r="E508" s="2"/>
      <c r="F508" s="2"/>
      <c r="G508" s="4"/>
      <c r="H508" s="5"/>
      <c r="I508" s="6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440"/>
      <c r="E509" s="2"/>
      <c r="F509" s="2"/>
      <c r="G509" s="4"/>
      <c r="H509" s="5"/>
      <c r="I509" s="6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440"/>
      <c r="E510" s="2"/>
      <c r="F510" s="2"/>
      <c r="G510" s="4"/>
      <c r="H510" s="5"/>
      <c r="I510" s="6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440"/>
      <c r="E511" s="2"/>
      <c r="F511" s="2"/>
      <c r="G511" s="4"/>
      <c r="H511" s="5"/>
      <c r="I511" s="6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440"/>
      <c r="E512" s="2"/>
      <c r="F512" s="2"/>
      <c r="G512" s="4"/>
      <c r="H512" s="5"/>
      <c r="I512" s="6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440"/>
      <c r="E513" s="2"/>
      <c r="F513" s="2"/>
      <c r="G513" s="4"/>
      <c r="H513" s="5"/>
      <c r="I513" s="6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440"/>
      <c r="E514" s="2"/>
      <c r="F514" s="2"/>
      <c r="G514" s="4"/>
      <c r="H514" s="5"/>
      <c r="I514" s="6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440"/>
      <c r="E515" s="2"/>
      <c r="F515" s="2"/>
      <c r="G515" s="4"/>
      <c r="H515" s="5"/>
      <c r="I515" s="6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440"/>
      <c r="E516" s="2"/>
      <c r="F516" s="2"/>
      <c r="G516" s="4"/>
      <c r="H516" s="5"/>
      <c r="I516" s="6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440"/>
      <c r="E517" s="2"/>
      <c r="F517" s="2"/>
      <c r="G517" s="4"/>
      <c r="H517" s="5"/>
      <c r="I517" s="6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440"/>
      <c r="E518" s="2"/>
      <c r="F518" s="2"/>
      <c r="G518" s="4"/>
      <c r="H518" s="5"/>
      <c r="I518" s="6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440"/>
      <c r="E519" s="2"/>
      <c r="F519" s="2"/>
      <c r="G519" s="4"/>
      <c r="H519" s="5"/>
      <c r="I519" s="6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440"/>
      <c r="E520" s="2"/>
      <c r="F520" s="2"/>
      <c r="G520" s="4"/>
      <c r="H520" s="5"/>
      <c r="I520" s="6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440"/>
      <c r="E521" s="2"/>
      <c r="F521" s="2"/>
      <c r="G521" s="4"/>
      <c r="H521" s="5"/>
      <c r="I521" s="6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440"/>
      <c r="E522" s="2"/>
      <c r="F522" s="2"/>
      <c r="G522" s="4"/>
      <c r="H522" s="5"/>
      <c r="I522" s="6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440"/>
      <c r="E523" s="2"/>
      <c r="F523" s="2"/>
      <c r="G523" s="4"/>
      <c r="H523" s="5"/>
      <c r="I523" s="6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440"/>
      <c r="E524" s="2"/>
      <c r="F524" s="2"/>
      <c r="G524" s="4"/>
      <c r="H524" s="5"/>
      <c r="I524" s="6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440"/>
      <c r="E525" s="2"/>
      <c r="F525" s="2"/>
      <c r="G525" s="4"/>
      <c r="H525" s="5"/>
      <c r="I525" s="6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440"/>
      <c r="E526" s="2"/>
      <c r="F526" s="2"/>
      <c r="G526" s="4"/>
      <c r="H526" s="5"/>
      <c r="I526" s="6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440"/>
      <c r="E527" s="2"/>
      <c r="F527" s="2"/>
      <c r="G527" s="4"/>
      <c r="H527" s="5"/>
      <c r="I527" s="6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440"/>
      <c r="E528" s="2"/>
      <c r="F528" s="2"/>
      <c r="G528" s="4"/>
      <c r="H528" s="5"/>
      <c r="I528" s="6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440"/>
      <c r="E529" s="2"/>
      <c r="F529" s="2"/>
      <c r="G529" s="4"/>
      <c r="H529" s="5"/>
      <c r="I529" s="6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440"/>
      <c r="E530" s="2"/>
      <c r="F530" s="2"/>
      <c r="G530" s="4"/>
      <c r="H530" s="5"/>
      <c r="I530" s="6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440"/>
      <c r="E531" s="2"/>
      <c r="F531" s="2"/>
      <c r="G531" s="4"/>
      <c r="H531" s="5"/>
      <c r="I531" s="6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440"/>
      <c r="E532" s="2"/>
      <c r="F532" s="2"/>
      <c r="G532" s="4"/>
      <c r="H532" s="5"/>
      <c r="I532" s="6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440"/>
      <c r="E533" s="2"/>
      <c r="F533" s="2"/>
      <c r="G533" s="4"/>
      <c r="H533" s="5"/>
      <c r="I533" s="6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440"/>
      <c r="E534" s="2"/>
      <c r="F534" s="2"/>
      <c r="G534" s="4"/>
      <c r="H534" s="5"/>
      <c r="I534" s="6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440"/>
      <c r="E535" s="2"/>
      <c r="F535" s="2"/>
      <c r="G535" s="4"/>
      <c r="H535" s="5"/>
      <c r="I535" s="6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440"/>
      <c r="E536" s="2"/>
      <c r="F536" s="2"/>
      <c r="G536" s="4"/>
      <c r="H536" s="5"/>
      <c r="I536" s="6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440"/>
      <c r="E537" s="2"/>
      <c r="F537" s="2"/>
      <c r="G537" s="4"/>
      <c r="H537" s="5"/>
      <c r="I537" s="6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440"/>
      <c r="E538" s="2"/>
      <c r="F538" s="2"/>
      <c r="G538" s="4"/>
      <c r="H538" s="5"/>
      <c r="I538" s="6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440"/>
      <c r="E539" s="2"/>
      <c r="F539" s="2"/>
      <c r="G539" s="4"/>
      <c r="H539" s="5"/>
      <c r="I539" s="6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440"/>
      <c r="E540" s="2"/>
      <c r="F540" s="2"/>
      <c r="G540" s="4"/>
      <c r="H540" s="5"/>
      <c r="I540" s="6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440"/>
      <c r="E541" s="2"/>
      <c r="F541" s="2"/>
      <c r="G541" s="4"/>
      <c r="H541" s="5"/>
      <c r="I541" s="6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440"/>
      <c r="E542" s="2"/>
      <c r="F542" s="2"/>
      <c r="G542" s="4"/>
      <c r="H542" s="5"/>
      <c r="I542" s="6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440"/>
      <c r="E543" s="2"/>
      <c r="F543" s="2"/>
      <c r="G543" s="4"/>
      <c r="H543" s="5"/>
      <c r="I543" s="6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440"/>
      <c r="E544" s="2"/>
      <c r="F544" s="2"/>
      <c r="G544" s="4"/>
      <c r="H544" s="5"/>
      <c r="I544" s="6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440"/>
      <c r="E545" s="2"/>
      <c r="F545" s="2"/>
      <c r="G545" s="4"/>
      <c r="H545" s="5"/>
      <c r="I545" s="6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440"/>
      <c r="E546" s="2"/>
      <c r="F546" s="2"/>
      <c r="G546" s="4"/>
      <c r="H546" s="5"/>
      <c r="I546" s="6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440"/>
      <c r="E547" s="2"/>
      <c r="F547" s="2"/>
      <c r="G547" s="4"/>
      <c r="H547" s="5"/>
      <c r="I547" s="6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440"/>
      <c r="E548" s="2"/>
      <c r="F548" s="2"/>
      <c r="G548" s="4"/>
      <c r="H548" s="5"/>
      <c r="I548" s="6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440"/>
      <c r="E549" s="2"/>
      <c r="F549" s="2"/>
      <c r="G549" s="4"/>
      <c r="H549" s="5"/>
      <c r="I549" s="6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440"/>
      <c r="E550" s="2"/>
      <c r="F550" s="2"/>
      <c r="G550" s="4"/>
      <c r="H550" s="5"/>
      <c r="I550" s="6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440"/>
      <c r="E551" s="2"/>
      <c r="F551" s="2"/>
      <c r="G551" s="4"/>
      <c r="H551" s="5"/>
      <c r="I551" s="6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440"/>
      <c r="E552" s="2"/>
      <c r="F552" s="2"/>
      <c r="G552" s="4"/>
      <c r="H552" s="5"/>
      <c r="I552" s="6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440"/>
      <c r="E553" s="2"/>
      <c r="F553" s="2"/>
      <c r="G553" s="4"/>
      <c r="H553" s="5"/>
      <c r="I553" s="6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440"/>
      <c r="E554" s="2"/>
      <c r="F554" s="2"/>
      <c r="G554" s="4"/>
      <c r="H554" s="5"/>
      <c r="I554" s="6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440"/>
      <c r="E555" s="2"/>
      <c r="F555" s="2"/>
      <c r="G555" s="4"/>
      <c r="H555" s="5"/>
      <c r="I555" s="6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440"/>
      <c r="E556" s="2"/>
      <c r="F556" s="2"/>
      <c r="G556" s="4"/>
      <c r="H556" s="5"/>
      <c r="I556" s="6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440"/>
      <c r="E557" s="2"/>
      <c r="F557" s="2"/>
      <c r="G557" s="4"/>
      <c r="H557" s="5"/>
      <c r="I557" s="6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440"/>
      <c r="E558" s="2"/>
      <c r="F558" s="2"/>
      <c r="G558" s="4"/>
      <c r="H558" s="5"/>
      <c r="I558" s="6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440"/>
      <c r="E559" s="2"/>
      <c r="F559" s="2"/>
      <c r="G559" s="4"/>
      <c r="H559" s="5"/>
      <c r="I559" s="6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440"/>
      <c r="E560" s="2"/>
      <c r="F560" s="2"/>
      <c r="G560" s="4"/>
      <c r="H560" s="5"/>
      <c r="I560" s="6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440"/>
      <c r="E561" s="2"/>
      <c r="F561" s="2"/>
      <c r="G561" s="4"/>
      <c r="H561" s="5"/>
      <c r="I561" s="6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440"/>
      <c r="E562" s="2"/>
      <c r="F562" s="2"/>
      <c r="G562" s="4"/>
      <c r="H562" s="5"/>
      <c r="I562" s="6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440"/>
      <c r="E563" s="2"/>
      <c r="F563" s="2"/>
      <c r="G563" s="4"/>
      <c r="H563" s="5"/>
      <c r="I563" s="6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440"/>
      <c r="E564" s="2"/>
      <c r="F564" s="2"/>
      <c r="G564" s="4"/>
      <c r="H564" s="5"/>
      <c r="I564" s="6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440"/>
      <c r="E565" s="2"/>
      <c r="F565" s="2"/>
      <c r="G565" s="4"/>
      <c r="H565" s="5"/>
      <c r="I565" s="6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440"/>
      <c r="E566" s="2"/>
      <c r="F566" s="2"/>
      <c r="G566" s="4"/>
      <c r="H566" s="5"/>
      <c r="I566" s="6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440"/>
      <c r="E567" s="2"/>
      <c r="F567" s="2"/>
      <c r="G567" s="4"/>
      <c r="H567" s="5"/>
      <c r="I567" s="6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440"/>
      <c r="E568" s="2"/>
      <c r="F568" s="2"/>
      <c r="G568" s="4"/>
      <c r="H568" s="5"/>
      <c r="I568" s="6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440"/>
      <c r="E569" s="2"/>
      <c r="F569" s="2"/>
      <c r="G569" s="4"/>
      <c r="H569" s="5"/>
      <c r="I569" s="6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440"/>
      <c r="E570" s="2"/>
      <c r="F570" s="2"/>
      <c r="G570" s="4"/>
      <c r="H570" s="5"/>
      <c r="I570" s="6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440"/>
      <c r="E571" s="2"/>
      <c r="F571" s="2"/>
      <c r="G571" s="4"/>
      <c r="H571" s="5"/>
      <c r="I571" s="6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440"/>
      <c r="E572" s="2"/>
      <c r="F572" s="2"/>
      <c r="G572" s="4"/>
      <c r="H572" s="5"/>
      <c r="I572" s="6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440"/>
      <c r="E573" s="2"/>
      <c r="F573" s="2"/>
      <c r="G573" s="4"/>
      <c r="H573" s="5"/>
      <c r="I573" s="6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440"/>
      <c r="E574" s="2"/>
      <c r="F574" s="2"/>
      <c r="G574" s="4"/>
      <c r="H574" s="5"/>
      <c r="I574" s="6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440"/>
      <c r="E575" s="2"/>
      <c r="F575" s="2"/>
      <c r="G575" s="4"/>
      <c r="H575" s="5"/>
      <c r="I575" s="6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440"/>
      <c r="E576" s="2"/>
      <c r="F576" s="2"/>
      <c r="G576" s="4"/>
      <c r="H576" s="5"/>
      <c r="I576" s="6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440"/>
      <c r="E577" s="2"/>
      <c r="F577" s="2"/>
      <c r="G577" s="4"/>
      <c r="H577" s="5"/>
      <c r="I577" s="6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440"/>
      <c r="E578" s="2"/>
      <c r="F578" s="2"/>
      <c r="G578" s="4"/>
      <c r="H578" s="5"/>
      <c r="I578" s="6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440"/>
      <c r="E579" s="2"/>
      <c r="F579" s="2"/>
      <c r="G579" s="4"/>
      <c r="H579" s="5"/>
      <c r="I579" s="6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440"/>
      <c r="E580" s="2"/>
      <c r="F580" s="2"/>
      <c r="G580" s="4"/>
      <c r="H580" s="5"/>
      <c r="I580" s="6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440"/>
      <c r="E581" s="2"/>
      <c r="F581" s="2"/>
      <c r="G581" s="4"/>
      <c r="H581" s="5"/>
      <c r="I581" s="6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440"/>
      <c r="E582" s="2"/>
      <c r="F582" s="2"/>
      <c r="G582" s="4"/>
      <c r="H582" s="5"/>
      <c r="I582" s="6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440"/>
      <c r="E583" s="2"/>
      <c r="F583" s="2"/>
      <c r="G583" s="4"/>
      <c r="H583" s="5"/>
      <c r="I583" s="6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440"/>
      <c r="E584" s="2"/>
      <c r="F584" s="2"/>
      <c r="G584" s="4"/>
      <c r="H584" s="5"/>
      <c r="I584" s="6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440"/>
      <c r="E585" s="2"/>
      <c r="F585" s="2"/>
      <c r="G585" s="4"/>
      <c r="H585" s="5"/>
      <c r="I585" s="6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440"/>
      <c r="E586" s="2"/>
      <c r="F586" s="2"/>
      <c r="G586" s="4"/>
      <c r="H586" s="5"/>
      <c r="I586" s="6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440"/>
      <c r="E587" s="2"/>
      <c r="F587" s="2"/>
      <c r="G587" s="4"/>
      <c r="H587" s="5"/>
      <c r="I587" s="6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440"/>
      <c r="E588" s="2"/>
      <c r="F588" s="2"/>
      <c r="G588" s="4"/>
      <c r="H588" s="5"/>
      <c r="I588" s="6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440"/>
      <c r="E589" s="2"/>
      <c r="F589" s="2"/>
      <c r="G589" s="4"/>
      <c r="H589" s="5"/>
      <c r="I589" s="6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440"/>
      <c r="E590" s="2"/>
      <c r="F590" s="2"/>
      <c r="G590" s="4"/>
      <c r="H590" s="5"/>
      <c r="I590" s="6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440"/>
      <c r="E591" s="2"/>
      <c r="F591" s="2"/>
      <c r="G591" s="4"/>
      <c r="H591" s="5"/>
      <c r="I591" s="6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440"/>
      <c r="E592" s="2"/>
      <c r="F592" s="2"/>
      <c r="G592" s="4"/>
      <c r="H592" s="5"/>
      <c r="I592" s="6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440"/>
      <c r="E593" s="2"/>
      <c r="F593" s="2"/>
      <c r="G593" s="4"/>
      <c r="H593" s="5"/>
      <c r="I593" s="6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440"/>
      <c r="E594" s="2"/>
      <c r="F594" s="2"/>
      <c r="G594" s="4"/>
      <c r="H594" s="5"/>
      <c r="I594" s="6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440"/>
      <c r="E595" s="2"/>
      <c r="F595" s="2"/>
      <c r="G595" s="4"/>
      <c r="H595" s="5"/>
      <c r="I595" s="6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440"/>
      <c r="E596" s="2"/>
      <c r="F596" s="2"/>
      <c r="G596" s="4"/>
      <c r="H596" s="5"/>
      <c r="I596" s="6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440"/>
      <c r="E597" s="2"/>
      <c r="F597" s="2"/>
      <c r="G597" s="4"/>
      <c r="H597" s="5"/>
      <c r="I597" s="6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440"/>
      <c r="E598" s="2"/>
      <c r="F598" s="2"/>
      <c r="G598" s="4"/>
      <c r="H598" s="5"/>
      <c r="I598" s="6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440"/>
      <c r="E599" s="2"/>
      <c r="F599" s="2"/>
      <c r="G599" s="4"/>
      <c r="H599" s="5"/>
      <c r="I599" s="6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440"/>
      <c r="E600" s="2"/>
      <c r="F600" s="2"/>
      <c r="G600" s="4"/>
      <c r="H600" s="5"/>
      <c r="I600" s="6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440"/>
      <c r="E601" s="2"/>
      <c r="F601" s="2"/>
      <c r="G601" s="4"/>
      <c r="H601" s="5"/>
      <c r="I601" s="6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440"/>
      <c r="E602" s="2"/>
      <c r="F602" s="2"/>
      <c r="G602" s="4"/>
      <c r="H602" s="5"/>
      <c r="I602" s="6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440"/>
      <c r="E603" s="2"/>
      <c r="F603" s="2"/>
      <c r="G603" s="4"/>
      <c r="H603" s="5"/>
      <c r="I603" s="6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440"/>
      <c r="E604" s="2"/>
      <c r="F604" s="2"/>
      <c r="G604" s="4"/>
      <c r="H604" s="5"/>
      <c r="I604" s="6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440"/>
      <c r="E605" s="2"/>
      <c r="F605" s="2"/>
      <c r="G605" s="4"/>
      <c r="H605" s="5"/>
      <c r="I605" s="6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440"/>
      <c r="E606" s="2"/>
      <c r="F606" s="2"/>
      <c r="G606" s="4"/>
      <c r="H606" s="5"/>
      <c r="I606" s="6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440"/>
      <c r="E607" s="2"/>
      <c r="F607" s="2"/>
      <c r="G607" s="4"/>
      <c r="H607" s="5"/>
      <c r="I607" s="6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440"/>
      <c r="E608" s="2"/>
      <c r="F608" s="2"/>
      <c r="G608" s="4"/>
      <c r="H608" s="5"/>
      <c r="I608" s="6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440"/>
      <c r="E609" s="2"/>
      <c r="F609" s="2"/>
      <c r="G609" s="4"/>
      <c r="H609" s="5"/>
      <c r="I609" s="6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440"/>
      <c r="E610" s="2"/>
      <c r="F610" s="2"/>
      <c r="G610" s="4"/>
      <c r="H610" s="5"/>
      <c r="I610" s="6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440"/>
      <c r="E611" s="2"/>
      <c r="F611" s="2"/>
      <c r="G611" s="4"/>
      <c r="H611" s="5"/>
      <c r="I611" s="6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440"/>
      <c r="E612" s="2"/>
      <c r="F612" s="2"/>
      <c r="G612" s="4"/>
      <c r="H612" s="5"/>
      <c r="I612" s="6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440"/>
      <c r="E613" s="2"/>
      <c r="F613" s="2"/>
      <c r="G613" s="4"/>
      <c r="H613" s="5"/>
      <c r="I613" s="6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440"/>
      <c r="E614" s="2"/>
      <c r="F614" s="2"/>
      <c r="G614" s="4"/>
      <c r="H614" s="5"/>
      <c r="I614" s="6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440"/>
      <c r="E615" s="2"/>
      <c r="F615" s="2"/>
      <c r="G615" s="4"/>
      <c r="H615" s="5"/>
      <c r="I615" s="6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440"/>
      <c r="E616" s="2"/>
      <c r="F616" s="2"/>
      <c r="G616" s="4"/>
      <c r="H616" s="5"/>
      <c r="I616" s="6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440"/>
      <c r="E617" s="2"/>
      <c r="F617" s="2"/>
      <c r="G617" s="4"/>
      <c r="H617" s="5"/>
      <c r="I617" s="6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440"/>
      <c r="E618" s="2"/>
      <c r="F618" s="2"/>
      <c r="G618" s="4"/>
      <c r="H618" s="5"/>
      <c r="I618" s="6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440"/>
      <c r="E619" s="2"/>
      <c r="F619" s="2"/>
      <c r="G619" s="4"/>
      <c r="H619" s="5"/>
      <c r="I619" s="6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440"/>
      <c r="E620" s="2"/>
      <c r="F620" s="2"/>
      <c r="G620" s="4"/>
      <c r="H620" s="5"/>
      <c r="I620" s="6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440"/>
      <c r="E621" s="2"/>
      <c r="F621" s="2"/>
      <c r="G621" s="4"/>
      <c r="H621" s="5"/>
      <c r="I621" s="6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440"/>
      <c r="E622" s="2"/>
      <c r="F622" s="2"/>
      <c r="G622" s="4"/>
      <c r="H622" s="5"/>
      <c r="I622" s="6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440"/>
      <c r="E623" s="2"/>
      <c r="F623" s="2"/>
      <c r="G623" s="4"/>
      <c r="H623" s="5"/>
      <c r="I623" s="6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440"/>
      <c r="E624" s="2"/>
      <c r="F624" s="2"/>
      <c r="G624" s="4"/>
      <c r="H624" s="5"/>
      <c r="I624" s="6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440"/>
      <c r="E625" s="2"/>
      <c r="F625" s="2"/>
      <c r="G625" s="4"/>
      <c r="H625" s="5"/>
      <c r="I625" s="6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440"/>
      <c r="E626" s="2"/>
      <c r="F626" s="2"/>
      <c r="G626" s="4"/>
      <c r="H626" s="5"/>
      <c r="I626" s="6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440"/>
      <c r="E627" s="2"/>
      <c r="F627" s="2"/>
      <c r="G627" s="4"/>
      <c r="H627" s="5"/>
      <c r="I627" s="6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440"/>
      <c r="E628" s="2"/>
      <c r="F628" s="2"/>
      <c r="G628" s="4"/>
      <c r="H628" s="5"/>
      <c r="I628" s="6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440"/>
      <c r="E629" s="2"/>
      <c r="F629" s="2"/>
      <c r="G629" s="4"/>
      <c r="H629" s="5"/>
      <c r="I629" s="6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440"/>
      <c r="E630" s="2"/>
      <c r="F630" s="2"/>
      <c r="G630" s="4"/>
      <c r="H630" s="5"/>
      <c r="I630" s="6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440"/>
      <c r="E631" s="2"/>
      <c r="F631" s="2"/>
      <c r="G631" s="4"/>
      <c r="H631" s="5"/>
      <c r="I631" s="6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440"/>
      <c r="E632" s="2"/>
      <c r="F632" s="2"/>
      <c r="G632" s="4"/>
      <c r="H632" s="5"/>
      <c r="I632" s="6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440"/>
      <c r="E633" s="2"/>
      <c r="F633" s="2"/>
      <c r="G633" s="4"/>
      <c r="H633" s="5"/>
      <c r="I633" s="6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440"/>
      <c r="E634" s="2"/>
      <c r="F634" s="2"/>
      <c r="G634" s="4"/>
      <c r="H634" s="5"/>
      <c r="I634" s="6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440"/>
      <c r="E635" s="2"/>
      <c r="F635" s="2"/>
      <c r="G635" s="4"/>
      <c r="H635" s="5"/>
      <c r="I635" s="6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440"/>
      <c r="E636" s="2"/>
      <c r="F636" s="2"/>
      <c r="G636" s="4"/>
      <c r="H636" s="5"/>
      <c r="I636" s="6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440"/>
      <c r="E637" s="2"/>
      <c r="F637" s="2"/>
      <c r="G637" s="4"/>
      <c r="H637" s="5"/>
      <c r="I637" s="6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440"/>
      <c r="E638" s="2"/>
      <c r="F638" s="2"/>
      <c r="G638" s="4"/>
      <c r="H638" s="5"/>
      <c r="I638" s="6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440"/>
      <c r="E639" s="2"/>
      <c r="F639" s="2"/>
      <c r="G639" s="4"/>
      <c r="H639" s="5"/>
      <c r="I639" s="6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440"/>
      <c r="E640" s="2"/>
      <c r="F640" s="2"/>
      <c r="G640" s="4"/>
      <c r="H640" s="5"/>
      <c r="I640" s="6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440"/>
      <c r="E641" s="2"/>
      <c r="F641" s="2"/>
      <c r="G641" s="4"/>
      <c r="H641" s="5"/>
      <c r="I641" s="6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440"/>
      <c r="E642" s="2"/>
      <c r="F642" s="2"/>
      <c r="G642" s="4"/>
      <c r="H642" s="5"/>
      <c r="I642" s="6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440"/>
      <c r="E643" s="2"/>
      <c r="F643" s="2"/>
      <c r="G643" s="4"/>
      <c r="H643" s="5"/>
      <c r="I643" s="6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440"/>
      <c r="E644" s="2"/>
      <c r="F644" s="2"/>
      <c r="G644" s="4"/>
      <c r="H644" s="5"/>
      <c r="I644" s="6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440"/>
      <c r="E645" s="2"/>
      <c r="F645" s="2"/>
      <c r="G645" s="4"/>
      <c r="H645" s="5"/>
      <c r="I645" s="6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440"/>
      <c r="E646" s="2"/>
      <c r="F646" s="2"/>
      <c r="G646" s="4"/>
      <c r="H646" s="5"/>
      <c r="I646" s="6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440"/>
      <c r="E647" s="2"/>
      <c r="F647" s="2"/>
      <c r="G647" s="4"/>
      <c r="H647" s="5"/>
      <c r="I647" s="6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440"/>
      <c r="E648" s="2"/>
      <c r="F648" s="2"/>
      <c r="G648" s="4"/>
      <c r="H648" s="5"/>
      <c r="I648" s="6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440"/>
      <c r="E649" s="2"/>
      <c r="F649" s="2"/>
      <c r="G649" s="4"/>
      <c r="H649" s="5"/>
      <c r="I649" s="6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440"/>
      <c r="E650" s="2"/>
      <c r="F650" s="2"/>
      <c r="G650" s="4"/>
      <c r="H650" s="5"/>
      <c r="I650" s="6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440"/>
      <c r="E651" s="2"/>
      <c r="F651" s="2"/>
      <c r="G651" s="4"/>
      <c r="H651" s="5"/>
      <c r="I651" s="6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440"/>
      <c r="E652" s="2"/>
      <c r="F652" s="2"/>
      <c r="G652" s="4"/>
      <c r="H652" s="5"/>
      <c r="I652" s="6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440"/>
      <c r="E653" s="2"/>
      <c r="F653" s="2"/>
      <c r="G653" s="4"/>
      <c r="H653" s="5"/>
      <c r="I653" s="6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440"/>
      <c r="E654" s="2"/>
      <c r="F654" s="2"/>
      <c r="G654" s="4"/>
      <c r="H654" s="5"/>
      <c r="I654" s="6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440"/>
      <c r="E655" s="2"/>
      <c r="F655" s="2"/>
      <c r="G655" s="4"/>
      <c r="H655" s="5"/>
      <c r="I655" s="6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440"/>
      <c r="E656" s="2"/>
      <c r="F656" s="2"/>
      <c r="G656" s="4"/>
      <c r="H656" s="5"/>
      <c r="I656" s="6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440"/>
      <c r="E657" s="2"/>
      <c r="F657" s="2"/>
      <c r="G657" s="4"/>
      <c r="H657" s="5"/>
      <c r="I657" s="6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440"/>
      <c r="E658" s="2"/>
      <c r="F658" s="2"/>
      <c r="G658" s="4"/>
      <c r="H658" s="5"/>
      <c r="I658" s="6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440"/>
      <c r="E659" s="2"/>
      <c r="F659" s="2"/>
      <c r="G659" s="4"/>
      <c r="H659" s="5"/>
      <c r="I659" s="6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440"/>
      <c r="E660" s="2"/>
      <c r="F660" s="2"/>
      <c r="G660" s="4"/>
      <c r="H660" s="5"/>
      <c r="I660" s="6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440"/>
      <c r="E661" s="2"/>
      <c r="F661" s="2"/>
      <c r="G661" s="4"/>
      <c r="H661" s="5"/>
      <c r="I661" s="6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440"/>
      <c r="E662" s="2"/>
      <c r="F662" s="2"/>
      <c r="G662" s="4"/>
      <c r="H662" s="5"/>
      <c r="I662" s="6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440"/>
      <c r="E663" s="2"/>
      <c r="F663" s="2"/>
      <c r="G663" s="4"/>
      <c r="H663" s="5"/>
      <c r="I663" s="6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440"/>
      <c r="E664" s="2"/>
      <c r="F664" s="2"/>
      <c r="G664" s="4"/>
      <c r="H664" s="5"/>
      <c r="I664" s="6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440"/>
      <c r="E665" s="2"/>
      <c r="F665" s="2"/>
      <c r="G665" s="4"/>
      <c r="H665" s="5"/>
      <c r="I665" s="6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440"/>
      <c r="E666" s="2"/>
      <c r="F666" s="2"/>
      <c r="G666" s="4"/>
      <c r="H666" s="5"/>
      <c r="I666" s="6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440"/>
      <c r="E667" s="2"/>
      <c r="F667" s="2"/>
      <c r="G667" s="4"/>
      <c r="H667" s="5"/>
      <c r="I667" s="6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440"/>
      <c r="E668" s="2"/>
      <c r="F668" s="2"/>
      <c r="G668" s="4"/>
      <c r="H668" s="5"/>
      <c r="I668" s="6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440"/>
      <c r="E669" s="2"/>
      <c r="F669" s="2"/>
      <c r="G669" s="4"/>
      <c r="H669" s="5"/>
      <c r="I669" s="6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440"/>
      <c r="E670" s="2"/>
      <c r="F670" s="2"/>
      <c r="G670" s="4"/>
      <c r="H670" s="5"/>
      <c r="I670" s="6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440"/>
      <c r="E671" s="2"/>
      <c r="F671" s="2"/>
      <c r="G671" s="4"/>
      <c r="H671" s="5"/>
      <c r="I671" s="6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440"/>
      <c r="E672" s="2"/>
      <c r="F672" s="2"/>
      <c r="G672" s="4"/>
      <c r="H672" s="5"/>
      <c r="I672" s="6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440"/>
      <c r="E673" s="2"/>
      <c r="F673" s="2"/>
      <c r="G673" s="4"/>
      <c r="H673" s="5"/>
      <c r="I673" s="6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440"/>
      <c r="E674" s="2"/>
      <c r="F674" s="2"/>
      <c r="G674" s="4"/>
      <c r="H674" s="5"/>
      <c r="I674" s="6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440"/>
      <c r="E675" s="2"/>
      <c r="F675" s="2"/>
      <c r="G675" s="4"/>
      <c r="H675" s="5"/>
      <c r="I675" s="6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440"/>
      <c r="E676" s="2"/>
      <c r="F676" s="2"/>
      <c r="G676" s="4"/>
      <c r="H676" s="5"/>
      <c r="I676" s="6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440"/>
      <c r="E677" s="2"/>
      <c r="F677" s="2"/>
      <c r="G677" s="4"/>
      <c r="H677" s="5"/>
      <c r="I677" s="6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440"/>
      <c r="E678" s="2"/>
      <c r="F678" s="2"/>
      <c r="G678" s="4"/>
      <c r="H678" s="5"/>
      <c r="I678" s="6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440"/>
      <c r="E679" s="2"/>
      <c r="F679" s="2"/>
      <c r="G679" s="4"/>
      <c r="H679" s="5"/>
      <c r="I679" s="6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440"/>
      <c r="E680" s="2"/>
      <c r="F680" s="2"/>
      <c r="G680" s="4"/>
      <c r="H680" s="5"/>
      <c r="I680" s="6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440"/>
      <c r="E681" s="2"/>
      <c r="F681" s="2"/>
      <c r="G681" s="4"/>
      <c r="H681" s="5"/>
      <c r="I681" s="6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440"/>
      <c r="E682" s="2"/>
      <c r="F682" s="2"/>
      <c r="G682" s="4"/>
      <c r="H682" s="5"/>
      <c r="I682" s="6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440"/>
      <c r="E683" s="2"/>
      <c r="F683" s="2"/>
      <c r="G683" s="4"/>
      <c r="H683" s="5"/>
      <c r="I683" s="6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440"/>
      <c r="E684" s="2"/>
      <c r="F684" s="2"/>
      <c r="G684" s="4"/>
      <c r="H684" s="5"/>
      <c r="I684" s="6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440"/>
      <c r="E685" s="2"/>
      <c r="F685" s="2"/>
      <c r="G685" s="4"/>
      <c r="H685" s="5"/>
      <c r="I685" s="6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440"/>
      <c r="E686" s="2"/>
      <c r="F686" s="2"/>
      <c r="G686" s="4"/>
      <c r="H686" s="5"/>
      <c r="I686" s="6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440"/>
      <c r="E687" s="2"/>
      <c r="F687" s="2"/>
      <c r="G687" s="4"/>
      <c r="H687" s="5"/>
      <c r="I687" s="6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440"/>
      <c r="E688" s="2"/>
      <c r="F688" s="2"/>
      <c r="G688" s="4"/>
      <c r="H688" s="5"/>
      <c r="I688" s="6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440"/>
      <c r="E689" s="2"/>
      <c r="F689" s="2"/>
      <c r="G689" s="4"/>
      <c r="H689" s="5"/>
      <c r="I689" s="6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440"/>
      <c r="E690" s="2"/>
      <c r="F690" s="2"/>
      <c r="G690" s="4"/>
      <c r="H690" s="5"/>
      <c r="I690" s="6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440"/>
      <c r="E691" s="2"/>
      <c r="F691" s="2"/>
      <c r="G691" s="4"/>
      <c r="H691" s="5"/>
      <c r="I691" s="6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440"/>
      <c r="E692" s="2"/>
      <c r="F692" s="2"/>
      <c r="G692" s="4"/>
      <c r="H692" s="5"/>
      <c r="I692" s="6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440"/>
      <c r="E693" s="2"/>
      <c r="F693" s="2"/>
      <c r="G693" s="4"/>
      <c r="H693" s="5"/>
      <c r="I693" s="6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440"/>
      <c r="E694" s="2"/>
      <c r="F694" s="2"/>
      <c r="G694" s="4"/>
      <c r="H694" s="5"/>
      <c r="I694" s="6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440"/>
      <c r="E695" s="2"/>
      <c r="F695" s="2"/>
      <c r="G695" s="4"/>
      <c r="H695" s="5"/>
      <c r="I695" s="6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440"/>
      <c r="E696" s="2"/>
      <c r="F696" s="2"/>
      <c r="G696" s="4"/>
      <c r="H696" s="5"/>
      <c r="I696" s="6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440"/>
      <c r="E697" s="2"/>
      <c r="F697" s="2"/>
      <c r="G697" s="4"/>
      <c r="H697" s="5"/>
      <c r="I697" s="6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440"/>
      <c r="E698" s="2"/>
      <c r="F698" s="2"/>
      <c r="G698" s="4"/>
      <c r="H698" s="5"/>
      <c r="I698" s="6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440"/>
      <c r="E699" s="2"/>
      <c r="F699" s="2"/>
      <c r="G699" s="4"/>
      <c r="H699" s="5"/>
      <c r="I699" s="6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440"/>
      <c r="E700" s="2"/>
      <c r="F700" s="2"/>
      <c r="G700" s="4"/>
      <c r="H700" s="5"/>
      <c r="I700" s="6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440"/>
      <c r="E701" s="2"/>
      <c r="F701" s="2"/>
      <c r="G701" s="4"/>
      <c r="H701" s="5"/>
      <c r="I701" s="6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440"/>
      <c r="E702" s="2"/>
      <c r="F702" s="2"/>
      <c r="G702" s="4"/>
      <c r="H702" s="5"/>
      <c r="I702" s="6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440"/>
      <c r="E703" s="2"/>
      <c r="F703" s="2"/>
      <c r="G703" s="4"/>
      <c r="H703" s="5"/>
      <c r="I703" s="6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440"/>
      <c r="E704" s="2"/>
      <c r="F704" s="2"/>
      <c r="G704" s="4"/>
      <c r="H704" s="5"/>
      <c r="I704" s="6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440"/>
      <c r="E705" s="2"/>
      <c r="F705" s="2"/>
      <c r="G705" s="4"/>
      <c r="H705" s="5"/>
      <c r="I705" s="6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440"/>
      <c r="E706" s="2"/>
      <c r="F706" s="2"/>
      <c r="G706" s="4"/>
      <c r="H706" s="5"/>
      <c r="I706" s="6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440"/>
      <c r="E707" s="2"/>
      <c r="F707" s="2"/>
      <c r="G707" s="4"/>
      <c r="H707" s="5"/>
      <c r="I707" s="6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440"/>
      <c r="E708" s="2"/>
      <c r="F708" s="2"/>
      <c r="G708" s="4"/>
      <c r="H708" s="5"/>
      <c r="I708" s="6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440"/>
      <c r="E709" s="2"/>
      <c r="F709" s="2"/>
      <c r="G709" s="4"/>
      <c r="H709" s="5"/>
      <c r="I709" s="6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440"/>
      <c r="E710" s="2"/>
      <c r="F710" s="2"/>
      <c r="G710" s="4"/>
      <c r="H710" s="5"/>
      <c r="I710" s="6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440"/>
      <c r="E711" s="2"/>
      <c r="F711" s="2"/>
      <c r="G711" s="4"/>
      <c r="H711" s="5"/>
      <c r="I711" s="6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440"/>
      <c r="E712" s="2"/>
      <c r="F712" s="2"/>
      <c r="G712" s="4"/>
      <c r="H712" s="5"/>
      <c r="I712" s="6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440"/>
      <c r="E713" s="2"/>
      <c r="F713" s="2"/>
      <c r="G713" s="4"/>
      <c r="H713" s="5"/>
      <c r="I713" s="6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440"/>
      <c r="E714" s="2"/>
      <c r="F714" s="2"/>
      <c r="G714" s="4"/>
      <c r="H714" s="5"/>
      <c r="I714" s="6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440"/>
      <c r="E715" s="2"/>
      <c r="F715" s="2"/>
      <c r="G715" s="4"/>
      <c r="H715" s="5"/>
      <c r="I715" s="6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440"/>
      <c r="E716" s="2"/>
      <c r="F716" s="2"/>
      <c r="G716" s="4"/>
      <c r="H716" s="5"/>
      <c r="I716" s="6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440"/>
      <c r="E717" s="2"/>
      <c r="F717" s="2"/>
      <c r="G717" s="4"/>
      <c r="H717" s="5"/>
      <c r="I717" s="6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440"/>
      <c r="E718" s="2"/>
      <c r="F718" s="2"/>
      <c r="G718" s="4"/>
      <c r="H718" s="5"/>
      <c r="I718" s="6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440"/>
      <c r="E719" s="2"/>
      <c r="F719" s="2"/>
      <c r="G719" s="4"/>
      <c r="H719" s="5"/>
      <c r="I719" s="6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440"/>
      <c r="E720" s="2"/>
      <c r="F720" s="2"/>
      <c r="G720" s="4"/>
      <c r="H720" s="5"/>
      <c r="I720" s="6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440"/>
      <c r="E721" s="2"/>
      <c r="F721" s="2"/>
      <c r="G721" s="4"/>
      <c r="H721" s="5"/>
      <c r="I721" s="6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440"/>
      <c r="E722" s="2"/>
      <c r="F722" s="2"/>
      <c r="G722" s="4"/>
      <c r="H722" s="5"/>
      <c r="I722" s="6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440"/>
      <c r="E723" s="2"/>
      <c r="F723" s="2"/>
      <c r="G723" s="4"/>
      <c r="H723" s="5"/>
      <c r="I723" s="6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440"/>
      <c r="E724" s="2"/>
      <c r="F724" s="2"/>
      <c r="G724" s="4"/>
      <c r="H724" s="5"/>
      <c r="I724" s="6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440"/>
      <c r="E725" s="2"/>
      <c r="F725" s="2"/>
      <c r="G725" s="4"/>
      <c r="H725" s="5"/>
      <c r="I725" s="6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440"/>
      <c r="E726" s="2"/>
      <c r="F726" s="2"/>
      <c r="G726" s="4"/>
      <c r="H726" s="5"/>
      <c r="I726" s="6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440"/>
      <c r="E727" s="2"/>
      <c r="F727" s="2"/>
      <c r="G727" s="4"/>
      <c r="H727" s="5"/>
      <c r="I727" s="6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440"/>
      <c r="E728" s="2"/>
      <c r="F728" s="2"/>
      <c r="G728" s="4"/>
      <c r="H728" s="5"/>
      <c r="I728" s="6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440"/>
      <c r="E729" s="2"/>
      <c r="F729" s="2"/>
      <c r="G729" s="4"/>
      <c r="H729" s="5"/>
      <c r="I729" s="6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440"/>
      <c r="E730" s="2"/>
      <c r="F730" s="2"/>
      <c r="G730" s="4"/>
      <c r="H730" s="5"/>
      <c r="I730" s="6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440"/>
      <c r="E731" s="2"/>
      <c r="F731" s="2"/>
      <c r="G731" s="4"/>
      <c r="H731" s="5"/>
      <c r="I731" s="6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440"/>
      <c r="E732" s="2"/>
      <c r="F732" s="2"/>
      <c r="G732" s="4"/>
      <c r="H732" s="5"/>
      <c r="I732" s="6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440"/>
      <c r="E733" s="2"/>
      <c r="F733" s="2"/>
      <c r="G733" s="4"/>
      <c r="H733" s="5"/>
      <c r="I733" s="6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440"/>
      <c r="E734" s="2"/>
      <c r="F734" s="2"/>
      <c r="G734" s="4"/>
      <c r="H734" s="5"/>
      <c r="I734" s="6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440"/>
      <c r="E735" s="2"/>
      <c r="F735" s="2"/>
      <c r="G735" s="4"/>
      <c r="H735" s="5"/>
      <c r="I735" s="6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440"/>
      <c r="E736" s="2"/>
      <c r="F736" s="2"/>
      <c r="G736" s="4"/>
      <c r="H736" s="5"/>
      <c r="I736" s="6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440"/>
      <c r="E737" s="2"/>
      <c r="F737" s="2"/>
      <c r="G737" s="4"/>
      <c r="H737" s="5"/>
      <c r="I737" s="6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440"/>
      <c r="E738" s="2"/>
      <c r="F738" s="2"/>
      <c r="G738" s="4"/>
      <c r="H738" s="5"/>
      <c r="I738" s="6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440"/>
      <c r="E739" s="2"/>
      <c r="F739" s="2"/>
      <c r="G739" s="4"/>
      <c r="H739" s="5"/>
      <c r="I739" s="6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440"/>
      <c r="E740" s="2"/>
      <c r="F740" s="2"/>
      <c r="G740" s="4"/>
      <c r="H740" s="5"/>
      <c r="I740" s="6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440"/>
      <c r="E741" s="2"/>
      <c r="F741" s="2"/>
      <c r="G741" s="4"/>
      <c r="H741" s="5"/>
      <c r="I741" s="6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440"/>
      <c r="E742" s="2"/>
      <c r="F742" s="2"/>
      <c r="G742" s="4"/>
      <c r="H742" s="5"/>
      <c r="I742" s="6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440"/>
      <c r="E743" s="2"/>
      <c r="F743" s="2"/>
      <c r="G743" s="4"/>
      <c r="H743" s="5"/>
      <c r="I743" s="6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440"/>
      <c r="E744" s="2"/>
      <c r="F744" s="2"/>
      <c r="G744" s="4"/>
      <c r="H744" s="5"/>
      <c r="I744" s="6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440"/>
      <c r="E745" s="2"/>
      <c r="F745" s="2"/>
      <c r="G745" s="4"/>
      <c r="H745" s="5"/>
      <c r="I745" s="6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440"/>
      <c r="E746" s="2"/>
      <c r="F746" s="2"/>
      <c r="G746" s="4"/>
      <c r="H746" s="5"/>
      <c r="I746" s="6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440"/>
      <c r="E747" s="2"/>
      <c r="F747" s="2"/>
      <c r="G747" s="4"/>
      <c r="H747" s="5"/>
      <c r="I747" s="6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440"/>
      <c r="E748" s="2"/>
      <c r="F748" s="2"/>
      <c r="G748" s="4"/>
      <c r="H748" s="5"/>
      <c r="I748" s="6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440"/>
      <c r="E749" s="2"/>
      <c r="F749" s="2"/>
      <c r="G749" s="4"/>
      <c r="H749" s="5"/>
      <c r="I749" s="6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440"/>
      <c r="E750" s="2"/>
      <c r="F750" s="2"/>
      <c r="G750" s="4"/>
      <c r="H750" s="5"/>
      <c r="I750" s="6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440"/>
      <c r="E751" s="2"/>
      <c r="F751" s="2"/>
      <c r="G751" s="4"/>
      <c r="H751" s="5"/>
      <c r="I751" s="6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440"/>
      <c r="E752" s="2"/>
      <c r="F752" s="2"/>
      <c r="G752" s="4"/>
      <c r="H752" s="5"/>
      <c r="I752" s="6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440"/>
      <c r="E753" s="2"/>
      <c r="F753" s="2"/>
      <c r="G753" s="4"/>
      <c r="H753" s="5"/>
      <c r="I753" s="6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440"/>
      <c r="E754" s="2"/>
      <c r="F754" s="2"/>
      <c r="G754" s="4"/>
      <c r="H754" s="5"/>
      <c r="I754" s="6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440"/>
      <c r="E755" s="2"/>
      <c r="F755" s="2"/>
      <c r="G755" s="4"/>
      <c r="H755" s="5"/>
      <c r="I755" s="6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440"/>
      <c r="E756" s="2"/>
      <c r="F756" s="2"/>
      <c r="G756" s="4"/>
      <c r="H756" s="5"/>
      <c r="I756" s="6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440"/>
      <c r="E757" s="2"/>
      <c r="F757" s="2"/>
      <c r="G757" s="4"/>
      <c r="H757" s="5"/>
      <c r="I757" s="6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440"/>
      <c r="E758" s="2"/>
      <c r="F758" s="2"/>
      <c r="G758" s="4"/>
      <c r="H758" s="5"/>
      <c r="I758" s="6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440"/>
      <c r="E759" s="2"/>
      <c r="F759" s="2"/>
      <c r="G759" s="4"/>
      <c r="H759" s="5"/>
      <c r="I759" s="6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440"/>
      <c r="E760" s="2"/>
      <c r="F760" s="2"/>
      <c r="G760" s="4"/>
      <c r="H760" s="5"/>
      <c r="I760" s="6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440"/>
      <c r="E761" s="2"/>
      <c r="F761" s="2"/>
      <c r="G761" s="4"/>
      <c r="H761" s="5"/>
      <c r="I761" s="6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440"/>
      <c r="E762" s="2"/>
      <c r="F762" s="2"/>
      <c r="G762" s="4"/>
      <c r="H762" s="5"/>
      <c r="I762" s="6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440"/>
      <c r="E763" s="2"/>
      <c r="F763" s="2"/>
      <c r="G763" s="4"/>
      <c r="H763" s="5"/>
      <c r="I763" s="6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440"/>
      <c r="E764" s="2"/>
      <c r="F764" s="2"/>
      <c r="G764" s="4"/>
      <c r="H764" s="5"/>
      <c r="I764" s="6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440"/>
      <c r="E765" s="2"/>
      <c r="F765" s="2"/>
      <c r="G765" s="4"/>
      <c r="H765" s="5"/>
      <c r="I765" s="6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440"/>
      <c r="E766" s="2"/>
      <c r="F766" s="2"/>
      <c r="G766" s="4"/>
      <c r="H766" s="5"/>
      <c r="I766" s="6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440"/>
      <c r="E767" s="2"/>
      <c r="F767" s="2"/>
      <c r="G767" s="4"/>
      <c r="H767" s="5"/>
      <c r="I767" s="6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440"/>
      <c r="E768" s="2"/>
      <c r="F768" s="2"/>
      <c r="G768" s="4"/>
      <c r="H768" s="5"/>
      <c r="I768" s="6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440"/>
      <c r="E769" s="2"/>
      <c r="F769" s="2"/>
      <c r="G769" s="4"/>
      <c r="H769" s="5"/>
      <c r="I769" s="6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440"/>
      <c r="E770" s="2"/>
      <c r="F770" s="2"/>
      <c r="G770" s="4"/>
      <c r="H770" s="5"/>
      <c r="I770" s="6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440"/>
      <c r="E771" s="2"/>
      <c r="F771" s="2"/>
      <c r="G771" s="4"/>
      <c r="H771" s="5"/>
      <c r="I771" s="6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440"/>
      <c r="E772" s="2"/>
      <c r="F772" s="2"/>
      <c r="G772" s="4"/>
      <c r="H772" s="5"/>
      <c r="I772" s="6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440"/>
      <c r="E773" s="2"/>
      <c r="F773" s="2"/>
      <c r="G773" s="4"/>
      <c r="H773" s="5"/>
      <c r="I773" s="6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440"/>
      <c r="E774" s="2"/>
      <c r="F774" s="2"/>
      <c r="G774" s="4"/>
      <c r="H774" s="5"/>
      <c r="I774" s="6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440"/>
      <c r="E775" s="2"/>
      <c r="F775" s="2"/>
      <c r="G775" s="4"/>
      <c r="H775" s="5"/>
      <c r="I775" s="6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440"/>
      <c r="E776" s="2"/>
      <c r="F776" s="2"/>
      <c r="G776" s="4"/>
      <c r="H776" s="5"/>
      <c r="I776" s="6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440"/>
      <c r="E777" s="2"/>
      <c r="F777" s="2"/>
      <c r="G777" s="4"/>
      <c r="H777" s="5"/>
      <c r="I777" s="6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440"/>
      <c r="E778" s="2"/>
      <c r="F778" s="2"/>
      <c r="G778" s="4"/>
      <c r="H778" s="5"/>
      <c r="I778" s="6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440"/>
      <c r="E779" s="2"/>
      <c r="F779" s="2"/>
      <c r="G779" s="4"/>
      <c r="H779" s="5"/>
      <c r="I779" s="6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440"/>
      <c r="E780" s="2"/>
      <c r="F780" s="2"/>
      <c r="G780" s="4"/>
      <c r="H780" s="5"/>
      <c r="I780" s="6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440"/>
      <c r="E781" s="2"/>
      <c r="F781" s="2"/>
      <c r="G781" s="4"/>
      <c r="H781" s="5"/>
      <c r="I781" s="6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440"/>
      <c r="E782" s="2"/>
      <c r="F782" s="2"/>
      <c r="G782" s="4"/>
      <c r="H782" s="5"/>
      <c r="I782" s="6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440"/>
      <c r="E783" s="2"/>
      <c r="F783" s="2"/>
      <c r="G783" s="4"/>
      <c r="H783" s="5"/>
      <c r="I783" s="6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440"/>
      <c r="E784" s="2"/>
      <c r="F784" s="2"/>
      <c r="G784" s="4"/>
      <c r="H784" s="5"/>
      <c r="I784" s="6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440"/>
      <c r="E785" s="2"/>
      <c r="F785" s="2"/>
      <c r="G785" s="4"/>
      <c r="H785" s="5"/>
      <c r="I785" s="6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440"/>
      <c r="E786" s="2"/>
      <c r="F786" s="2"/>
      <c r="G786" s="4"/>
      <c r="H786" s="5"/>
      <c r="I786" s="6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440"/>
      <c r="E787" s="2"/>
      <c r="F787" s="2"/>
      <c r="G787" s="4"/>
      <c r="H787" s="5"/>
      <c r="I787" s="6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440"/>
      <c r="E788" s="2"/>
      <c r="F788" s="2"/>
      <c r="G788" s="4"/>
      <c r="H788" s="5"/>
      <c r="I788" s="6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440"/>
      <c r="E789" s="2"/>
      <c r="F789" s="2"/>
      <c r="G789" s="4"/>
      <c r="H789" s="5"/>
      <c r="I789" s="6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440"/>
      <c r="E790" s="2"/>
      <c r="F790" s="2"/>
      <c r="G790" s="4"/>
      <c r="H790" s="5"/>
      <c r="I790" s="6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440"/>
      <c r="E791" s="2"/>
      <c r="F791" s="2"/>
      <c r="G791" s="4"/>
      <c r="H791" s="5"/>
      <c r="I791" s="6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440"/>
      <c r="E792" s="2"/>
      <c r="F792" s="2"/>
      <c r="G792" s="4"/>
      <c r="H792" s="5"/>
      <c r="I792" s="6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440"/>
      <c r="E793" s="2"/>
      <c r="F793" s="2"/>
      <c r="G793" s="4"/>
      <c r="H793" s="5"/>
      <c r="I793" s="6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440"/>
      <c r="E794" s="2"/>
      <c r="F794" s="2"/>
      <c r="G794" s="4"/>
      <c r="H794" s="5"/>
      <c r="I794" s="6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440"/>
      <c r="E795" s="2"/>
      <c r="F795" s="2"/>
      <c r="G795" s="4"/>
      <c r="H795" s="5"/>
      <c r="I795" s="6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440"/>
      <c r="E796" s="2"/>
      <c r="F796" s="2"/>
      <c r="G796" s="4"/>
      <c r="H796" s="5"/>
      <c r="I796" s="6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440"/>
      <c r="E797" s="2"/>
      <c r="F797" s="2"/>
      <c r="G797" s="4"/>
      <c r="H797" s="5"/>
      <c r="I797" s="6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440"/>
      <c r="E798" s="2"/>
      <c r="F798" s="2"/>
      <c r="G798" s="4"/>
      <c r="H798" s="5"/>
      <c r="I798" s="6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440"/>
      <c r="E799" s="2"/>
      <c r="F799" s="2"/>
      <c r="G799" s="4"/>
      <c r="H799" s="5"/>
      <c r="I799" s="6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440"/>
      <c r="E800" s="2"/>
      <c r="F800" s="2"/>
      <c r="G800" s="4"/>
      <c r="H800" s="5"/>
      <c r="I800" s="6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440"/>
      <c r="E801" s="2"/>
      <c r="F801" s="2"/>
      <c r="G801" s="4"/>
      <c r="H801" s="5"/>
      <c r="I801" s="6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440"/>
      <c r="E802" s="2"/>
      <c r="F802" s="2"/>
      <c r="G802" s="4"/>
      <c r="H802" s="5"/>
      <c r="I802" s="6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440"/>
      <c r="E803" s="2"/>
      <c r="F803" s="2"/>
      <c r="G803" s="4"/>
      <c r="H803" s="5"/>
      <c r="I803" s="6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440"/>
      <c r="E804" s="2"/>
      <c r="F804" s="2"/>
      <c r="G804" s="4"/>
      <c r="H804" s="5"/>
      <c r="I804" s="6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440"/>
      <c r="E805" s="2"/>
      <c r="F805" s="2"/>
      <c r="G805" s="4"/>
      <c r="H805" s="5"/>
      <c r="I805" s="6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440"/>
      <c r="E806" s="2"/>
      <c r="F806" s="2"/>
      <c r="G806" s="4"/>
      <c r="H806" s="5"/>
      <c r="I806" s="6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440"/>
      <c r="E807" s="2"/>
      <c r="F807" s="2"/>
      <c r="G807" s="4"/>
      <c r="H807" s="5"/>
      <c r="I807" s="6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440"/>
      <c r="E808" s="2"/>
      <c r="F808" s="2"/>
      <c r="G808" s="4"/>
      <c r="H808" s="5"/>
      <c r="I808" s="6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440"/>
      <c r="E809" s="2"/>
      <c r="F809" s="2"/>
      <c r="G809" s="4"/>
      <c r="H809" s="5"/>
      <c r="I809" s="6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440"/>
      <c r="E810" s="2"/>
      <c r="F810" s="2"/>
      <c r="G810" s="4"/>
      <c r="H810" s="5"/>
      <c r="I810" s="6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440"/>
      <c r="E811" s="2"/>
      <c r="F811" s="2"/>
      <c r="G811" s="4"/>
      <c r="H811" s="5"/>
      <c r="I811" s="6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440"/>
      <c r="E812" s="2"/>
      <c r="F812" s="2"/>
      <c r="G812" s="4"/>
      <c r="H812" s="5"/>
      <c r="I812" s="6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440"/>
      <c r="E813" s="2"/>
      <c r="F813" s="2"/>
      <c r="G813" s="4"/>
      <c r="H813" s="5"/>
      <c r="I813" s="6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440"/>
      <c r="E814" s="2"/>
      <c r="F814" s="2"/>
      <c r="G814" s="4"/>
      <c r="H814" s="5"/>
      <c r="I814" s="6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440"/>
      <c r="E815" s="2"/>
      <c r="F815" s="2"/>
      <c r="G815" s="4"/>
      <c r="H815" s="5"/>
      <c r="I815" s="6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440"/>
      <c r="E816" s="2"/>
      <c r="F816" s="2"/>
      <c r="G816" s="4"/>
      <c r="H816" s="5"/>
      <c r="I816" s="6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440"/>
      <c r="E817" s="2"/>
      <c r="F817" s="2"/>
      <c r="G817" s="4"/>
      <c r="H817" s="5"/>
      <c r="I817" s="6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440"/>
      <c r="E818" s="2"/>
      <c r="F818" s="2"/>
      <c r="G818" s="4"/>
      <c r="H818" s="5"/>
      <c r="I818" s="6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440"/>
      <c r="E819" s="2"/>
      <c r="F819" s="2"/>
      <c r="G819" s="4"/>
      <c r="H819" s="5"/>
      <c r="I819" s="6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440"/>
      <c r="E820" s="2"/>
      <c r="F820" s="2"/>
      <c r="G820" s="4"/>
      <c r="H820" s="5"/>
      <c r="I820" s="6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440"/>
      <c r="E821" s="2"/>
      <c r="F821" s="2"/>
      <c r="G821" s="4"/>
      <c r="H821" s="5"/>
      <c r="I821" s="6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440"/>
      <c r="E822" s="2"/>
      <c r="F822" s="2"/>
      <c r="G822" s="4"/>
      <c r="H822" s="5"/>
      <c r="I822" s="6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440"/>
      <c r="E823" s="2"/>
      <c r="F823" s="2"/>
      <c r="G823" s="4"/>
      <c r="H823" s="5"/>
      <c r="I823" s="6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440"/>
      <c r="E824" s="2"/>
      <c r="F824" s="2"/>
      <c r="G824" s="4"/>
      <c r="H824" s="5"/>
      <c r="I824" s="6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440"/>
      <c r="E825" s="2"/>
      <c r="F825" s="2"/>
      <c r="G825" s="4"/>
      <c r="H825" s="5"/>
      <c r="I825" s="6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440"/>
      <c r="E826" s="2"/>
      <c r="F826" s="2"/>
      <c r="G826" s="4"/>
      <c r="H826" s="5"/>
      <c r="I826" s="6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440"/>
      <c r="E827" s="2"/>
      <c r="F827" s="2"/>
      <c r="G827" s="4"/>
      <c r="H827" s="5"/>
      <c r="I827" s="6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440"/>
      <c r="E828" s="2"/>
      <c r="F828" s="2"/>
      <c r="G828" s="4"/>
      <c r="H828" s="5"/>
      <c r="I828" s="6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440"/>
      <c r="E829" s="2"/>
      <c r="F829" s="2"/>
      <c r="G829" s="4"/>
      <c r="H829" s="5"/>
      <c r="I829" s="6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440"/>
      <c r="E830" s="2"/>
      <c r="F830" s="2"/>
      <c r="G830" s="4"/>
      <c r="H830" s="5"/>
      <c r="I830" s="6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440"/>
      <c r="E831" s="2"/>
      <c r="F831" s="2"/>
      <c r="G831" s="4"/>
      <c r="H831" s="5"/>
      <c r="I831" s="6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440"/>
      <c r="E832" s="2"/>
      <c r="F832" s="2"/>
      <c r="G832" s="4"/>
      <c r="H832" s="5"/>
      <c r="I832" s="6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440"/>
      <c r="E833" s="2"/>
      <c r="F833" s="2"/>
      <c r="G833" s="4"/>
      <c r="H833" s="5"/>
      <c r="I833" s="6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440"/>
      <c r="E834" s="2"/>
      <c r="F834" s="2"/>
      <c r="G834" s="4"/>
      <c r="H834" s="5"/>
      <c r="I834" s="6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440"/>
      <c r="E835" s="2"/>
      <c r="F835" s="2"/>
      <c r="G835" s="4"/>
      <c r="H835" s="5"/>
      <c r="I835" s="6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440"/>
      <c r="E836" s="2"/>
      <c r="F836" s="2"/>
      <c r="G836" s="4"/>
      <c r="H836" s="5"/>
      <c r="I836" s="6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440"/>
      <c r="E837" s="2"/>
      <c r="F837" s="2"/>
      <c r="G837" s="4"/>
      <c r="H837" s="5"/>
      <c r="I837" s="6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440"/>
      <c r="E838" s="2"/>
      <c r="F838" s="2"/>
      <c r="G838" s="4"/>
      <c r="H838" s="5"/>
      <c r="I838" s="6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440"/>
      <c r="E839" s="2"/>
      <c r="F839" s="2"/>
      <c r="G839" s="4"/>
      <c r="H839" s="5"/>
      <c r="I839" s="6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440"/>
      <c r="E840" s="2"/>
      <c r="F840" s="2"/>
      <c r="G840" s="4"/>
      <c r="H840" s="5"/>
      <c r="I840" s="6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440"/>
      <c r="E841" s="2"/>
      <c r="F841" s="2"/>
      <c r="G841" s="4"/>
      <c r="H841" s="5"/>
      <c r="I841" s="6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440"/>
      <c r="E842" s="2"/>
      <c r="F842" s="2"/>
      <c r="G842" s="4"/>
      <c r="H842" s="5"/>
      <c r="I842" s="6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440"/>
      <c r="E843" s="2"/>
      <c r="F843" s="2"/>
      <c r="G843" s="4"/>
      <c r="H843" s="5"/>
      <c r="I843" s="6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440"/>
      <c r="E844" s="2"/>
      <c r="F844" s="2"/>
      <c r="G844" s="4"/>
      <c r="H844" s="5"/>
      <c r="I844" s="6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440"/>
      <c r="E845" s="2"/>
      <c r="F845" s="2"/>
      <c r="G845" s="4"/>
      <c r="H845" s="5"/>
      <c r="I845" s="6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440"/>
      <c r="E846" s="2"/>
      <c r="F846" s="2"/>
      <c r="G846" s="4"/>
      <c r="H846" s="5"/>
      <c r="I846" s="6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440"/>
      <c r="E847" s="2"/>
      <c r="F847" s="2"/>
      <c r="G847" s="4"/>
      <c r="H847" s="5"/>
      <c r="I847" s="6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440"/>
      <c r="E848" s="2"/>
      <c r="F848" s="2"/>
      <c r="G848" s="4"/>
      <c r="H848" s="5"/>
      <c r="I848" s="6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440"/>
      <c r="E849" s="2"/>
      <c r="F849" s="2"/>
      <c r="G849" s="4"/>
      <c r="H849" s="5"/>
      <c r="I849" s="6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440"/>
      <c r="E850" s="2"/>
      <c r="F850" s="2"/>
      <c r="G850" s="4"/>
      <c r="H850" s="5"/>
      <c r="I850" s="6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440"/>
      <c r="E851" s="2"/>
      <c r="F851" s="2"/>
      <c r="G851" s="4"/>
      <c r="H851" s="5"/>
      <c r="I851" s="6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440"/>
      <c r="E852" s="2"/>
      <c r="F852" s="2"/>
      <c r="G852" s="4"/>
      <c r="H852" s="5"/>
      <c r="I852" s="6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440"/>
      <c r="E853" s="2"/>
      <c r="F853" s="2"/>
      <c r="G853" s="4"/>
      <c r="H853" s="5"/>
      <c r="I853" s="6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440"/>
      <c r="E854" s="2"/>
      <c r="F854" s="2"/>
      <c r="G854" s="4"/>
      <c r="H854" s="5"/>
      <c r="I854" s="6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440"/>
      <c r="E855" s="2"/>
      <c r="F855" s="2"/>
      <c r="G855" s="4"/>
      <c r="H855" s="5"/>
      <c r="I855" s="6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440"/>
      <c r="E856" s="2"/>
      <c r="F856" s="2"/>
      <c r="G856" s="4"/>
      <c r="H856" s="5"/>
      <c r="I856" s="6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440"/>
      <c r="E857" s="2"/>
      <c r="F857" s="2"/>
      <c r="G857" s="4"/>
      <c r="H857" s="5"/>
      <c r="I857" s="6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440"/>
      <c r="E858" s="2"/>
      <c r="F858" s="2"/>
      <c r="G858" s="4"/>
      <c r="H858" s="5"/>
      <c r="I858" s="6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440"/>
      <c r="E859" s="2"/>
      <c r="F859" s="2"/>
      <c r="G859" s="4"/>
      <c r="H859" s="5"/>
      <c r="I859" s="6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440"/>
      <c r="E860" s="2"/>
      <c r="F860" s="2"/>
      <c r="G860" s="4"/>
      <c r="H860" s="5"/>
      <c r="I860" s="6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440"/>
      <c r="E861" s="2"/>
      <c r="F861" s="2"/>
      <c r="G861" s="4"/>
      <c r="H861" s="5"/>
      <c r="I861" s="6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440"/>
      <c r="E862" s="2"/>
      <c r="F862" s="2"/>
      <c r="G862" s="4"/>
      <c r="H862" s="5"/>
      <c r="I862" s="6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440"/>
      <c r="E863" s="2"/>
      <c r="F863" s="2"/>
      <c r="G863" s="4"/>
      <c r="H863" s="5"/>
      <c r="I863" s="6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440"/>
      <c r="E864" s="2"/>
      <c r="F864" s="2"/>
      <c r="G864" s="4"/>
      <c r="H864" s="5"/>
      <c r="I864" s="6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440"/>
      <c r="E865" s="2"/>
      <c r="F865" s="2"/>
      <c r="G865" s="4"/>
      <c r="H865" s="5"/>
      <c r="I865" s="6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440"/>
      <c r="E866" s="2"/>
      <c r="F866" s="2"/>
      <c r="G866" s="4"/>
      <c r="H866" s="5"/>
      <c r="I866" s="6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440"/>
      <c r="E867" s="2"/>
      <c r="F867" s="2"/>
      <c r="G867" s="4"/>
      <c r="H867" s="5"/>
      <c r="I867" s="6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440"/>
      <c r="E868" s="2"/>
      <c r="F868" s="2"/>
      <c r="G868" s="4"/>
      <c r="H868" s="5"/>
      <c r="I868" s="6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440"/>
      <c r="E869" s="2"/>
      <c r="F869" s="2"/>
      <c r="G869" s="4"/>
      <c r="H869" s="5"/>
      <c r="I869" s="6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440"/>
      <c r="E870" s="2"/>
      <c r="F870" s="2"/>
      <c r="G870" s="4"/>
      <c r="H870" s="5"/>
      <c r="I870" s="6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440"/>
      <c r="E871" s="2"/>
      <c r="F871" s="2"/>
      <c r="G871" s="4"/>
      <c r="H871" s="5"/>
      <c r="I871" s="6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440"/>
      <c r="E872" s="2"/>
      <c r="F872" s="2"/>
      <c r="G872" s="4"/>
      <c r="H872" s="5"/>
      <c r="I872" s="6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440"/>
      <c r="E873" s="2"/>
      <c r="F873" s="2"/>
      <c r="G873" s="4"/>
      <c r="H873" s="5"/>
      <c r="I873" s="6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440"/>
      <c r="E874" s="2"/>
      <c r="F874" s="2"/>
      <c r="G874" s="4"/>
      <c r="H874" s="5"/>
      <c r="I874" s="6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440"/>
      <c r="E875" s="2"/>
      <c r="F875" s="2"/>
      <c r="G875" s="4"/>
      <c r="H875" s="5"/>
      <c r="I875" s="6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440"/>
      <c r="E876" s="2"/>
      <c r="F876" s="2"/>
      <c r="G876" s="4"/>
      <c r="H876" s="5"/>
      <c r="I876" s="6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440"/>
      <c r="E877" s="2"/>
      <c r="F877" s="2"/>
      <c r="G877" s="4"/>
      <c r="H877" s="5"/>
      <c r="I877" s="6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440"/>
      <c r="E878" s="2"/>
      <c r="F878" s="2"/>
      <c r="G878" s="4"/>
      <c r="H878" s="5"/>
      <c r="I878" s="6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440"/>
      <c r="E879" s="2"/>
      <c r="F879" s="2"/>
      <c r="G879" s="4"/>
      <c r="H879" s="5"/>
      <c r="I879" s="6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440"/>
      <c r="E880" s="2"/>
      <c r="F880" s="2"/>
      <c r="G880" s="4"/>
      <c r="H880" s="5"/>
      <c r="I880" s="6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440"/>
      <c r="E881" s="2"/>
      <c r="F881" s="2"/>
      <c r="G881" s="4"/>
      <c r="H881" s="5"/>
      <c r="I881" s="6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440"/>
      <c r="E882" s="2"/>
      <c r="F882" s="2"/>
      <c r="G882" s="4"/>
      <c r="H882" s="5"/>
      <c r="I882" s="6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440"/>
      <c r="E883" s="2"/>
      <c r="F883" s="2"/>
      <c r="G883" s="4"/>
      <c r="H883" s="5"/>
      <c r="I883" s="6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440"/>
      <c r="E884" s="2"/>
      <c r="F884" s="2"/>
      <c r="G884" s="4"/>
      <c r="H884" s="5"/>
      <c r="I884" s="6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440"/>
      <c r="E885" s="2"/>
      <c r="F885" s="2"/>
      <c r="G885" s="4"/>
      <c r="H885" s="5"/>
      <c r="I885" s="6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440"/>
      <c r="E886" s="2"/>
      <c r="F886" s="2"/>
      <c r="G886" s="4"/>
      <c r="H886" s="5"/>
      <c r="I886" s="6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440"/>
      <c r="E887" s="2"/>
      <c r="F887" s="2"/>
      <c r="G887" s="4"/>
      <c r="H887" s="5"/>
      <c r="I887" s="6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440"/>
      <c r="E888" s="2"/>
      <c r="F888" s="2"/>
      <c r="G888" s="4"/>
      <c r="H888" s="5"/>
      <c r="I888" s="6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440"/>
      <c r="E889" s="2"/>
      <c r="F889" s="2"/>
      <c r="G889" s="4"/>
      <c r="H889" s="5"/>
      <c r="I889" s="6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440"/>
      <c r="E890" s="2"/>
      <c r="F890" s="2"/>
      <c r="G890" s="4"/>
      <c r="H890" s="5"/>
      <c r="I890" s="6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440"/>
      <c r="E891" s="2"/>
      <c r="F891" s="2"/>
      <c r="G891" s="4"/>
      <c r="H891" s="5"/>
      <c r="I891" s="6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440"/>
      <c r="E892" s="2"/>
      <c r="F892" s="2"/>
      <c r="G892" s="4"/>
      <c r="H892" s="5"/>
      <c r="I892" s="6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440"/>
      <c r="E893" s="2"/>
      <c r="F893" s="2"/>
      <c r="G893" s="4"/>
      <c r="H893" s="5"/>
      <c r="I893" s="6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440"/>
      <c r="E894" s="2"/>
      <c r="F894" s="2"/>
      <c r="G894" s="4"/>
      <c r="H894" s="5"/>
      <c r="I894" s="6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440"/>
      <c r="E895" s="2"/>
      <c r="F895" s="2"/>
      <c r="G895" s="4"/>
      <c r="H895" s="5"/>
      <c r="I895" s="6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440"/>
      <c r="E896" s="2"/>
      <c r="F896" s="2"/>
      <c r="G896" s="4"/>
      <c r="H896" s="5"/>
      <c r="I896" s="6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440"/>
      <c r="E897" s="2"/>
      <c r="F897" s="2"/>
      <c r="G897" s="4"/>
      <c r="H897" s="5"/>
      <c r="I897" s="6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440"/>
      <c r="E898" s="2"/>
      <c r="F898" s="2"/>
      <c r="G898" s="4"/>
      <c r="H898" s="5"/>
      <c r="I898" s="6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440"/>
      <c r="E899" s="2"/>
      <c r="F899" s="2"/>
      <c r="G899" s="4"/>
      <c r="H899" s="5"/>
      <c r="I899" s="6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440"/>
      <c r="E900" s="2"/>
      <c r="F900" s="2"/>
      <c r="G900" s="4"/>
      <c r="H900" s="5"/>
      <c r="I900" s="6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440"/>
      <c r="E901" s="2"/>
      <c r="F901" s="2"/>
      <c r="G901" s="4"/>
      <c r="H901" s="5"/>
      <c r="I901" s="6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440"/>
      <c r="E902" s="2"/>
      <c r="F902" s="2"/>
      <c r="G902" s="4"/>
      <c r="H902" s="5"/>
      <c r="I902" s="6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440"/>
      <c r="E903" s="2"/>
      <c r="F903" s="2"/>
      <c r="G903" s="4"/>
      <c r="H903" s="5"/>
      <c r="I903" s="6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440"/>
      <c r="E904" s="2"/>
      <c r="F904" s="2"/>
      <c r="G904" s="4"/>
      <c r="H904" s="5"/>
      <c r="I904" s="6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440"/>
      <c r="E905" s="2"/>
      <c r="F905" s="2"/>
      <c r="G905" s="4"/>
      <c r="H905" s="5"/>
      <c r="I905" s="6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440"/>
      <c r="E906" s="2"/>
      <c r="F906" s="2"/>
      <c r="G906" s="4"/>
      <c r="H906" s="5"/>
      <c r="I906" s="6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440"/>
      <c r="E907" s="2"/>
      <c r="F907" s="2"/>
      <c r="G907" s="4"/>
      <c r="H907" s="5"/>
      <c r="I907" s="6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440"/>
      <c r="E908" s="2"/>
      <c r="F908" s="2"/>
      <c r="G908" s="4"/>
      <c r="H908" s="5"/>
      <c r="I908" s="6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440"/>
      <c r="E909" s="2"/>
      <c r="F909" s="2"/>
      <c r="G909" s="4"/>
      <c r="H909" s="5"/>
      <c r="I909" s="6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440"/>
      <c r="E910" s="2"/>
      <c r="F910" s="2"/>
      <c r="G910" s="4"/>
      <c r="H910" s="5"/>
      <c r="I910" s="6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440"/>
      <c r="E911" s="2"/>
      <c r="F911" s="2"/>
      <c r="G911" s="4"/>
      <c r="H911" s="5"/>
      <c r="I911" s="6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440"/>
      <c r="E912" s="2"/>
      <c r="F912" s="2"/>
      <c r="G912" s="4"/>
      <c r="H912" s="5"/>
      <c r="I912" s="6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440"/>
      <c r="E913" s="2"/>
      <c r="F913" s="2"/>
      <c r="G913" s="4"/>
      <c r="H913" s="5"/>
      <c r="I913" s="6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440"/>
      <c r="E914" s="2"/>
      <c r="F914" s="2"/>
      <c r="G914" s="4"/>
      <c r="H914" s="5"/>
      <c r="I914" s="6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440"/>
      <c r="E915" s="2"/>
      <c r="F915" s="2"/>
      <c r="G915" s="4"/>
      <c r="H915" s="5"/>
      <c r="I915" s="6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440"/>
      <c r="E916" s="2"/>
      <c r="F916" s="2"/>
      <c r="G916" s="4"/>
      <c r="H916" s="5"/>
      <c r="I916" s="6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440"/>
      <c r="E917" s="2"/>
      <c r="F917" s="2"/>
      <c r="G917" s="4"/>
      <c r="H917" s="5"/>
      <c r="I917" s="6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440"/>
      <c r="E918" s="2"/>
      <c r="F918" s="2"/>
      <c r="G918" s="4"/>
      <c r="H918" s="5"/>
      <c r="I918" s="6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440"/>
      <c r="E919" s="2"/>
      <c r="F919" s="2"/>
      <c r="G919" s="4"/>
      <c r="H919" s="5"/>
      <c r="I919" s="6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440"/>
      <c r="E920" s="2"/>
      <c r="F920" s="2"/>
      <c r="G920" s="4"/>
      <c r="H920" s="5"/>
      <c r="I920" s="6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440"/>
      <c r="E921" s="2"/>
      <c r="F921" s="2"/>
      <c r="G921" s="4"/>
      <c r="H921" s="5"/>
      <c r="I921" s="6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440"/>
      <c r="E922" s="2"/>
      <c r="F922" s="2"/>
      <c r="G922" s="4"/>
      <c r="H922" s="5"/>
      <c r="I922" s="6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440"/>
      <c r="E923" s="2"/>
      <c r="F923" s="2"/>
      <c r="G923" s="4"/>
      <c r="H923" s="5"/>
      <c r="I923" s="6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440"/>
      <c r="E924" s="2"/>
      <c r="F924" s="2"/>
      <c r="G924" s="4"/>
      <c r="H924" s="5"/>
      <c r="I924" s="6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440"/>
      <c r="E925" s="2"/>
      <c r="F925" s="2"/>
      <c r="G925" s="4"/>
      <c r="H925" s="5"/>
      <c r="I925" s="6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440"/>
      <c r="E926" s="2"/>
      <c r="F926" s="2"/>
      <c r="G926" s="4"/>
      <c r="H926" s="5"/>
      <c r="I926" s="6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440"/>
      <c r="E927" s="2"/>
      <c r="F927" s="2"/>
      <c r="G927" s="4"/>
      <c r="H927" s="5"/>
      <c r="I927" s="6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440"/>
      <c r="E928" s="2"/>
      <c r="F928" s="2"/>
      <c r="G928" s="4"/>
      <c r="H928" s="5"/>
      <c r="I928" s="6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440"/>
      <c r="E929" s="2"/>
      <c r="F929" s="2"/>
      <c r="G929" s="4"/>
      <c r="H929" s="5"/>
      <c r="I929" s="6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440"/>
      <c r="E930" s="2"/>
      <c r="F930" s="2"/>
      <c r="G930" s="4"/>
      <c r="H930" s="5"/>
      <c r="I930" s="6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440"/>
      <c r="E931" s="2"/>
      <c r="F931" s="2"/>
      <c r="G931" s="4"/>
      <c r="H931" s="5"/>
      <c r="I931" s="6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440"/>
      <c r="E932" s="2"/>
      <c r="F932" s="2"/>
      <c r="G932" s="4"/>
      <c r="H932" s="5"/>
      <c r="I932" s="6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440"/>
      <c r="E933" s="2"/>
      <c r="F933" s="2"/>
      <c r="G933" s="4"/>
      <c r="H933" s="5"/>
      <c r="I933" s="6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440"/>
      <c r="E934" s="2"/>
      <c r="F934" s="2"/>
      <c r="G934" s="4"/>
      <c r="H934" s="5"/>
      <c r="I934" s="6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440"/>
      <c r="E935" s="2"/>
      <c r="F935" s="2"/>
      <c r="G935" s="4"/>
      <c r="H935" s="5"/>
      <c r="I935" s="6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440"/>
      <c r="E936" s="2"/>
      <c r="F936" s="2"/>
      <c r="G936" s="4"/>
      <c r="H936" s="5"/>
      <c r="I936" s="6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440"/>
      <c r="E937" s="2"/>
      <c r="F937" s="2"/>
      <c r="G937" s="4"/>
      <c r="H937" s="5"/>
      <c r="I937" s="6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440"/>
      <c r="E938" s="2"/>
      <c r="F938" s="2"/>
      <c r="G938" s="4"/>
      <c r="H938" s="5"/>
      <c r="I938" s="6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440"/>
      <c r="E939" s="2"/>
      <c r="F939" s="2"/>
      <c r="G939" s="4"/>
      <c r="H939" s="5"/>
      <c r="I939" s="6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440"/>
      <c r="E940" s="2"/>
      <c r="F940" s="2"/>
      <c r="G940" s="4"/>
      <c r="H940" s="5"/>
      <c r="I940" s="6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440"/>
      <c r="E941" s="2"/>
      <c r="F941" s="2"/>
      <c r="G941" s="4"/>
      <c r="H941" s="5"/>
      <c r="I941" s="6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440"/>
      <c r="E942" s="2"/>
      <c r="F942" s="2"/>
      <c r="G942" s="4"/>
      <c r="H942" s="5"/>
      <c r="I942" s="6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440"/>
      <c r="E943" s="2"/>
      <c r="F943" s="2"/>
      <c r="G943" s="4"/>
      <c r="H943" s="5"/>
      <c r="I943" s="6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440"/>
      <c r="E944" s="2"/>
      <c r="F944" s="2"/>
      <c r="G944" s="4"/>
      <c r="H944" s="5"/>
      <c r="I944" s="6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440"/>
      <c r="E945" s="2"/>
      <c r="F945" s="2"/>
      <c r="G945" s="4"/>
      <c r="H945" s="5"/>
      <c r="I945" s="6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440"/>
      <c r="E946" s="2"/>
      <c r="F946" s="2"/>
      <c r="G946" s="4"/>
      <c r="H946" s="5"/>
      <c r="I946" s="6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440"/>
      <c r="E947" s="2"/>
      <c r="F947" s="2"/>
      <c r="G947" s="4"/>
      <c r="H947" s="5"/>
      <c r="I947" s="6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440"/>
      <c r="E948" s="2"/>
      <c r="F948" s="2"/>
      <c r="G948" s="4"/>
      <c r="H948" s="5"/>
      <c r="I948" s="6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440"/>
      <c r="E949" s="2"/>
      <c r="F949" s="2"/>
      <c r="G949" s="4"/>
      <c r="H949" s="5"/>
      <c r="I949" s="6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440"/>
      <c r="E950" s="2"/>
      <c r="F950" s="2"/>
      <c r="G950" s="4"/>
      <c r="H950" s="5"/>
      <c r="I950" s="6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440"/>
      <c r="E951" s="2"/>
      <c r="F951" s="2"/>
      <c r="G951" s="4"/>
      <c r="H951" s="5"/>
      <c r="I951" s="6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440"/>
      <c r="E952" s="2"/>
      <c r="F952" s="2"/>
      <c r="G952" s="4"/>
      <c r="H952" s="5"/>
      <c r="I952" s="6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440"/>
      <c r="E953" s="2"/>
      <c r="F953" s="2"/>
      <c r="G953" s="4"/>
      <c r="H953" s="5"/>
      <c r="I953" s="6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440"/>
      <c r="E954" s="2"/>
      <c r="F954" s="2"/>
      <c r="G954" s="4"/>
      <c r="H954" s="5"/>
      <c r="I954" s="6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440"/>
      <c r="E955" s="2"/>
      <c r="F955" s="2"/>
      <c r="G955" s="4"/>
      <c r="H955" s="5"/>
      <c r="I955" s="6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440"/>
      <c r="E956" s="2"/>
      <c r="F956" s="2"/>
      <c r="G956" s="4"/>
      <c r="H956" s="5"/>
      <c r="I956" s="6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440"/>
      <c r="E957" s="2"/>
      <c r="F957" s="2"/>
      <c r="G957" s="4"/>
      <c r="H957" s="5"/>
      <c r="I957" s="6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440"/>
      <c r="E958" s="2"/>
      <c r="F958" s="2"/>
      <c r="G958" s="4"/>
      <c r="H958" s="5"/>
      <c r="I958" s="6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440"/>
      <c r="E959" s="2"/>
      <c r="F959" s="2"/>
      <c r="G959" s="4"/>
      <c r="H959" s="5"/>
      <c r="I959" s="6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440"/>
      <c r="E960" s="2"/>
      <c r="F960" s="2"/>
      <c r="G960" s="4"/>
      <c r="H960" s="5"/>
      <c r="I960" s="6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440"/>
      <c r="E961" s="2"/>
      <c r="F961" s="2"/>
      <c r="G961" s="4"/>
      <c r="H961" s="5"/>
      <c r="I961" s="6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440"/>
      <c r="E962" s="2"/>
      <c r="F962" s="2"/>
      <c r="G962" s="4"/>
      <c r="H962" s="5"/>
      <c r="I962" s="6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440"/>
      <c r="E963" s="2"/>
      <c r="F963" s="2"/>
      <c r="G963" s="4"/>
      <c r="H963" s="5"/>
      <c r="I963" s="6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440"/>
      <c r="E964" s="2"/>
      <c r="F964" s="2"/>
      <c r="G964" s="4"/>
      <c r="H964" s="5"/>
      <c r="I964" s="6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440"/>
      <c r="E965" s="2"/>
      <c r="F965" s="2"/>
      <c r="G965" s="4"/>
      <c r="H965" s="5"/>
      <c r="I965" s="6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440"/>
      <c r="E966" s="2"/>
      <c r="F966" s="2"/>
      <c r="G966" s="4"/>
      <c r="H966" s="5"/>
      <c r="I966" s="6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440"/>
      <c r="E967" s="2"/>
      <c r="F967" s="2"/>
      <c r="G967" s="4"/>
      <c r="H967" s="5"/>
      <c r="I967" s="6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440"/>
      <c r="E968" s="2"/>
      <c r="F968" s="2"/>
      <c r="G968" s="4"/>
      <c r="H968" s="5"/>
      <c r="I968" s="6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440"/>
      <c r="E969" s="2"/>
      <c r="F969" s="2"/>
      <c r="G969" s="4"/>
      <c r="H969" s="5"/>
      <c r="I969" s="6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440"/>
      <c r="E970" s="2"/>
      <c r="F970" s="2"/>
      <c r="G970" s="4"/>
      <c r="H970" s="5"/>
      <c r="I970" s="6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440"/>
      <c r="E971" s="2"/>
      <c r="F971" s="2"/>
      <c r="G971" s="4"/>
      <c r="H971" s="5"/>
      <c r="I971" s="6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440"/>
      <c r="E972" s="2"/>
      <c r="F972" s="2"/>
      <c r="G972" s="4"/>
      <c r="H972" s="5"/>
      <c r="I972" s="6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440"/>
      <c r="E973" s="2"/>
      <c r="F973" s="2"/>
      <c r="G973" s="4"/>
      <c r="H973" s="5"/>
      <c r="I973" s="6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440"/>
      <c r="E974" s="2"/>
      <c r="F974" s="2"/>
      <c r="G974" s="4"/>
      <c r="H974" s="5"/>
      <c r="I974" s="6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440"/>
      <c r="E975" s="2"/>
      <c r="F975" s="2"/>
      <c r="G975" s="4"/>
      <c r="H975" s="5"/>
      <c r="I975" s="6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440"/>
      <c r="E976" s="2"/>
      <c r="F976" s="2"/>
      <c r="G976" s="4"/>
      <c r="H976" s="5"/>
      <c r="I976" s="6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440"/>
      <c r="E977" s="2"/>
      <c r="F977" s="2"/>
      <c r="G977" s="4"/>
      <c r="H977" s="5"/>
      <c r="I977" s="6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440"/>
      <c r="E978" s="2"/>
      <c r="F978" s="2"/>
      <c r="G978" s="4"/>
      <c r="H978" s="5"/>
      <c r="I978" s="6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440"/>
      <c r="E979" s="2"/>
      <c r="F979" s="2"/>
      <c r="G979" s="4"/>
      <c r="H979" s="5"/>
      <c r="I979" s="6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440"/>
      <c r="E980" s="2"/>
      <c r="F980" s="2"/>
      <c r="G980" s="4"/>
      <c r="H980" s="5"/>
      <c r="I980" s="6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440"/>
      <c r="E981" s="2"/>
      <c r="F981" s="2"/>
      <c r="G981" s="4"/>
      <c r="H981" s="5"/>
      <c r="I981" s="6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440"/>
      <c r="E982" s="2"/>
      <c r="F982" s="2"/>
      <c r="G982" s="4"/>
      <c r="H982" s="5"/>
      <c r="I982" s="6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440"/>
      <c r="E983" s="2"/>
      <c r="F983" s="2"/>
      <c r="G983" s="4"/>
      <c r="H983" s="5"/>
      <c r="I983" s="6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440"/>
      <c r="E984" s="2"/>
      <c r="F984" s="2"/>
      <c r="G984" s="4"/>
      <c r="H984" s="5"/>
      <c r="I984" s="6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440"/>
      <c r="E985" s="2"/>
      <c r="F985" s="2"/>
      <c r="G985" s="4"/>
      <c r="H985" s="5"/>
      <c r="I985" s="6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440"/>
      <c r="E986" s="2"/>
      <c r="F986" s="2"/>
      <c r="G986" s="4"/>
      <c r="H986" s="5"/>
      <c r="I986" s="6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440"/>
      <c r="E987" s="2"/>
      <c r="F987" s="2"/>
      <c r="G987" s="4"/>
      <c r="H987" s="5"/>
      <c r="I987" s="6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440"/>
      <c r="E988" s="2"/>
      <c r="F988" s="2"/>
      <c r="G988" s="4"/>
      <c r="H988" s="5"/>
      <c r="I988" s="6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440"/>
      <c r="E989" s="2"/>
      <c r="F989" s="2"/>
      <c r="G989" s="4"/>
      <c r="H989" s="5"/>
      <c r="I989" s="6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440"/>
      <c r="E990" s="2"/>
      <c r="F990" s="2"/>
      <c r="G990" s="4"/>
      <c r="H990" s="5"/>
      <c r="I990" s="6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440"/>
      <c r="E991" s="2"/>
      <c r="F991" s="2"/>
      <c r="G991" s="4"/>
      <c r="H991" s="5"/>
      <c r="I991" s="6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440"/>
      <c r="E992" s="2"/>
      <c r="F992" s="2"/>
      <c r="G992" s="4"/>
      <c r="H992" s="5"/>
      <c r="I992" s="6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440"/>
      <c r="E993" s="2"/>
      <c r="F993" s="2"/>
      <c r="G993" s="4"/>
      <c r="H993" s="5"/>
      <c r="I993" s="6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440"/>
      <c r="E994" s="2"/>
      <c r="F994" s="2"/>
      <c r="G994" s="4"/>
      <c r="H994" s="5"/>
      <c r="I994" s="6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440"/>
      <c r="E995" s="2"/>
      <c r="F995" s="2"/>
      <c r="G995" s="4"/>
      <c r="H995" s="5"/>
      <c r="I995" s="6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440"/>
      <c r="E996" s="2"/>
      <c r="F996" s="2"/>
      <c r="G996" s="4"/>
      <c r="H996" s="5"/>
      <c r="I996" s="6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440"/>
      <c r="E997" s="2"/>
      <c r="F997" s="2"/>
      <c r="G997" s="4"/>
      <c r="H997" s="5"/>
      <c r="I997" s="6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440"/>
      <c r="E998" s="2"/>
      <c r="F998" s="2"/>
      <c r="G998" s="4"/>
      <c r="H998" s="5"/>
      <c r="I998" s="6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440"/>
      <c r="E999" s="2"/>
      <c r="F999" s="2"/>
      <c r="G999" s="4"/>
      <c r="H999" s="5"/>
      <c r="I999" s="6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440"/>
      <c r="E1000" s="2"/>
      <c r="F1000" s="2"/>
      <c r="G1000" s="4"/>
      <c r="H1000" s="5"/>
      <c r="I1000" s="6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440"/>
      <c r="E1001" s="2"/>
      <c r="F1001" s="2"/>
      <c r="G1001" s="4"/>
      <c r="H1001" s="5"/>
      <c r="I1001" s="6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Z1001" s="8"/>
      <c r="AA1001" s="8"/>
      <c r="AB1001" s="8"/>
      <c r="AC1001" s="8"/>
      <c r="AD1001" s="8"/>
      <c r="AE1001" s="8"/>
    </row>
    <row r="1002">
      <c r="D1002" s="242"/>
      <c r="G1002" s="242"/>
      <c r="I1002" s="243"/>
      <c r="M1002" s="243"/>
      <c r="N1002" s="243"/>
      <c r="P1002" s="243"/>
      <c r="Q1002" s="243"/>
      <c r="R1002" s="243"/>
    </row>
  </sheetData>
  <mergeCells count="15">
    <mergeCell ref="K94:P94"/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W5:X5"/>
    <mergeCell ref="Z6:AA6"/>
    <mergeCell ref="W13:X13"/>
    <mergeCell ref="W17:X1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25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5.0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441"/>
      <c r="H1" s="441"/>
      <c r="I1" s="6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442"/>
      <c r="H4" s="442"/>
      <c r="I4" s="6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443"/>
      <c r="H5" s="443"/>
      <c r="I5" s="364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444" t="s">
        <v>1</v>
      </c>
      <c r="H6" s="444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49" t="s">
        <v>20</v>
      </c>
      <c r="X6" s="50">
        <f>SUM(K7:K57)</f>
        <v>2441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120" t="s">
        <v>1143</v>
      </c>
      <c r="E7" s="56" t="s">
        <v>93</v>
      </c>
      <c r="F7" s="53" t="s">
        <v>94</v>
      </c>
      <c r="G7" s="445" t="s">
        <v>1144</v>
      </c>
      <c r="H7" s="446"/>
      <c r="I7" s="76" t="s">
        <v>1145</v>
      </c>
      <c r="J7" s="53" t="s">
        <v>38</v>
      </c>
      <c r="K7" s="59"/>
      <c r="L7" s="60"/>
      <c r="M7" s="61"/>
      <c r="N7" s="106"/>
      <c r="O7" s="63"/>
      <c r="P7" s="89">
        <v>197.0</v>
      </c>
      <c r="Q7" s="265"/>
      <c r="R7" s="64"/>
      <c r="S7" s="262"/>
      <c r="T7" s="263"/>
      <c r="U7" s="260"/>
      <c r="V7" s="68">
        <v>100.0</v>
      </c>
      <c r="W7" s="69" t="s">
        <v>12</v>
      </c>
      <c r="X7" s="70">
        <f>SUM(M8:M92)</f>
        <v>2347</v>
      </c>
      <c r="Y7" s="8"/>
      <c r="Z7" s="42" t="s">
        <v>13</v>
      </c>
      <c r="AA7" s="71">
        <f>SUM(N7:N91)</f>
        <v>3687</v>
      </c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447" t="s">
        <v>1146</v>
      </c>
      <c r="E8" s="56" t="s">
        <v>76</v>
      </c>
      <c r="F8" s="53" t="s">
        <v>721</v>
      </c>
      <c r="G8" s="448" t="s">
        <v>1147</v>
      </c>
      <c r="H8" s="449" t="s">
        <v>1148</v>
      </c>
      <c r="I8" s="76" t="s">
        <v>1149</v>
      </c>
      <c r="J8" s="53" t="s">
        <v>70</v>
      </c>
      <c r="K8" s="59"/>
      <c r="L8" s="77"/>
      <c r="M8" s="61"/>
      <c r="N8" s="62">
        <v>350.0</v>
      </c>
      <c r="O8" s="43"/>
      <c r="P8" s="78"/>
      <c r="Q8" s="250"/>
      <c r="R8" s="44"/>
      <c r="S8" s="268"/>
      <c r="T8" s="276"/>
      <c r="U8" s="260"/>
      <c r="V8" s="80">
        <v>50.0</v>
      </c>
      <c r="W8" s="44" t="s">
        <v>15</v>
      </c>
      <c r="X8" s="81">
        <f>SUM(R7:R91)</f>
        <v>2770</v>
      </c>
      <c r="Y8" s="8"/>
      <c r="Z8" s="40" t="s">
        <v>11</v>
      </c>
      <c r="AA8" s="82">
        <f>SUM(L7:L67)</f>
        <v>6650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447" t="s">
        <v>1146</v>
      </c>
      <c r="E9" s="56" t="s">
        <v>76</v>
      </c>
      <c r="F9" s="53" t="s">
        <v>721</v>
      </c>
      <c r="G9" s="448" t="s">
        <v>1150</v>
      </c>
      <c r="H9" s="446" t="s">
        <v>1148</v>
      </c>
      <c r="I9" s="76" t="s">
        <v>1149</v>
      </c>
      <c r="J9" s="53" t="s">
        <v>70</v>
      </c>
      <c r="K9" s="86"/>
      <c r="L9" s="77"/>
      <c r="M9" s="61"/>
      <c r="N9" s="62">
        <v>350.0</v>
      </c>
      <c r="O9" s="87"/>
      <c r="P9" s="89"/>
      <c r="Q9" s="257"/>
      <c r="R9" s="64"/>
      <c r="S9" s="268"/>
      <c r="T9" s="275"/>
      <c r="U9" s="282"/>
      <c r="V9" s="80">
        <v>50.0</v>
      </c>
      <c r="W9" s="43" t="s">
        <v>22</v>
      </c>
      <c r="X9" s="90">
        <f>SUM(O7:O91)</f>
        <v>2000</v>
      </c>
      <c r="Y9" s="8"/>
      <c r="Z9" s="95" t="s">
        <v>23</v>
      </c>
      <c r="AA9" s="96">
        <f>SUM(AA7:AA8)</f>
        <v>10337</v>
      </c>
      <c r="AB9" s="8"/>
      <c r="AC9" s="8"/>
      <c r="AD9" s="8"/>
      <c r="AE9" s="8"/>
    </row>
    <row r="10">
      <c r="A10" s="53" t="s">
        <v>48</v>
      </c>
      <c r="B10" s="53" t="s">
        <v>49</v>
      </c>
      <c r="C10" s="91"/>
      <c r="D10" s="73" t="s">
        <v>1151</v>
      </c>
      <c r="E10" s="56" t="s">
        <v>72</v>
      </c>
      <c r="F10" s="53" t="s">
        <v>721</v>
      </c>
      <c r="G10" s="445" t="s">
        <v>1152</v>
      </c>
      <c r="H10" s="446"/>
      <c r="I10" s="401" t="s">
        <v>1153</v>
      </c>
      <c r="J10" s="53" t="s">
        <v>70</v>
      </c>
      <c r="K10" s="86"/>
      <c r="L10" s="93">
        <v>1400.0</v>
      </c>
      <c r="M10" s="61"/>
      <c r="N10" s="94"/>
      <c r="O10" s="87"/>
      <c r="P10" s="89"/>
      <c r="Q10" s="257"/>
      <c r="R10" s="64"/>
      <c r="S10" s="272"/>
      <c r="T10" s="273"/>
      <c r="U10" s="282"/>
      <c r="V10" s="80">
        <v>750.0</v>
      </c>
      <c r="W10" s="250" t="s">
        <v>44</v>
      </c>
      <c r="X10" s="90">
        <f>SUM(Q7:Q91)</f>
        <v>0</v>
      </c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1154</v>
      </c>
      <c r="E11" s="56"/>
      <c r="F11" s="53" t="s">
        <v>721</v>
      </c>
      <c r="G11" s="450" t="s">
        <v>1155</v>
      </c>
      <c r="H11" s="451" t="s">
        <v>1156</v>
      </c>
      <c r="I11" s="452" t="s">
        <v>1157</v>
      </c>
      <c r="J11" s="53" t="s">
        <v>38</v>
      </c>
      <c r="K11" s="59"/>
      <c r="L11" s="77"/>
      <c r="M11" s="97"/>
      <c r="N11" s="62"/>
      <c r="O11" s="43"/>
      <c r="P11" s="78">
        <v>3700.0</v>
      </c>
      <c r="Q11" s="250"/>
      <c r="R11" s="44"/>
      <c r="S11" s="262"/>
      <c r="T11" s="275"/>
      <c r="U11" s="282"/>
      <c r="V11" s="269">
        <v>3700.0</v>
      </c>
      <c r="W11" s="98" t="s">
        <v>24</v>
      </c>
      <c r="X11" s="99">
        <f>SUM(X6:X10)</f>
        <v>9558</v>
      </c>
      <c r="Y11" s="8"/>
      <c r="Z11" s="8"/>
      <c r="AA11" s="8"/>
      <c r="AB11" s="8"/>
      <c r="AC11" s="8"/>
      <c r="AD11" s="8"/>
      <c r="AE11" s="8"/>
    </row>
    <row r="12">
      <c r="A12" s="53" t="s">
        <v>48</v>
      </c>
      <c r="B12" s="53" t="s">
        <v>49</v>
      </c>
      <c r="C12" s="72"/>
      <c r="D12" s="73" t="s">
        <v>1158</v>
      </c>
      <c r="E12" s="56" t="s">
        <v>121</v>
      </c>
      <c r="F12" s="53" t="s">
        <v>721</v>
      </c>
      <c r="G12" s="445" t="s">
        <v>1159</v>
      </c>
      <c r="H12" s="451" t="s">
        <v>1160</v>
      </c>
      <c r="I12" s="76" t="s">
        <v>1161</v>
      </c>
      <c r="J12" s="53" t="s">
        <v>70</v>
      </c>
      <c r="K12" s="59"/>
      <c r="L12" s="77">
        <v>350.0</v>
      </c>
      <c r="M12" s="61"/>
      <c r="N12" s="62"/>
      <c r="O12" s="43"/>
      <c r="P12" s="78"/>
      <c r="Q12" s="250"/>
      <c r="R12" s="44"/>
      <c r="S12" s="268"/>
      <c r="T12" s="276"/>
      <c r="U12" s="282"/>
      <c r="V12" s="80">
        <v>50.0</v>
      </c>
      <c r="W12" s="100"/>
      <c r="X12" s="101"/>
      <c r="Y12" s="8"/>
      <c r="Z12" s="95" t="s">
        <v>25</v>
      </c>
      <c r="AA12" s="389">
        <f>SUM(X11,X15,X21,AA9)</f>
        <v>24392</v>
      </c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1162</v>
      </c>
      <c r="E13" s="84"/>
      <c r="F13" s="53" t="s">
        <v>721</v>
      </c>
      <c r="G13" s="445" t="s">
        <v>1163</v>
      </c>
      <c r="H13" s="451"/>
      <c r="I13" s="401" t="s">
        <v>1164</v>
      </c>
      <c r="J13" s="53" t="s">
        <v>56</v>
      </c>
      <c r="K13" s="59"/>
      <c r="L13" s="77"/>
      <c r="M13" s="61"/>
      <c r="N13" s="62"/>
      <c r="O13" s="87"/>
      <c r="P13" s="89"/>
      <c r="Q13" s="257"/>
      <c r="R13" s="64"/>
      <c r="S13" s="268"/>
      <c r="T13" s="276">
        <v>350.0</v>
      </c>
      <c r="U13" s="402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 t="s">
        <v>1165</v>
      </c>
      <c r="E14" s="56" t="s">
        <v>76</v>
      </c>
      <c r="F14" s="53" t="s">
        <v>721</v>
      </c>
      <c r="G14" s="445" t="s">
        <v>1166</v>
      </c>
      <c r="H14" s="446" t="s">
        <v>1167</v>
      </c>
      <c r="I14" s="76" t="s">
        <v>1168</v>
      </c>
      <c r="J14" s="53" t="s">
        <v>70</v>
      </c>
      <c r="K14" s="59"/>
      <c r="L14" s="77">
        <v>350.0</v>
      </c>
      <c r="M14" s="61"/>
      <c r="N14" s="62"/>
      <c r="O14" s="87"/>
      <c r="P14" s="89"/>
      <c r="Q14" s="257"/>
      <c r="R14" s="64"/>
      <c r="S14" s="268"/>
      <c r="T14" s="275"/>
      <c r="U14" s="274"/>
      <c r="V14" s="80">
        <v>50.0</v>
      </c>
      <c r="W14" s="104" t="s">
        <v>17</v>
      </c>
      <c r="X14" s="90">
        <f>SUM(P7:P93)</f>
        <v>4147</v>
      </c>
      <c r="Y14" s="8"/>
      <c r="Z14" s="8"/>
      <c r="AA14" s="8"/>
      <c r="AB14" s="8"/>
      <c r="AC14" s="8"/>
      <c r="AD14" s="8"/>
      <c r="AE14" s="8"/>
    </row>
    <row r="15" ht="14.25" customHeight="1">
      <c r="A15" s="53" t="s">
        <v>48</v>
      </c>
      <c r="B15" s="53" t="s">
        <v>49</v>
      </c>
      <c r="C15" s="54"/>
      <c r="D15" s="73" t="s">
        <v>1169</v>
      </c>
      <c r="E15" s="56" t="s">
        <v>129</v>
      </c>
      <c r="F15" s="53" t="s">
        <v>721</v>
      </c>
      <c r="G15" s="445" t="s">
        <v>1170</v>
      </c>
      <c r="H15" s="446" t="s">
        <v>1171</v>
      </c>
      <c r="I15" s="76" t="s">
        <v>1172</v>
      </c>
      <c r="J15" s="53" t="s">
        <v>38</v>
      </c>
      <c r="K15" s="59">
        <v>600.0</v>
      </c>
      <c r="L15" s="105"/>
      <c r="M15" s="61"/>
      <c r="N15" s="106"/>
      <c r="O15" s="43"/>
      <c r="P15" s="78"/>
      <c r="Q15" s="250"/>
      <c r="R15" s="44"/>
      <c r="S15" s="268"/>
      <c r="T15" s="275"/>
      <c r="U15" s="282"/>
      <c r="V15" s="80">
        <v>100.0</v>
      </c>
      <c r="W15" s="98" t="s">
        <v>27</v>
      </c>
      <c r="X15" s="99">
        <f>SUM(X14)</f>
        <v>4147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1173</v>
      </c>
      <c r="E16" s="56" t="s">
        <v>29</v>
      </c>
      <c r="F16" s="53" t="s">
        <v>94</v>
      </c>
      <c r="G16" s="453" t="s">
        <v>1174</v>
      </c>
      <c r="H16" s="446" t="s">
        <v>1175</v>
      </c>
      <c r="I16" s="76" t="s">
        <v>1176</v>
      </c>
      <c r="J16" s="53" t="s">
        <v>70</v>
      </c>
      <c r="K16" s="59">
        <v>294.0</v>
      </c>
      <c r="L16" s="60"/>
      <c r="M16" s="61"/>
      <c r="N16" s="62"/>
      <c r="O16" s="87"/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454" t="s">
        <v>1177</v>
      </c>
      <c r="E17" s="56" t="s">
        <v>29</v>
      </c>
      <c r="F17" s="53" t="s">
        <v>721</v>
      </c>
      <c r="G17" s="448" t="s">
        <v>1178</v>
      </c>
      <c r="H17" s="446"/>
      <c r="I17" s="401" t="s">
        <v>1179</v>
      </c>
      <c r="J17" s="53" t="s">
        <v>70</v>
      </c>
      <c r="K17" s="59"/>
      <c r="L17" s="60">
        <v>350.0</v>
      </c>
      <c r="M17" s="61"/>
      <c r="N17" s="62"/>
      <c r="O17" s="87"/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110"/>
      <c r="AB17" s="8"/>
      <c r="AC17" s="8"/>
      <c r="AD17" s="8"/>
      <c r="AE17" s="8"/>
    </row>
    <row r="18" ht="15.75" customHeight="1">
      <c r="A18" s="53" t="s">
        <v>48</v>
      </c>
      <c r="B18" s="53" t="s">
        <v>49</v>
      </c>
      <c r="C18" s="72"/>
      <c r="D18" s="73" t="s">
        <v>1180</v>
      </c>
      <c r="E18" s="56" t="s">
        <v>29</v>
      </c>
      <c r="F18" s="53" t="s">
        <v>721</v>
      </c>
      <c r="G18" s="445" t="s">
        <v>1181</v>
      </c>
      <c r="H18" s="446" t="s">
        <v>1182</v>
      </c>
      <c r="I18" s="401" t="s">
        <v>1183</v>
      </c>
      <c r="J18" s="53" t="s">
        <v>70</v>
      </c>
      <c r="K18" s="59"/>
      <c r="L18" s="77">
        <v>350.0</v>
      </c>
      <c r="M18" s="111"/>
      <c r="N18" s="62"/>
      <c r="O18" s="63"/>
      <c r="P18" s="66"/>
      <c r="Q18" s="265"/>
      <c r="R18" s="112"/>
      <c r="S18" s="262"/>
      <c r="T18" s="275"/>
      <c r="U18" s="274"/>
      <c r="V18" s="80">
        <v>50.0</v>
      </c>
      <c r="W18" s="284" t="s">
        <v>45</v>
      </c>
      <c r="X18" s="70">
        <f>SUM(S7:S91)</f>
        <v>0</v>
      </c>
      <c r="Y18" s="8"/>
      <c r="Z18" s="8"/>
      <c r="AA18" s="8"/>
      <c r="AB18" s="8"/>
      <c r="AC18" s="8"/>
      <c r="AD18" s="8"/>
      <c r="AE18" s="8"/>
    </row>
    <row r="19" ht="17.25" customHeight="1">
      <c r="A19" s="53" t="s">
        <v>57</v>
      </c>
      <c r="B19" s="53" t="s">
        <v>49</v>
      </c>
      <c r="C19" s="72"/>
      <c r="D19" s="73" t="s">
        <v>1184</v>
      </c>
      <c r="E19" s="56" t="s">
        <v>500</v>
      </c>
      <c r="F19" s="53" t="s">
        <v>721</v>
      </c>
      <c r="G19" s="445" t="s">
        <v>1185</v>
      </c>
      <c r="H19" s="446" t="s">
        <v>1186</v>
      </c>
      <c r="I19" s="365">
        <v>1.1990183371E10</v>
      </c>
      <c r="J19" s="53" t="s">
        <v>38</v>
      </c>
      <c r="K19" s="59"/>
      <c r="L19" s="77"/>
      <c r="M19" s="111">
        <v>350.0</v>
      </c>
      <c r="N19" s="62"/>
      <c r="O19" s="87"/>
      <c r="P19" s="89"/>
      <c r="Q19" s="257"/>
      <c r="R19" s="64"/>
      <c r="S19" s="268"/>
      <c r="T19" s="275"/>
      <c r="U19" s="274"/>
      <c r="V19" s="80">
        <v>50.0</v>
      </c>
      <c r="W19" s="285" t="s">
        <v>46</v>
      </c>
      <c r="X19" s="70">
        <f>SUM(T7:T91)</f>
        <v>350</v>
      </c>
      <c r="Y19" s="8"/>
      <c r="Z19" s="8"/>
      <c r="AA19" s="8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73" t="s">
        <v>1187</v>
      </c>
      <c r="E20" s="56" t="s">
        <v>109</v>
      </c>
      <c r="F20" s="53" t="s">
        <v>721</v>
      </c>
      <c r="G20" s="445" t="s">
        <v>1188</v>
      </c>
      <c r="H20" s="446" t="s">
        <v>602</v>
      </c>
      <c r="I20" s="76" t="s">
        <v>1189</v>
      </c>
      <c r="J20" s="53" t="s">
        <v>38</v>
      </c>
      <c r="K20" s="59"/>
      <c r="L20" s="77"/>
      <c r="M20" s="61"/>
      <c r="N20" s="115"/>
      <c r="O20" s="87"/>
      <c r="P20" s="89"/>
      <c r="Q20" s="257"/>
      <c r="R20" s="64">
        <v>350.0</v>
      </c>
      <c r="S20" s="268"/>
      <c r="T20" s="275"/>
      <c r="U20" s="274"/>
      <c r="V20" s="80">
        <v>50.0</v>
      </c>
      <c r="W20" s="286" t="s">
        <v>47</v>
      </c>
      <c r="X20" s="287">
        <f>SUM(U7:U91)</f>
        <v>0</v>
      </c>
      <c r="Y20" s="8"/>
      <c r="Z20" s="8"/>
      <c r="AA20" s="8"/>
      <c r="AB20" s="8"/>
      <c r="AC20" s="8"/>
      <c r="AD20" s="8"/>
      <c r="AE20" s="8"/>
    </row>
    <row r="21">
      <c r="A21" s="53" t="s">
        <v>48</v>
      </c>
      <c r="B21" s="53" t="s">
        <v>187</v>
      </c>
      <c r="C21" s="72"/>
      <c r="D21" s="73" t="s">
        <v>188</v>
      </c>
      <c r="E21" s="56" t="s">
        <v>76</v>
      </c>
      <c r="F21" s="53" t="s">
        <v>721</v>
      </c>
      <c r="G21" s="445" t="s">
        <v>1190</v>
      </c>
      <c r="H21" s="446" t="s">
        <v>1191</v>
      </c>
      <c r="I21" s="401" t="s">
        <v>1192</v>
      </c>
      <c r="J21" s="53" t="s">
        <v>70</v>
      </c>
      <c r="K21" s="59" t="s">
        <v>457</v>
      </c>
      <c r="L21" s="77"/>
      <c r="M21" s="61"/>
      <c r="N21" s="115"/>
      <c r="O21" s="87"/>
      <c r="P21" s="89"/>
      <c r="Q21" s="257"/>
      <c r="R21" s="64"/>
      <c r="S21" s="268"/>
      <c r="T21" s="275"/>
      <c r="U21" s="274"/>
      <c r="V21" s="80" t="s">
        <v>188</v>
      </c>
      <c r="W21" s="98" t="s">
        <v>116</v>
      </c>
      <c r="X21" s="99">
        <f>SUM(X18:X20)</f>
        <v>350</v>
      </c>
      <c r="Y21" s="8"/>
      <c r="Z21" s="8"/>
      <c r="AA21" s="8"/>
      <c r="AB21" s="8"/>
      <c r="AC21" s="8"/>
      <c r="AD21" s="8"/>
      <c r="AE21" s="8"/>
    </row>
    <row r="22">
      <c r="A22" s="53" t="s">
        <v>48</v>
      </c>
      <c r="B22" s="53" t="s">
        <v>49</v>
      </c>
      <c r="C22" s="72"/>
      <c r="D22" s="73" t="s">
        <v>1193</v>
      </c>
      <c r="E22" s="56" t="s">
        <v>93</v>
      </c>
      <c r="F22" s="53" t="s">
        <v>59</v>
      </c>
      <c r="G22" s="445" t="s">
        <v>1194</v>
      </c>
      <c r="H22" s="446" t="s">
        <v>1195</v>
      </c>
      <c r="I22" s="401" t="s">
        <v>1196</v>
      </c>
      <c r="J22" s="53" t="s">
        <v>38</v>
      </c>
      <c r="K22" s="59"/>
      <c r="L22" s="77">
        <v>250.0</v>
      </c>
      <c r="M22" s="61"/>
      <c r="N22" s="106"/>
      <c r="O22" s="87"/>
      <c r="P22" s="89"/>
      <c r="Q22" s="257"/>
      <c r="R22" s="64"/>
      <c r="S22" s="289"/>
      <c r="T22" s="276"/>
      <c r="U22" s="282"/>
      <c r="V22" s="80">
        <v>50.0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1197</v>
      </c>
      <c r="E23" s="56" t="s">
        <v>500</v>
      </c>
      <c r="F23" s="53" t="s">
        <v>59</v>
      </c>
      <c r="G23" s="445" t="s">
        <v>1198</v>
      </c>
      <c r="H23" s="446" t="s">
        <v>1199</v>
      </c>
      <c r="I23" s="76" t="s">
        <v>1200</v>
      </c>
      <c r="J23" s="53" t="s">
        <v>38</v>
      </c>
      <c r="K23" s="59"/>
      <c r="L23" s="77">
        <v>250.0</v>
      </c>
      <c r="M23" s="61"/>
      <c r="N23" s="62"/>
      <c r="O23" s="87"/>
      <c r="P23" s="89"/>
      <c r="Q23" s="257"/>
      <c r="R23" s="64"/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87</v>
      </c>
      <c r="C24" s="72"/>
      <c r="D24" s="121" t="s">
        <v>1201</v>
      </c>
      <c r="E24" s="56" t="s">
        <v>109</v>
      </c>
      <c r="F24" s="53" t="s">
        <v>721</v>
      </c>
      <c r="G24" s="445" t="s">
        <v>1202</v>
      </c>
      <c r="H24" s="446" t="s">
        <v>1203</v>
      </c>
      <c r="I24" s="401" t="s">
        <v>1204</v>
      </c>
      <c r="J24" s="53" t="s">
        <v>38</v>
      </c>
      <c r="K24" s="116"/>
      <c r="L24" s="77">
        <v>700.0</v>
      </c>
      <c r="M24" s="61"/>
      <c r="N24" s="106"/>
      <c r="O24" s="87"/>
      <c r="P24" s="89"/>
      <c r="Q24" s="257"/>
      <c r="R24" s="64"/>
      <c r="S24" s="268"/>
      <c r="T24" s="276"/>
      <c r="U24" s="274"/>
      <c r="V24" s="269">
        <v>700.0</v>
      </c>
      <c r="W24" s="357" t="s">
        <v>127</v>
      </c>
      <c r="X24" s="358">
        <f>SUM(X11,X15,X21,AA9)</f>
        <v>24392</v>
      </c>
      <c r="Y24" s="8"/>
      <c r="Z24" s="8"/>
      <c r="AA24" s="8"/>
      <c r="AB24" s="8"/>
      <c r="AC24" s="8"/>
      <c r="AD24" s="8"/>
      <c r="AE24" s="8"/>
    </row>
    <row r="25" ht="15.75" customHeight="1">
      <c r="A25" s="53" t="s">
        <v>48</v>
      </c>
      <c r="B25" s="53" t="s">
        <v>49</v>
      </c>
      <c r="C25" s="72"/>
      <c r="D25" s="121" t="s">
        <v>1205</v>
      </c>
      <c r="E25" s="56" t="s">
        <v>121</v>
      </c>
      <c r="F25" s="53" t="s">
        <v>721</v>
      </c>
      <c r="G25" s="445" t="s">
        <v>1206</v>
      </c>
      <c r="H25" s="446"/>
      <c r="I25" s="76" t="s">
        <v>1207</v>
      </c>
      <c r="J25" s="53" t="s">
        <v>70</v>
      </c>
      <c r="K25" s="59"/>
      <c r="L25" s="60">
        <v>350.0</v>
      </c>
      <c r="M25" s="97"/>
      <c r="N25" s="106"/>
      <c r="O25" s="87"/>
      <c r="P25" s="89"/>
      <c r="Q25" s="257"/>
      <c r="R25" s="64"/>
      <c r="S25" s="268"/>
      <c r="T25" s="276"/>
      <c r="U25" s="282"/>
      <c r="V25" s="277">
        <v>250.0</v>
      </c>
      <c r="W25" s="113"/>
      <c r="X25" s="114"/>
      <c r="Y25" s="8"/>
      <c r="Z25" s="8"/>
      <c r="AA25" s="8"/>
      <c r="AB25" s="8"/>
      <c r="AC25" s="8"/>
      <c r="AD25" s="8"/>
      <c r="AE25" s="8"/>
    </row>
    <row r="26">
      <c r="A26" s="53" t="s">
        <v>57</v>
      </c>
      <c r="B26" s="53" t="s">
        <v>49</v>
      </c>
      <c r="C26" s="54"/>
      <c r="D26" s="73" t="s">
        <v>1208</v>
      </c>
      <c r="E26" s="56" t="s">
        <v>99</v>
      </c>
      <c r="F26" s="53" t="s">
        <v>721</v>
      </c>
      <c r="G26" s="445" t="s">
        <v>1209</v>
      </c>
      <c r="H26" s="446" t="s">
        <v>1210</v>
      </c>
      <c r="I26" s="365">
        <v>7.781157674E9</v>
      </c>
      <c r="J26" s="53" t="s">
        <v>70</v>
      </c>
      <c r="K26" s="86"/>
      <c r="L26" s="77"/>
      <c r="M26" s="61">
        <v>300.0</v>
      </c>
      <c r="N26" s="106"/>
      <c r="O26" s="87"/>
      <c r="P26" s="66"/>
      <c r="Q26" s="265"/>
      <c r="R26" s="112"/>
      <c r="S26" s="268"/>
      <c r="T26" s="276"/>
      <c r="U26" s="282"/>
      <c r="V26" s="80">
        <v>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57</v>
      </c>
      <c r="B27" s="53" t="s">
        <v>49</v>
      </c>
      <c r="C27" s="54"/>
      <c r="D27" s="73" t="s">
        <v>1211</v>
      </c>
      <c r="E27" s="56" t="s">
        <v>72</v>
      </c>
      <c r="F27" s="53"/>
      <c r="G27" s="445" t="s">
        <v>1212</v>
      </c>
      <c r="H27" s="446" t="s">
        <v>359</v>
      </c>
      <c r="I27" s="365">
        <v>3.496466059E9</v>
      </c>
      <c r="J27" s="53" t="s">
        <v>70</v>
      </c>
      <c r="K27" s="119"/>
      <c r="L27" s="77"/>
      <c r="M27" s="111">
        <v>250.0</v>
      </c>
      <c r="N27" s="62"/>
      <c r="O27" s="87"/>
      <c r="P27" s="89"/>
      <c r="Q27" s="257"/>
      <c r="R27" s="64"/>
      <c r="S27" s="268"/>
      <c r="T27" s="276"/>
      <c r="U27" s="294"/>
      <c r="V27" s="80">
        <v>125.0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57</v>
      </c>
      <c r="B28" s="53" t="s">
        <v>49</v>
      </c>
      <c r="C28" s="54"/>
      <c r="D28" s="73" t="s">
        <v>1213</v>
      </c>
      <c r="E28" s="56" t="s">
        <v>72</v>
      </c>
      <c r="F28" s="53" t="s">
        <v>721</v>
      </c>
      <c r="G28" s="455" t="s">
        <v>1214</v>
      </c>
      <c r="H28" s="446" t="s">
        <v>1215</v>
      </c>
      <c r="I28" s="365">
        <v>9.891212233E9</v>
      </c>
      <c r="J28" s="53" t="s">
        <v>70</v>
      </c>
      <c r="K28" s="119"/>
      <c r="L28" s="77"/>
      <c r="M28" s="61"/>
      <c r="N28" s="115">
        <v>320.0</v>
      </c>
      <c r="O28" s="87"/>
      <c r="P28" s="89"/>
      <c r="Q28" s="257"/>
      <c r="R28" s="64"/>
      <c r="S28" s="262"/>
      <c r="T28" s="275"/>
      <c r="U28" s="295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48</v>
      </c>
      <c r="B29" s="53" t="s">
        <v>49</v>
      </c>
      <c r="C29" s="54"/>
      <c r="D29" s="120" t="s">
        <v>1216</v>
      </c>
      <c r="E29" s="56" t="s">
        <v>72</v>
      </c>
      <c r="F29" s="53" t="s">
        <v>721</v>
      </c>
      <c r="G29" s="445" t="s">
        <v>1217</v>
      </c>
      <c r="H29" s="446" t="s">
        <v>199</v>
      </c>
      <c r="I29" s="365">
        <v>1.5981813838E10</v>
      </c>
      <c r="J29" s="53" t="s">
        <v>70</v>
      </c>
      <c r="K29" s="59"/>
      <c r="L29" s="77"/>
      <c r="M29" s="61"/>
      <c r="N29" s="62"/>
      <c r="O29" s="87">
        <v>350.0</v>
      </c>
      <c r="P29" s="89"/>
      <c r="Q29" s="257"/>
      <c r="R29" s="64"/>
      <c r="S29" s="268"/>
      <c r="T29" s="275"/>
      <c r="U29" s="295"/>
      <c r="V29" s="56">
        <v>50.0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48</v>
      </c>
      <c r="B30" s="53" t="s">
        <v>49</v>
      </c>
      <c r="C30" s="72"/>
      <c r="D30" s="120" t="s">
        <v>1218</v>
      </c>
      <c r="E30" s="56" t="s">
        <v>121</v>
      </c>
      <c r="F30" s="53" t="s">
        <v>721</v>
      </c>
      <c r="G30" s="445" t="s">
        <v>1219</v>
      </c>
      <c r="H30" s="446" t="s">
        <v>1220</v>
      </c>
      <c r="I30" s="117" t="s">
        <v>1221</v>
      </c>
      <c r="J30" s="53" t="s">
        <v>70</v>
      </c>
      <c r="K30" s="59"/>
      <c r="L30" s="60">
        <v>350.0</v>
      </c>
      <c r="M30" s="61"/>
      <c r="N30" s="62"/>
      <c r="O30" s="87"/>
      <c r="P30" s="89"/>
      <c r="Q30" s="257"/>
      <c r="R30" s="64"/>
      <c r="S30" s="296"/>
      <c r="T30" s="297"/>
      <c r="U30" s="295"/>
      <c r="V30" s="56">
        <v>50.0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48</v>
      </c>
      <c r="B31" s="53" t="s">
        <v>49</v>
      </c>
      <c r="C31" s="121"/>
      <c r="D31" s="120" t="s">
        <v>1222</v>
      </c>
      <c r="E31" s="56" t="s">
        <v>93</v>
      </c>
      <c r="F31" s="53" t="s">
        <v>94</v>
      </c>
      <c r="G31" s="445" t="s">
        <v>1223</v>
      </c>
      <c r="H31" s="446" t="s">
        <v>1224</v>
      </c>
      <c r="I31" s="117" t="s">
        <v>1225</v>
      </c>
      <c r="J31" s="53" t="s">
        <v>70</v>
      </c>
      <c r="K31" s="59">
        <v>197.0</v>
      </c>
      <c r="L31" s="77"/>
      <c r="M31" s="61"/>
      <c r="N31" s="106"/>
      <c r="O31" s="43"/>
      <c r="P31" s="78"/>
      <c r="Q31" s="250"/>
      <c r="R31" s="44"/>
      <c r="S31" s="296"/>
      <c r="T31" s="297"/>
      <c r="U31" s="295"/>
      <c r="V31" s="56">
        <v>50.0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456" t="s">
        <v>48</v>
      </c>
      <c r="B32" s="456" t="s">
        <v>49</v>
      </c>
      <c r="C32" s="457"/>
      <c r="D32" s="458" t="s">
        <v>1226</v>
      </c>
      <c r="E32" s="374" t="s">
        <v>121</v>
      </c>
      <c r="F32" s="456" t="s">
        <v>721</v>
      </c>
      <c r="G32" s="459" t="s">
        <v>1227</v>
      </c>
      <c r="H32" s="460" t="s">
        <v>1228</v>
      </c>
      <c r="I32" s="456" t="s">
        <v>1229</v>
      </c>
      <c r="J32" s="456" t="s">
        <v>70</v>
      </c>
      <c r="K32" s="461">
        <v>150.0</v>
      </c>
      <c r="L32" s="462"/>
      <c r="M32" s="463"/>
      <c r="N32" s="464"/>
      <c r="O32" s="461"/>
      <c r="P32" s="461"/>
      <c r="Q32" s="461"/>
      <c r="R32" s="461"/>
      <c r="S32" s="465"/>
      <c r="T32" s="465"/>
      <c r="U32" s="466"/>
      <c r="V32" s="374">
        <v>50.0</v>
      </c>
      <c r="W32" s="467"/>
      <c r="X32" s="467"/>
      <c r="Y32" s="467"/>
      <c r="Z32" s="467"/>
      <c r="AA32" s="467"/>
      <c r="AB32" s="467"/>
      <c r="AC32" s="467"/>
      <c r="AD32" s="467"/>
      <c r="AE32" s="467"/>
    </row>
    <row r="33">
      <c r="A33" s="53" t="s">
        <v>57</v>
      </c>
      <c r="B33" s="53" t="s">
        <v>49</v>
      </c>
      <c r="C33" s="124"/>
      <c r="D33" s="73" t="s">
        <v>1230</v>
      </c>
      <c r="E33" s="56" t="s">
        <v>99</v>
      </c>
      <c r="F33" s="53" t="s">
        <v>721</v>
      </c>
      <c r="G33" s="445" t="s">
        <v>1231</v>
      </c>
      <c r="H33" s="446" t="s">
        <v>1232</v>
      </c>
      <c r="I33" s="365">
        <v>1.6991864326E10</v>
      </c>
      <c r="J33" s="53" t="s">
        <v>70</v>
      </c>
      <c r="K33" s="59"/>
      <c r="L33" s="77"/>
      <c r="M33" s="111">
        <v>350.0</v>
      </c>
      <c r="N33" s="62"/>
      <c r="O33" s="87"/>
      <c r="P33" s="89"/>
      <c r="Q33" s="257"/>
      <c r="R33" s="64"/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72"/>
      <c r="D34" s="142" t="s">
        <v>1233</v>
      </c>
      <c r="E34" s="56" t="s">
        <v>76</v>
      </c>
      <c r="F34" s="53" t="s">
        <v>721</v>
      </c>
      <c r="G34" s="445" t="s">
        <v>1234</v>
      </c>
      <c r="H34" s="446" t="s">
        <v>1235</v>
      </c>
      <c r="I34" s="117" t="s">
        <v>1236</v>
      </c>
      <c r="J34" s="53" t="s">
        <v>70</v>
      </c>
      <c r="K34" s="59"/>
      <c r="L34" s="77"/>
      <c r="M34" s="111"/>
      <c r="N34" s="62"/>
      <c r="O34" s="63"/>
      <c r="P34" s="66"/>
      <c r="Q34" s="265"/>
      <c r="R34" s="64">
        <v>350.0</v>
      </c>
      <c r="S34" s="296"/>
      <c r="T34" s="300"/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126"/>
      <c r="E35" s="56" t="s">
        <v>99</v>
      </c>
      <c r="F35" s="53" t="s">
        <v>721</v>
      </c>
      <c r="G35" s="445" t="s">
        <v>1237</v>
      </c>
      <c r="H35" s="446" t="s">
        <v>1238</v>
      </c>
      <c r="I35" s="117" t="s">
        <v>1239</v>
      </c>
      <c r="J35" s="53" t="s">
        <v>70</v>
      </c>
      <c r="K35" s="59"/>
      <c r="L35" s="77"/>
      <c r="M35" s="97"/>
      <c r="N35" s="62"/>
      <c r="O35" s="43"/>
      <c r="P35" s="78"/>
      <c r="Q35" s="250"/>
      <c r="R35" s="44">
        <v>420.0</v>
      </c>
      <c r="S35" s="296"/>
      <c r="T35" s="297"/>
      <c r="U35" s="295"/>
      <c r="V35" s="56">
        <v>100.0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57</v>
      </c>
      <c r="B36" s="53" t="s">
        <v>49</v>
      </c>
      <c r="C36" s="54"/>
      <c r="D36" s="468" t="s">
        <v>1240</v>
      </c>
      <c r="E36" s="56" t="s">
        <v>99</v>
      </c>
      <c r="F36" s="53" t="s">
        <v>721</v>
      </c>
      <c r="G36" s="448" t="s">
        <v>1241</v>
      </c>
      <c r="H36" s="446" t="s">
        <v>1242</v>
      </c>
      <c r="I36" s="117">
        <v>1.1982342904E10</v>
      </c>
      <c r="J36" s="53" t="s">
        <v>70</v>
      </c>
      <c r="K36" s="86"/>
      <c r="L36" s="77"/>
      <c r="M36" s="61"/>
      <c r="N36" s="62"/>
      <c r="O36" s="87">
        <v>350.0</v>
      </c>
      <c r="P36" s="89"/>
      <c r="Q36" s="257"/>
      <c r="R36" s="64"/>
      <c r="S36" s="296"/>
      <c r="T36" s="297"/>
      <c r="U36" s="294"/>
      <c r="V36" s="56">
        <v>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48</v>
      </c>
      <c r="B37" s="53" t="s">
        <v>49</v>
      </c>
      <c r="C37" s="54"/>
      <c r="D37" s="120" t="s">
        <v>1243</v>
      </c>
      <c r="E37" s="56" t="s">
        <v>93</v>
      </c>
      <c r="F37" s="53" t="s">
        <v>59</v>
      </c>
      <c r="G37" s="469" t="s">
        <v>1244</v>
      </c>
      <c r="H37" s="451" t="s">
        <v>1245</v>
      </c>
      <c r="I37" s="117" t="s">
        <v>1246</v>
      </c>
      <c r="J37" s="53" t="s">
        <v>38</v>
      </c>
      <c r="K37" s="86"/>
      <c r="L37" s="77">
        <v>250.0</v>
      </c>
      <c r="M37" s="61"/>
      <c r="N37" s="62"/>
      <c r="O37" s="87"/>
      <c r="P37" s="89"/>
      <c r="Q37" s="257"/>
      <c r="R37" s="64"/>
      <c r="S37" s="301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57</v>
      </c>
      <c r="B38" s="53" t="s">
        <v>49</v>
      </c>
      <c r="C38" s="54"/>
      <c r="D38" s="55"/>
      <c r="E38" s="56" t="s">
        <v>99</v>
      </c>
      <c r="F38" s="53" t="s">
        <v>721</v>
      </c>
      <c r="G38" s="470" t="s">
        <v>1247</v>
      </c>
      <c r="H38" s="129" t="s">
        <v>1248</v>
      </c>
      <c r="I38" s="365">
        <v>6.193038672E9</v>
      </c>
      <c r="J38" s="53" t="s">
        <v>70</v>
      </c>
      <c r="K38" s="59"/>
      <c r="L38" s="77"/>
      <c r="M38" s="61">
        <v>400.0</v>
      </c>
      <c r="N38" s="106"/>
      <c r="O38" s="63"/>
      <c r="P38" s="66"/>
      <c r="Q38" s="265"/>
      <c r="R38" s="112"/>
      <c r="S38" s="296"/>
      <c r="T38" s="297"/>
      <c r="U38" s="294"/>
      <c r="V38" s="56">
        <v>100.0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57</v>
      </c>
      <c r="B39" s="53" t="s">
        <v>49</v>
      </c>
      <c r="C39" s="72"/>
      <c r="D39" s="120" t="s">
        <v>1249</v>
      </c>
      <c r="E39" s="56" t="s">
        <v>29</v>
      </c>
      <c r="F39" s="53" t="s">
        <v>721</v>
      </c>
      <c r="G39" s="445" t="s">
        <v>1250</v>
      </c>
      <c r="H39" s="446" t="s">
        <v>1251</v>
      </c>
      <c r="I39" s="117" t="s">
        <v>1252</v>
      </c>
      <c r="J39" s="53" t="s">
        <v>70</v>
      </c>
      <c r="K39" s="59">
        <v>350.0</v>
      </c>
      <c r="L39" s="77"/>
      <c r="M39" s="61"/>
      <c r="N39" s="62"/>
      <c r="O39" s="130"/>
      <c r="P39" s="133"/>
      <c r="Q39" s="303"/>
      <c r="R39" s="131"/>
      <c r="S39" s="296"/>
      <c r="T39" s="297"/>
      <c r="U39" s="295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57</v>
      </c>
      <c r="B40" s="53" t="s">
        <v>49</v>
      </c>
      <c r="C40" s="72"/>
      <c r="D40" s="120" t="s">
        <v>1253</v>
      </c>
      <c r="E40" s="56" t="s">
        <v>76</v>
      </c>
      <c r="F40" s="53" t="s">
        <v>721</v>
      </c>
      <c r="G40" s="445" t="s">
        <v>1254</v>
      </c>
      <c r="H40" s="446" t="s">
        <v>1255</v>
      </c>
      <c r="I40" s="56" t="s">
        <v>1256</v>
      </c>
      <c r="J40" s="53" t="s">
        <v>70</v>
      </c>
      <c r="K40" s="119"/>
      <c r="L40" s="77"/>
      <c r="M40" s="61">
        <v>250.0</v>
      </c>
      <c r="N40" s="62"/>
      <c r="O40" s="87"/>
      <c r="P40" s="89"/>
      <c r="Q40" s="257"/>
      <c r="R40" s="64"/>
      <c r="S40" s="296"/>
      <c r="T40" s="297"/>
      <c r="U40" s="294"/>
      <c r="V40" s="56">
        <v>100.0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73" t="s">
        <v>1257</v>
      </c>
      <c r="E41" s="56" t="s">
        <v>29</v>
      </c>
      <c r="F41" s="53" t="s">
        <v>721</v>
      </c>
      <c r="G41" s="445" t="s">
        <v>1258</v>
      </c>
      <c r="H41" s="446"/>
      <c r="I41" s="117" t="s">
        <v>1259</v>
      </c>
      <c r="J41" s="53" t="s">
        <v>70</v>
      </c>
      <c r="K41" s="59"/>
      <c r="L41" s="77">
        <v>350.0</v>
      </c>
      <c r="M41" s="97"/>
      <c r="N41" s="134"/>
      <c r="O41" s="87"/>
      <c r="P41" s="89"/>
      <c r="Q41" s="257"/>
      <c r="R41" s="64"/>
      <c r="S41" s="296"/>
      <c r="T41" s="297"/>
      <c r="U41" s="295"/>
      <c r="V41" s="56">
        <v>50.0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48</v>
      </c>
      <c r="B42" s="53" t="s">
        <v>49</v>
      </c>
      <c r="C42" s="72"/>
      <c r="D42" s="120" t="s">
        <v>841</v>
      </c>
      <c r="E42" s="56" t="s">
        <v>76</v>
      </c>
      <c r="F42" s="53" t="s">
        <v>721</v>
      </c>
      <c r="G42" s="471" t="s">
        <v>1260</v>
      </c>
      <c r="H42" s="472" t="s">
        <v>1260</v>
      </c>
      <c r="I42" s="365">
        <v>6.696064842E9</v>
      </c>
      <c r="J42" s="53" t="s">
        <v>70</v>
      </c>
      <c r="K42" s="59"/>
      <c r="L42" s="105"/>
      <c r="M42" s="61"/>
      <c r="N42" s="473">
        <v>320.0</v>
      </c>
      <c r="O42" s="87"/>
      <c r="P42" s="89"/>
      <c r="Q42" s="257"/>
      <c r="R42" s="64"/>
      <c r="S42" s="296"/>
      <c r="T42" s="297"/>
      <c r="U42" s="295"/>
      <c r="V42" s="56">
        <v>50.0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48</v>
      </c>
      <c r="B43" s="53" t="s">
        <v>49</v>
      </c>
      <c r="C43" s="54"/>
      <c r="D43" s="304" t="s">
        <v>1261</v>
      </c>
      <c r="E43" s="56" t="s">
        <v>121</v>
      </c>
      <c r="F43" s="53" t="s">
        <v>59</v>
      </c>
      <c r="G43" s="429" t="s">
        <v>1262</v>
      </c>
      <c r="H43" s="137"/>
      <c r="I43" s="372" t="s">
        <v>1263</v>
      </c>
      <c r="J43" s="53" t="s">
        <v>70</v>
      </c>
      <c r="K43" s="139"/>
      <c r="L43" s="77">
        <v>250.0</v>
      </c>
      <c r="M43" s="61"/>
      <c r="N43" s="134"/>
      <c r="O43" s="87"/>
      <c r="P43" s="89"/>
      <c r="Q43" s="257"/>
      <c r="R43" s="64"/>
      <c r="S43" s="296"/>
      <c r="T43" s="300"/>
      <c r="U43" s="295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48</v>
      </c>
      <c r="B44" s="53" t="s">
        <v>49</v>
      </c>
      <c r="C44" s="54"/>
      <c r="D44" s="454" t="s">
        <v>1264</v>
      </c>
      <c r="E44" s="56" t="s">
        <v>29</v>
      </c>
      <c r="F44" s="53" t="s">
        <v>721</v>
      </c>
      <c r="G44" s="448" t="s">
        <v>1265</v>
      </c>
      <c r="H44" s="446" t="s">
        <v>1266</v>
      </c>
      <c r="I44" s="117" t="s">
        <v>1267</v>
      </c>
      <c r="J44" s="53" t="s">
        <v>70</v>
      </c>
      <c r="K44" s="59"/>
      <c r="L44" s="77">
        <v>600.0</v>
      </c>
      <c r="M44" s="61"/>
      <c r="N44" s="140"/>
      <c r="O44" s="87"/>
      <c r="P44" s="89"/>
      <c r="Q44" s="257"/>
      <c r="R44" s="64"/>
      <c r="S44" s="296"/>
      <c r="T44" s="300"/>
      <c r="U44" s="274"/>
      <c r="V44" s="56">
        <v>50.0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57</v>
      </c>
      <c r="B45" s="53" t="s">
        <v>49</v>
      </c>
      <c r="C45" s="72"/>
      <c r="D45" s="73" t="s">
        <v>1268</v>
      </c>
      <c r="E45" s="56" t="s">
        <v>51</v>
      </c>
      <c r="F45" s="53" t="s">
        <v>453</v>
      </c>
      <c r="G45" s="445" t="s">
        <v>1269</v>
      </c>
      <c r="H45" s="446" t="s">
        <v>613</v>
      </c>
      <c r="I45" s="117" t="s">
        <v>1270</v>
      </c>
      <c r="J45" s="53" t="s">
        <v>38</v>
      </c>
      <c r="K45" s="86">
        <v>500.0</v>
      </c>
      <c r="L45" s="77"/>
      <c r="M45" s="61"/>
      <c r="N45" s="141"/>
      <c r="O45" s="87"/>
      <c r="P45" s="89"/>
      <c r="Q45" s="257"/>
      <c r="R45" s="64"/>
      <c r="S45" s="301"/>
      <c r="T45" s="297"/>
      <c r="U45" s="274"/>
      <c r="V45" s="56">
        <v>250.0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48</v>
      </c>
      <c r="B46" s="53" t="s">
        <v>49</v>
      </c>
      <c r="C46" s="72"/>
      <c r="D46" s="142" t="s">
        <v>1271</v>
      </c>
      <c r="E46" s="56" t="s">
        <v>29</v>
      </c>
      <c r="F46" s="53" t="s">
        <v>721</v>
      </c>
      <c r="G46" s="445" t="s">
        <v>1272</v>
      </c>
      <c r="H46" s="446" t="s">
        <v>1273</v>
      </c>
      <c r="I46" s="365">
        <v>8.196649031E9</v>
      </c>
      <c r="J46" s="53" t="s">
        <v>70</v>
      </c>
      <c r="K46" s="59"/>
      <c r="L46" s="105"/>
      <c r="M46" s="61"/>
      <c r="N46" s="141">
        <v>350.0</v>
      </c>
      <c r="O46" s="87"/>
      <c r="P46" s="89"/>
      <c r="Q46" s="257"/>
      <c r="R46" s="64"/>
      <c r="S46" s="296"/>
      <c r="T46" s="297"/>
      <c r="U46" s="282"/>
      <c r="V46" s="56">
        <v>50.0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48</v>
      </c>
      <c r="B47" s="53" t="s">
        <v>49</v>
      </c>
      <c r="C47" s="72"/>
      <c r="D47" s="120" t="s">
        <v>1274</v>
      </c>
      <c r="E47" s="56" t="s">
        <v>29</v>
      </c>
      <c r="F47" s="53" t="s">
        <v>721</v>
      </c>
      <c r="G47" s="474" t="s">
        <v>1275</v>
      </c>
      <c r="H47" s="475" t="s">
        <v>1276</v>
      </c>
      <c r="I47" s="365">
        <v>1.1961357044E10</v>
      </c>
      <c r="J47" s="53" t="s">
        <v>70</v>
      </c>
      <c r="K47" s="59"/>
      <c r="L47" s="77"/>
      <c r="M47" s="123"/>
      <c r="N47" s="141"/>
      <c r="O47" s="63"/>
      <c r="P47" s="66"/>
      <c r="Q47" s="265"/>
      <c r="R47" s="64">
        <v>350.0</v>
      </c>
      <c r="S47" s="307"/>
      <c r="T47" s="308"/>
      <c r="U47" s="274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48</v>
      </c>
      <c r="B48" s="53" t="s">
        <v>49</v>
      </c>
      <c r="C48" s="54"/>
      <c r="D48" s="120" t="s">
        <v>1277</v>
      </c>
      <c r="E48" s="56" t="s">
        <v>51</v>
      </c>
      <c r="F48" s="53" t="s">
        <v>721</v>
      </c>
      <c r="G48" s="445" t="s">
        <v>1278</v>
      </c>
      <c r="H48" s="446"/>
      <c r="I48" s="117">
        <v>8.686214308E9</v>
      </c>
      <c r="J48" s="53" t="s">
        <v>38</v>
      </c>
      <c r="K48" s="59"/>
      <c r="L48" s="77">
        <v>250.0</v>
      </c>
      <c r="M48" s="145"/>
      <c r="N48" s="141"/>
      <c r="O48" s="87"/>
      <c r="P48" s="89"/>
      <c r="Q48" s="257"/>
      <c r="R48" s="64"/>
      <c r="S48" s="307"/>
      <c r="T48" s="309"/>
      <c r="U48" s="294"/>
      <c r="V48" s="56">
        <v>50.0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57</v>
      </c>
      <c r="B49" s="53" t="s">
        <v>49</v>
      </c>
      <c r="C49" s="72"/>
      <c r="D49" s="120" t="s">
        <v>1279</v>
      </c>
      <c r="E49" s="56" t="s">
        <v>51</v>
      </c>
      <c r="F49" s="53" t="s">
        <v>721</v>
      </c>
      <c r="G49" s="445" t="s">
        <v>1280</v>
      </c>
      <c r="H49" s="446" t="s">
        <v>1281</v>
      </c>
      <c r="I49" s="117" t="s">
        <v>1282</v>
      </c>
      <c r="J49" s="53" t="s">
        <v>38</v>
      </c>
      <c r="K49" s="59">
        <v>350.0</v>
      </c>
      <c r="L49" s="77"/>
      <c r="M49" s="145"/>
      <c r="N49" s="141"/>
      <c r="O49" s="43"/>
      <c r="P49" s="78"/>
      <c r="Q49" s="250"/>
      <c r="R49" s="44"/>
      <c r="S49" s="307"/>
      <c r="T49" s="309"/>
      <c r="U49" s="295"/>
      <c r="V49" s="56">
        <v>50.0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57</v>
      </c>
      <c r="B50" s="53" t="s">
        <v>49</v>
      </c>
      <c r="C50" s="72"/>
      <c r="D50" s="142" t="s">
        <v>1283</v>
      </c>
      <c r="E50" s="56" t="s">
        <v>109</v>
      </c>
      <c r="F50" s="53" t="s">
        <v>721</v>
      </c>
      <c r="G50" s="445" t="s">
        <v>1284</v>
      </c>
      <c r="H50" s="446" t="s">
        <v>1285</v>
      </c>
      <c r="I50" s="476">
        <v>8.386121242E9</v>
      </c>
      <c r="J50" s="53" t="s">
        <v>38</v>
      </c>
      <c r="K50" s="86"/>
      <c r="L50" s="77"/>
      <c r="M50" s="145">
        <v>300.0</v>
      </c>
      <c r="N50" s="141"/>
      <c r="O50" s="63"/>
      <c r="P50" s="66"/>
      <c r="Q50" s="265"/>
      <c r="R50" s="112"/>
      <c r="S50" s="310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48</v>
      </c>
      <c r="B51" s="53" t="s">
        <v>49</v>
      </c>
      <c r="C51" s="72"/>
      <c r="D51" s="147"/>
      <c r="E51" s="56" t="s">
        <v>104</v>
      </c>
      <c r="F51" s="53" t="s">
        <v>863</v>
      </c>
      <c r="G51" s="448" t="s">
        <v>1286</v>
      </c>
      <c r="H51" s="446" t="s">
        <v>1287</v>
      </c>
      <c r="I51" s="476">
        <v>6.598075725E9</v>
      </c>
      <c r="J51" s="53" t="s">
        <v>38</v>
      </c>
      <c r="K51" s="86"/>
      <c r="L51" s="77"/>
      <c r="M51" s="148"/>
      <c r="N51" s="141"/>
      <c r="O51" s="63"/>
      <c r="P51" s="66"/>
      <c r="Q51" s="265"/>
      <c r="R51" s="64">
        <v>350.0</v>
      </c>
      <c r="S51" s="307"/>
      <c r="T51" s="309"/>
      <c r="U51" s="295"/>
      <c r="V51" s="56">
        <v>50.0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48</v>
      </c>
      <c r="B52" s="53" t="s">
        <v>49</v>
      </c>
      <c r="C52" s="72"/>
      <c r="D52" s="54"/>
      <c r="E52" s="56" t="s">
        <v>72</v>
      </c>
      <c r="F52" s="53" t="s">
        <v>721</v>
      </c>
      <c r="G52" s="477" t="s">
        <v>1288</v>
      </c>
      <c r="H52" s="446" t="s">
        <v>1289</v>
      </c>
      <c r="I52" s="476">
        <v>6.198711171E9</v>
      </c>
      <c r="J52" s="53" t="s">
        <v>70</v>
      </c>
      <c r="K52" s="59"/>
      <c r="L52" s="105"/>
      <c r="M52" s="145"/>
      <c r="N52" s="141">
        <v>350.0</v>
      </c>
      <c r="O52" s="87"/>
      <c r="P52" s="89"/>
      <c r="Q52" s="257"/>
      <c r="R52" s="64"/>
      <c r="S52" s="307"/>
      <c r="T52" s="309"/>
      <c r="U52" s="295"/>
      <c r="V52" s="56">
        <v>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48</v>
      </c>
      <c r="B53" s="53" t="s">
        <v>49</v>
      </c>
      <c r="C53" s="72"/>
      <c r="D53" s="121" t="s">
        <v>1290</v>
      </c>
      <c r="E53" s="56" t="s">
        <v>500</v>
      </c>
      <c r="F53" s="53" t="s">
        <v>59</v>
      </c>
      <c r="G53" s="478" t="s">
        <v>1291</v>
      </c>
      <c r="H53" s="479" t="s">
        <v>1292</v>
      </c>
      <c r="I53" s="117" t="s">
        <v>1293</v>
      </c>
      <c r="J53" s="53" t="s">
        <v>38</v>
      </c>
      <c r="K53" s="139"/>
      <c r="L53" s="77"/>
      <c r="M53" s="145"/>
      <c r="N53" s="141">
        <v>250.0</v>
      </c>
      <c r="O53" s="63"/>
      <c r="P53" s="66"/>
      <c r="Q53" s="265"/>
      <c r="R53" s="112"/>
      <c r="S53" s="307"/>
      <c r="T53" s="308"/>
      <c r="U53" s="295"/>
      <c r="V53" s="56">
        <v>50.0</v>
      </c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 t="s">
        <v>48</v>
      </c>
      <c r="B54" s="53" t="s">
        <v>49</v>
      </c>
      <c r="C54" s="72"/>
      <c r="D54" s="121" t="s">
        <v>1294</v>
      </c>
      <c r="E54" s="151" t="s">
        <v>76</v>
      </c>
      <c r="F54" s="53" t="s">
        <v>721</v>
      </c>
      <c r="G54" s="480" t="s">
        <v>1295</v>
      </c>
      <c r="H54" s="479" t="s">
        <v>1296</v>
      </c>
      <c r="I54" s="476">
        <v>1.1983338877E10</v>
      </c>
      <c r="J54" s="53" t="s">
        <v>70</v>
      </c>
      <c r="K54" s="59"/>
      <c r="L54" s="152"/>
      <c r="M54" s="145"/>
      <c r="N54" s="141">
        <v>1397.0</v>
      </c>
      <c r="O54" s="87"/>
      <c r="P54" s="89"/>
      <c r="Q54" s="257"/>
      <c r="R54" s="64"/>
      <c r="S54" s="310"/>
      <c r="T54" s="309"/>
      <c r="U54" s="295"/>
      <c r="V54" s="80">
        <v>700.0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 t="s">
        <v>48</v>
      </c>
      <c r="B55" s="53" t="s">
        <v>49</v>
      </c>
      <c r="C55" s="72"/>
      <c r="D55" s="121" t="s">
        <v>1294</v>
      </c>
      <c r="E55" s="151" t="s">
        <v>76</v>
      </c>
      <c r="F55" s="53" t="s">
        <v>721</v>
      </c>
      <c r="G55" s="480" t="s">
        <v>1297</v>
      </c>
      <c r="H55" s="479" t="s">
        <v>1296</v>
      </c>
      <c r="I55" s="476">
        <v>1.1983338877E10</v>
      </c>
      <c r="J55" s="53" t="s">
        <v>70</v>
      </c>
      <c r="K55" s="59"/>
      <c r="L55" s="77"/>
      <c r="M55" s="145"/>
      <c r="N55" s="155" t="s">
        <v>187</v>
      </c>
      <c r="O55" s="87"/>
      <c r="P55" s="89"/>
      <c r="Q55" s="257"/>
      <c r="R55" s="64"/>
      <c r="S55" s="310"/>
      <c r="T55" s="309"/>
      <c r="U55" s="295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 t="s">
        <v>48</v>
      </c>
      <c r="B56" s="53" t="s">
        <v>49</v>
      </c>
      <c r="C56" s="72"/>
      <c r="D56" s="121" t="s">
        <v>1294</v>
      </c>
      <c r="E56" s="151" t="s">
        <v>76</v>
      </c>
      <c r="F56" s="53" t="s">
        <v>721</v>
      </c>
      <c r="G56" s="480" t="s">
        <v>1298</v>
      </c>
      <c r="H56" s="479" t="s">
        <v>1296</v>
      </c>
      <c r="I56" s="476">
        <v>1.1983338877E10</v>
      </c>
      <c r="J56" s="53" t="s">
        <v>70</v>
      </c>
      <c r="K56" s="156"/>
      <c r="L56" s="77"/>
      <c r="M56" s="145"/>
      <c r="N56" s="141" t="s">
        <v>193</v>
      </c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 t="s">
        <v>48</v>
      </c>
      <c r="B57" s="53" t="s">
        <v>49</v>
      </c>
      <c r="C57" s="72"/>
      <c r="D57" s="121" t="s">
        <v>1294</v>
      </c>
      <c r="E57" s="151" t="s">
        <v>76</v>
      </c>
      <c r="F57" s="53" t="s">
        <v>721</v>
      </c>
      <c r="G57" s="480" t="s">
        <v>1299</v>
      </c>
      <c r="H57" s="479" t="s">
        <v>1296</v>
      </c>
      <c r="I57" s="476">
        <v>1.1983338877E10</v>
      </c>
      <c r="J57" s="53" t="s">
        <v>70</v>
      </c>
      <c r="K57" s="157"/>
      <c r="L57" s="77"/>
      <c r="M57" s="145"/>
      <c r="N57" s="141" t="s">
        <v>187</v>
      </c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 t="s">
        <v>48</v>
      </c>
      <c r="B58" s="53" t="s">
        <v>49</v>
      </c>
      <c r="C58" s="72"/>
      <c r="D58" s="121" t="s">
        <v>1294</v>
      </c>
      <c r="E58" s="151" t="s">
        <v>76</v>
      </c>
      <c r="F58" s="53" t="s">
        <v>721</v>
      </c>
      <c r="G58" s="480" t="s">
        <v>1300</v>
      </c>
      <c r="H58" s="479" t="s">
        <v>1296</v>
      </c>
      <c r="I58" s="476">
        <v>1.1983338877E10</v>
      </c>
      <c r="J58" s="53" t="s">
        <v>70</v>
      </c>
      <c r="K58" s="156"/>
      <c r="L58" s="77"/>
      <c r="M58" s="158"/>
      <c r="N58" s="141" t="s">
        <v>193</v>
      </c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 t="s">
        <v>48</v>
      </c>
      <c r="B59" s="53" t="s">
        <v>49</v>
      </c>
      <c r="C59" s="72"/>
      <c r="D59" s="121" t="s">
        <v>1294</v>
      </c>
      <c r="E59" s="151" t="s">
        <v>121</v>
      </c>
      <c r="F59" s="53" t="s">
        <v>721</v>
      </c>
      <c r="G59" s="480" t="s">
        <v>1301</v>
      </c>
      <c r="H59" s="479" t="s">
        <v>1296</v>
      </c>
      <c r="I59" s="476">
        <v>1.1983338877E10</v>
      </c>
      <c r="J59" s="53" t="s">
        <v>70</v>
      </c>
      <c r="K59" s="156"/>
      <c r="L59" s="77"/>
      <c r="M59" s="145"/>
      <c r="N59" s="155" t="s">
        <v>193</v>
      </c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 t="s">
        <v>48</v>
      </c>
      <c r="B60" s="53" t="s">
        <v>49</v>
      </c>
      <c r="C60" s="54"/>
      <c r="D60" s="121" t="s">
        <v>1302</v>
      </c>
      <c r="E60" s="151" t="s">
        <v>51</v>
      </c>
      <c r="F60" s="53" t="s">
        <v>721</v>
      </c>
      <c r="G60" s="412" t="s">
        <v>1303</v>
      </c>
      <c r="H60" s="446" t="s">
        <v>1304</v>
      </c>
      <c r="I60" s="255">
        <v>8.19534788E9</v>
      </c>
      <c r="J60" s="53" t="s">
        <v>38</v>
      </c>
      <c r="K60" s="156"/>
      <c r="L60" s="77"/>
      <c r="M60" s="145"/>
      <c r="N60" s="149"/>
      <c r="O60" s="63"/>
      <c r="P60" s="66"/>
      <c r="Q60" s="265"/>
      <c r="R60" s="64">
        <v>500.0</v>
      </c>
      <c r="S60" s="307"/>
      <c r="T60" s="309"/>
      <c r="U60" s="295"/>
      <c r="V60" s="56">
        <v>150.0</v>
      </c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 t="s">
        <v>57</v>
      </c>
      <c r="B61" s="53" t="s">
        <v>49</v>
      </c>
      <c r="C61" s="72"/>
      <c r="D61" s="121" t="s">
        <v>1305</v>
      </c>
      <c r="E61" s="151" t="s">
        <v>29</v>
      </c>
      <c r="F61" s="53" t="s">
        <v>721</v>
      </c>
      <c r="G61" s="412" t="s">
        <v>1306</v>
      </c>
      <c r="H61" s="446" t="s">
        <v>783</v>
      </c>
      <c r="I61" s="117">
        <v>1.1992962447E10</v>
      </c>
      <c r="J61" s="53" t="s">
        <v>70</v>
      </c>
      <c r="K61" s="156"/>
      <c r="L61" s="105"/>
      <c r="M61" s="145"/>
      <c r="N61" s="159"/>
      <c r="O61" s="87">
        <v>350.0</v>
      </c>
      <c r="P61" s="66"/>
      <c r="Q61" s="265"/>
      <c r="R61" s="112"/>
      <c r="S61" s="307"/>
      <c r="T61" s="309"/>
      <c r="U61" s="294"/>
      <c r="V61" s="56">
        <v>100.0</v>
      </c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 t="s">
        <v>57</v>
      </c>
      <c r="B62" s="53" t="s">
        <v>49</v>
      </c>
      <c r="C62" s="72"/>
      <c r="D62" s="121" t="s">
        <v>1307</v>
      </c>
      <c r="E62" s="151" t="s">
        <v>133</v>
      </c>
      <c r="F62" s="53" t="s">
        <v>94</v>
      </c>
      <c r="G62" s="445" t="s">
        <v>1308</v>
      </c>
      <c r="H62" s="446"/>
      <c r="I62" s="255">
        <v>2.1986198925E10</v>
      </c>
      <c r="J62" s="53" t="s">
        <v>70</v>
      </c>
      <c r="K62" s="156"/>
      <c r="L62" s="77"/>
      <c r="M62" s="145">
        <v>147.0</v>
      </c>
      <c r="N62" s="159"/>
      <c r="O62" s="87"/>
      <c r="P62" s="89"/>
      <c r="Q62" s="257"/>
      <c r="R62" s="64"/>
      <c r="S62" s="307"/>
      <c r="T62" s="309"/>
      <c r="U62" s="295"/>
      <c r="V62" s="56">
        <v>50.0</v>
      </c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 t="s">
        <v>57</v>
      </c>
      <c r="B63" s="53" t="s">
        <v>49</v>
      </c>
      <c r="C63" s="72"/>
      <c r="D63" s="121" t="s">
        <v>1309</v>
      </c>
      <c r="E63" s="151" t="s">
        <v>104</v>
      </c>
      <c r="F63" s="53" t="s">
        <v>282</v>
      </c>
      <c r="G63" s="445" t="s">
        <v>1310</v>
      </c>
      <c r="H63" s="446" t="s">
        <v>1311</v>
      </c>
      <c r="I63" s="117" t="s">
        <v>1312</v>
      </c>
      <c r="J63" s="53" t="s">
        <v>38</v>
      </c>
      <c r="K63" s="156">
        <v>250.0</v>
      </c>
      <c r="L63" s="105"/>
      <c r="M63" s="148"/>
      <c r="N63" s="159"/>
      <c r="O63" s="63"/>
      <c r="P63" s="66"/>
      <c r="Q63" s="265"/>
      <c r="R63" s="112"/>
      <c r="S63" s="307"/>
      <c r="T63" s="309"/>
      <c r="U63" s="295"/>
      <c r="V63" s="161">
        <v>125.0</v>
      </c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 t="s">
        <v>48</v>
      </c>
      <c r="B64" s="53" t="s">
        <v>49</v>
      </c>
      <c r="C64" s="72"/>
      <c r="D64" s="72"/>
      <c r="E64" s="151" t="s">
        <v>29</v>
      </c>
      <c r="F64" s="53" t="s">
        <v>721</v>
      </c>
      <c r="G64" s="481" t="s">
        <v>1313</v>
      </c>
      <c r="H64" s="446" t="s">
        <v>1314</v>
      </c>
      <c r="I64" s="255">
        <v>1.2988598321E10</v>
      </c>
      <c r="J64" s="53" t="s">
        <v>70</v>
      </c>
      <c r="K64" s="157"/>
      <c r="L64" s="105"/>
      <c r="M64" s="145"/>
      <c r="N64" s="149"/>
      <c r="O64" s="87"/>
      <c r="P64" s="89"/>
      <c r="Q64" s="257"/>
      <c r="R64" s="64">
        <v>450.0</v>
      </c>
      <c r="S64" s="307"/>
      <c r="T64" s="309"/>
      <c r="U64" s="295"/>
      <c r="V64" s="56">
        <v>50.0</v>
      </c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 t="s">
        <v>57</v>
      </c>
      <c r="B65" s="53" t="s">
        <v>49</v>
      </c>
      <c r="C65" s="72"/>
      <c r="D65" s="121" t="s">
        <v>1315</v>
      </c>
      <c r="E65" s="25"/>
      <c r="F65" s="53" t="s">
        <v>721</v>
      </c>
      <c r="G65" s="445" t="s">
        <v>1316</v>
      </c>
      <c r="H65" s="446" t="s">
        <v>1317</v>
      </c>
      <c r="I65" s="117">
        <v>2.1977290102E10</v>
      </c>
      <c r="J65" s="53" t="s">
        <v>70</v>
      </c>
      <c r="K65" s="157"/>
      <c r="L65" s="105"/>
      <c r="M65" s="148"/>
      <c r="N65" s="155"/>
      <c r="O65" s="87">
        <v>350.0</v>
      </c>
      <c r="P65" s="66"/>
      <c r="Q65" s="265"/>
      <c r="R65" s="112"/>
      <c r="S65" s="307"/>
      <c r="T65" s="309"/>
      <c r="U65" s="295"/>
      <c r="V65" s="56">
        <v>50.0</v>
      </c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 t="s">
        <v>57</v>
      </c>
      <c r="B66" s="53" t="s">
        <v>49</v>
      </c>
      <c r="C66" s="72"/>
      <c r="D66" s="293"/>
      <c r="E66" s="151" t="s">
        <v>29</v>
      </c>
      <c r="F66" s="53" t="s">
        <v>721</v>
      </c>
      <c r="G66" s="445" t="s">
        <v>1318</v>
      </c>
      <c r="H66" s="446" t="s">
        <v>1319</v>
      </c>
      <c r="I66" s="117">
        <v>1.3996917556E10</v>
      </c>
      <c r="J66" s="53" t="s">
        <v>70</v>
      </c>
      <c r="K66" s="156"/>
      <c r="L66" s="105"/>
      <c r="M66" s="148"/>
      <c r="N66" s="141"/>
      <c r="O66" s="87">
        <v>250.0</v>
      </c>
      <c r="P66" s="66"/>
      <c r="Q66" s="265"/>
      <c r="R66" s="112"/>
      <c r="S66" s="307"/>
      <c r="T66" s="309"/>
      <c r="U66" s="295"/>
      <c r="V66" s="56">
        <v>50.0</v>
      </c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 t="s">
        <v>48</v>
      </c>
      <c r="B67" s="53" t="s">
        <v>49</v>
      </c>
      <c r="C67" s="72"/>
      <c r="D67" s="121" t="s">
        <v>1320</v>
      </c>
      <c r="E67" s="313" t="s">
        <v>99</v>
      </c>
      <c r="F67" s="53" t="s">
        <v>59</v>
      </c>
      <c r="G67" s="445" t="s">
        <v>1321</v>
      </c>
      <c r="H67" s="446"/>
      <c r="I67" s="117" t="s">
        <v>1322</v>
      </c>
      <c r="J67" s="53" t="s">
        <v>70</v>
      </c>
      <c r="K67" s="163"/>
      <c r="L67" s="77">
        <v>250.0</v>
      </c>
      <c r="M67" s="145"/>
      <c r="N67" s="149"/>
      <c r="O67" s="87"/>
      <c r="P67" s="89"/>
      <c r="Q67" s="257"/>
      <c r="R67" s="64"/>
      <c r="S67" s="307"/>
      <c r="T67" s="309"/>
      <c r="U67" s="295"/>
      <c r="V67" s="56">
        <v>50.0</v>
      </c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 t="s">
        <v>48</v>
      </c>
      <c r="B68" s="53" t="s">
        <v>49</v>
      </c>
      <c r="C68" s="72"/>
      <c r="D68" s="121" t="s">
        <v>1323</v>
      </c>
      <c r="E68" s="313" t="s">
        <v>63</v>
      </c>
      <c r="F68" s="53" t="s">
        <v>721</v>
      </c>
      <c r="G68" s="445" t="s">
        <v>1324</v>
      </c>
      <c r="H68" s="446"/>
      <c r="I68" s="117" t="s">
        <v>1325</v>
      </c>
      <c r="J68" s="53" t="s">
        <v>38</v>
      </c>
      <c r="K68" s="164"/>
      <c r="L68" s="77">
        <v>350.0</v>
      </c>
      <c r="M68" s="148"/>
      <c r="N68" s="149"/>
      <c r="O68" s="63"/>
      <c r="P68" s="66"/>
      <c r="Q68" s="265"/>
      <c r="R68" s="112"/>
      <c r="S68" s="307"/>
      <c r="T68" s="309"/>
      <c r="U68" s="295"/>
      <c r="V68" s="56">
        <v>50.0</v>
      </c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 t="s">
        <v>48</v>
      </c>
      <c r="B69" s="53" t="s">
        <v>49</v>
      </c>
      <c r="C69" s="72"/>
      <c r="D69" s="121" t="s">
        <v>1326</v>
      </c>
      <c r="E69" s="313" t="s">
        <v>63</v>
      </c>
      <c r="F69" s="53" t="s">
        <v>721</v>
      </c>
      <c r="G69" s="445" t="s">
        <v>1327</v>
      </c>
      <c r="H69" s="446" t="s">
        <v>1328</v>
      </c>
      <c r="I69" s="117" t="s">
        <v>1329</v>
      </c>
      <c r="J69" s="53" t="s">
        <v>38</v>
      </c>
      <c r="K69" s="156"/>
      <c r="L69" s="105"/>
      <c r="M69" s="165"/>
      <c r="N69" s="149"/>
      <c r="O69" s="63"/>
      <c r="P69" s="89">
        <v>250.0</v>
      </c>
      <c r="Q69" s="265"/>
      <c r="R69" s="112"/>
      <c r="S69" s="307"/>
      <c r="T69" s="309"/>
      <c r="U69" s="295"/>
      <c r="V69" s="80">
        <v>125.0</v>
      </c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 t="s">
        <v>57</v>
      </c>
      <c r="B70" s="53" t="s">
        <v>49</v>
      </c>
      <c r="C70" s="72"/>
      <c r="D70" s="121" t="s">
        <v>1330</v>
      </c>
      <c r="E70" s="313" t="s">
        <v>129</v>
      </c>
      <c r="F70" s="53" t="s">
        <v>721</v>
      </c>
      <c r="G70" s="445" t="s">
        <v>1331</v>
      </c>
      <c r="H70" s="446" t="s">
        <v>1332</v>
      </c>
      <c r="I70" s="117">
        <v>1.1983939239E10</v>
      </c>
      <c r="J70" s="53" t="s">
        <v>38</v>
      </c>
      <c r="K70" s="163"/>
      <c r="L70" s="77"/>
      <c r="M70" s="148"/>
      <c r="N70" s="149"/>
      <c r="O70" s="87">
        <v>350.0</v>
      </c>
      <c r="P70" s="66"/>
      <c r="Q70" s="265"/>
      <c r="R70" s="112"/>
      <c r="S70" s="307"/>
      <c r="T70" s="309"/>
      <c r="U70" s="295"/>
      <c r="V70" s="56">
        <v>50.0</v>
      </c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166"/>
      <c r="D71" s="72"/>
      <c r="E71" s="162"/>
      <c r="F71" s="53"/>
      <c r="G71" s="446"/>
      <c r="H71" s="446"/>
      <c r="I71" s="117"/>
      <c r="J71" s="103"/>
      <c r="K71" s="171"/>
      <c r="L71" s="105"/>
      <c r="M71" s="169"/>
      <c r="N71" s="170"/>
      <c r="O71" s="130"/>
      <c r="P71" s="133"/>
      <c r="Q71" s="303"/>
      <c r="R71" s="131"/>
      <c r="S71" s="315"/>
      <c r="T71" s="316"/>
      <c r="U71" s="295"/>
      <c r="V71" s="161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83"/>
      <c r="E72" s="162"/>
      <c r="F72" s="53"/>
      <c r="G72" s="446"/>
      <c r="H72" s="446"/>
      <c r="I72" s="117"/>
      <c r="J72" s="103"/>
      <c r="K72" s="168"/>
      <c r="L72" s="105"/>
      <c r="M72" s="172"/>
      <c r="N72" s="170"/>
      <c r="O72" s="63"/>
      <c r="P72" s="66"/>
      <c r="Q72" s="265"/>
      <c r="R72" s="112"/>
      <c r="S72" s="315"/>
      <c r="T72" s="316"/>
      <c r="U72" s="295"/>
      <c r="V72" s="161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446"/>
      <c r="H73" s="446"/>
      <c r="I73" s="117"/>
      <c r="J73" s="103"/>
      <c r="K73" s="168"/>
      <c r="L73" s="77"/>
      <c r="M73" s="169"/>
      <c r="N73" s="170"/>
      <c r="O73" s="63"/>
      <c r="P73" s="66"/>
      <c r="Q73" s="265"/>
      <c r="R73" s="112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72"/>
      <c r="E74" s="162"/>
      <c r="F74" s="53"/>
      <c r="G74" s="446"/>
      <c r="H74" s="446"/>
      <c r="I74" s="117"/>
      <c r="J74" s="103"/>
      <c r="K74" s="171"/>
      <c r="L74" s="105"/>
      <c r="M74" s="169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25"/>
      <c r="F75" s="53"/>
      <c r="G75" s="446"/>
      <c r="H75" s="446"/>
      <c r="I75" s="117"/>
      <c r="J75" s="103"/>
      <c r="K75" s="171"/>
      <c r="L75" s="105"/>
      <c r="M75" s="169"/>
      <c r="N75" s="170"/>
      <c r="O75" s="63"/>
      <c r="P75" s="66"/>
      <c r="Q75" s="265"/>
      <c r="R75" s="112"/>
      <c r="S75" s="315"/>
      <c r="T75" s="316"/>
      <c r="U75" s="295"/>
      <c r="V75" s="173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25"/>
      <c r="F76" s="53"/>
      <c r="G76" s="446"/>
      <c r="H76" s="446"/>
      <c r="I76" s="117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103"/>
      <c r="B77" s="53"/>
      <c r="C77" s="166"/>
      <c r="D77" s="72"/>
      <c r="E77" s="25"/>
      <c r="F77" s="53"/>
      <c r="G77" s="482"/>
      <c r="H77" s="482"/>
      <c r="I77" s="375"/>
      <c r="J77" s="103"/>
      <c r="K77" s="168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7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103"/>
      <c r="B78" s="53"/>
      <c r="C78" s="166"/>
      <c r="D78" s="72"/>
      <c r="E78" s="25"/>
      <c r="F78" s="53"/>
      <c r="G78" s="482"/>
      <c r="H78" s="482"/>
      <c r="I78" s="375"/>
      <c r="J78" s="103"/>
      <c r="K78" s="168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7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482"/>
      <c r="H79" s="482"/>
      <c r="I79" s="3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482"/>
      <c r="H80" s="482"/>
      <c r="I80" s="375"/>
      <c r="J80" s="103"/>
      <c r="K80" s="179"/>
      <c r="L80" s="180"/>
      <c r="M80" s="181"/>
      <c r="N80" s="182"/>
      <c r="O80" s="183"/>
      <c r="P80" s="186"/>
      <c r="Q80" s="317"/>
      <c r="R80" s="184"/>
      <c r="S80" s="318"/>
      <c r="T80" s="319"/>
      <c r="U80" s="320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482"/>
      <c r="H81" s="482"/>
      <c r="I81" s="375"/>
      <c r="J81" s="103"/>
      <c r="K81" s="179"/>
      <c r="L81" s="180"/>
      <c r="M81" s="181"/>
      <c r="N81" s="182"/>
      <c r="O81" s="183"/>
      <c r="P81" s="186"/>
      <c r="Q81" s="317"/>
      <c r="R81" s="184"/>
      <c r="S81" s="318"/>
      <c r="T81" s="319"/>
      <c r="U81" s="320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482"/>
      <c r="H82" s="482"/>
      <c r="I82" s="3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482"/>
      <c r="H83" s="482"/>
      <c r="I83" s="375"/>
      <c r="J83" s="103"/>
      <c r="K83" s="187"/>
      <c r="L83" s="180"/>
      <c r="M83" s="188"/>
      <c r="N83" s="189"/>
      <c r="O83" s="190"/>
      <c r="P83" s="193"/>
      <c r="Q83" s="321"/>
      <c r="R83" s="191"/>
      <c r="S83" s="322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162"/>
      <c r="F84" s="53"/>
      <c r="G84" s="482"/>
      <c r="H84" s="482"/>
      <c r="I84" s="375"/>
      <c r="J84" s="103"/>
      <c r="K84" s="179"/>
      <c r="L84" s="195"/>
      <c r="M84" s="181"/>
      <c r="N84" s="182"/>
      <c r="O84" s="196"/>
      <c r="P84" s="199"/>
      <c r="Q84" s="323"/>
      <c r="R84" s="197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162"/>
      <c r="F85" s="53"/>
      <c r="G85" s="482"/>
      <c r="H85" s="482"/>
      <c r="I85" s="375"/>
      <c r="J85" s="103"/>
      <c r="K85" s="179"/>
      <c r="L85" s="195"/>
      <c r="M85" s="181"/>
      <c r="N85" s="182"/>
      <c r="O85" s="196"/>
      <c r="P85" s="199"/>
      <c r="Q85" s="323"/>
      <c r="R85" s="197"/>
      <c r="S85" s="318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482"/>
      <c r="H86" s="482"/>
      <c r="I86" s="3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482"/>
      <c r="H87" s="482"/>
      <c r="I87" s="3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482"/>
      <c r="H88" s="482"/>
      <c r="I88" s="3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482"/>
      <c r="H89" s="482"/>
      <c r="I89" s="3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482"/>
      <c r="H90" s="482"/>
      <c r="I90" s="3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482"/>
      <c r="H91" s="482"/>
      <c r="I91" s="3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6"/>
      <c r="B92" s="6"/>
      <c r="C92" s="3"/>
      <c r="D92" s="201"/>
      <c r="E92" s="202"/>
      <c r="F92" s="6"/>
      <c r="G92" s="483"/>
      <c r="H92" s="484"/>
      <c r="I92" s="376"/>
      <c r="J92" s="6"/>
      <c r="K92" s="206"/>
      <c r="Q92" s="206"/>
      <c r="R92" s="206"/>
      <c r="S92" s="325"/>
      <c r="T92" s="325"/>
      <c r="U92" s="326"/>
      <c r="V92" s="208">
        <f>SUM(V7:V91)</f>
        <v>9575</v>
      </c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6"/>
      <c r="B93" s="6"/>
      <c r="C93" s="3"/>
      <c r="D93" s="209"/>
      <c r="E93" s="210"/>
      <c r="F93" s="2"/>
      <c r="G93" s="485"/>
      <c r="H93" s="486"/>
      <c r="I93" s="377"/>
      <c r="J93" s="2"/>
      <c r="K93" s="214" t="s">
        <v>20</v>
      </c>
      <c r="L93" s="215"/>
      <c r="Q93" s="215"/>
      <c r="R93" s="215"/>
      <c r="S93" s="325"/>
      <c r="T93" s="325"/>
      <c r="U93" s="326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216"/>
      <c r="D94" s="17"/>
      <c r="E94" s="217"/>
      <c r="F94" s="218"/>
      <c r="G94" s="483"/>
      <c r="H94" s="441"/>
      <c r="I94" s="6"/>
      <c r="J94" s="2"/>
      <c r="K94" s="167">
        <f>SUM(K7:K91)</f>
        <v>2691</v>
      </c>
      <c r="L94" s="219" t="s">
        <v>29</v>
      </c>
      <c r="M94" s="220"/>
      <c r="Q94" s="220"/>
      <c r="R94" s="220"/>
      <c r="S94" s="328"/>
      <c r="T94" s="328"/>
      <c r="U94" s="326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2"/>
      <c r="B95" s="2"/>
      <c r="C95" s="3"/>
      <c r="D95" s="17"/>
      <c r="E95" s="2"/>
      <c r="F95" s="2"/>
      <c r="G95" s="483"/>
      <c r="H95" s="441"/>
      <c r="I95" s="6"/>
      <c r="J95" s="2"/>
      <c r="K95" s="167">
        <f>SUM(K94*2%)</f>
        <v>53.82</v>
      </c>
      <c r="L95" s="221">
        <f>SUM(L7:L91)</f>
        <v>7000</v>
      </c>
      <c r="M95" s="222" t="s">
        <v>30</v>
      </c>
      <c r="Q95" s="222"/>
      <c r="R95" s="222"/>
      <c r="S95" s="329" t="s">
        <v>288</v>
      </c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2"/>
      <c r="B96" s="2"/>
      <c r="C96" s="3"/>
      <c r="D96" s="17"/>
      <c r="E96" s="2"/>
      <c r="F96" s="2"/>
      <c r="G96" s="441"/>
      <c r="H96" s="441"/>
      <c r="I96" s="6"/>
      <c r="J96" s="2"/>
      <c r="K96" s="223"/>
      <c r="L96" s="83">
        <f>SUM(L95*3%)</f>
        <v>210</v>
      </c>
      <c r="M96" s="224" t="s">
        <v>31</v>
      </c>
      <c r="N96" s="225"/>
      <c r="Q96" s="225"/>
      <c r="R96" s="225"/>
      <c r="S96" s="325"/>
      <c r="T96" s="325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487" t="s">
        <v>32</v>
      </c>
      <c r="H97" s="488">
        <f>SUM(K94,M97,O100,Q103,R104)</f>
        <v>9808</v>
      </c>
      <c r="I97" s="6"/>
      <c r="J97" s="2"/>
      <c r="K97" s="8"/>
      <c r="L97" s="223"/>
      <c r="M97" s="221">
        <f>SUM(M7:M91)</f>
        <v>2347</v>
      </c>
      <c r="N97" s="225"/>
      <c r="Q97" s="225"/>
      <c r="R97" s="225"/>
      <c r="S97" s="330"/>
      <c r="T97" s="330"/>
      <c r="U97" s="326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28"/>
      <c r="G98" s="487" t="s">
        <v>33</v>
      </c>
      <c r="H98" s="488">
        <f>SUM(L95,N99)</f>
        <v>10687</v>
      </c>
      <c r="I98" s="6"/>
      <c r="J98" s="2"/>
      <c r="K98" s="8"/>
      <c r="L98" s="8"/>
      <c r="M98" s="83">
        <f>SUM(M97*2%)</f>
        <v>46.94</v>
      </c>
      <c r="N98" s="229" t="s">
        <v>34</v>
      </c>
      <c r="O98" s="206"/>
      <c r="Q98" s="206"/>
      <c r="R98" s="206"/>
      <c r="S98" s="330"/>
      <c r="T98" s="330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28"/>
      <c r="G99" s="487" t="s">
        <v>35</v>
      </c>
      <c r="H99" s="488">
        <f>SUM(P102)</f>
        <v>4147</v>
      </c>
      <c r="I99" s="6"/>
      <c r="J99" s="2"/>
      <c r="K99" s="8"/>
      <c r="L99" s="8"/>
      <c r="M99" s="18"/>
      <c r="N99" s="167">
        <f>SUM(N7:N91)</f>
        <v>3687</v>
      </c>
      <c r="O99" s="331" t="s">
        <v>289</v>
      </c>
      <c r="P99" s="230"/>
      <c r="Q99" s="230"/>
      <c r="R99" s="230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"/>
      <c r="G100" s="487" t="s">
        <v>290</v>
      </c>
      <c r="H100" s="488">
        <f>SUM(S105,T106,U107)</f>
        <v>350</v>
      </c>
      <c r="I100" s="6"/>
      <c r="J100" s="2"/>
      <c r="K100" s="8"/>
      <c r="L100" s="8"/>
      <c r="M100" s="2"/>
      <c r="N100" s="167">
        <f>SUM(N99*2%)</f>
        <v>73.74</v>
      </c>
      <c r="O100" s="167">
        <f>SUM(O7:O91)</f>
        <v>2000</v>
      </c>
      <c r="P100" s="230"/>
      <c r="Q100" s="230"/>
      <c r="R100" s="230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"/>
      <c r="G101" s="441"/>
      <c r="H101" s="441"/>
      <c r="I101" s="6"/>
      <c r="J101" s="2"/>
      <c r="K101" s="8"/>
      <c r="L101" s="8"/>
      <c r="M101" s="2"/>
      <c r="N101" s="2"/>
      <c r="O101" s="167">
        <f>SUM(O100*2%)</f>
        <v>40</v>
      </c>
      <c r="P101" s="332" t="s">
        <v>291</v>
      </c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489" t="s">
        <v>36</v>
      </c>
      <c r="H102" s="490">
        <f>SUM(N8,N9,L10,L12,L14,K16,L17,L18,L25,M26,M27,N28,O29,L30,K31,M33,R34,R35,O36,M38,K39,M40,L41,N42,L43,L44,N46,R47,N52,N54,O61,M62,R64,O65,O66,L67)</f>
        <v>14145</v>
      </c>
      <c r="I102" s="439">
        <f>SUM(N8,N9,L17,R35,M38,N42,L44,N52)</f>
        <v>3140</v>
      </c>
      <c r="J102" s="2"/>
      <c r="K102" s="8"/>
      <c r="L102" s="8"/>
      <c r="M102" s="2"/>
      <c r="N102" s="2"/>
      <c r="O102" s="8"/>
      <c r="P102" s="167">
        <f>SUM(P7:P92)</f>
        <v>4147</v>
      </c>
      <c r="Q102" s="335" t="s">
        <v>292</v>
      </c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491" t="s">
        <v>37</v>
      </c>
      <c r="H103" s="492"/>
      <c r="I103" s="379"/>
      <c r="J103" s="2"/>
      <c r="K103" s="8"/>
      <c r="L103" s="8"/>
      <c r="M103" s="2"/>
      <c r="N103" s="2"/>
      <c r="O103" s="8"/>
      <c r="P103" s="167">
        <f>SUM(P102*2%)</f>
        <v>82.94</v>
      </c>
      <c r="Q103" s="17">
        <f>SUM(Q7:Q91)</f>
        <v>0</v>
      </c>
      <c r="R103" s="338" t="s">
        <v>293</v>
      </c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493" t="s">
        <v>38</v>
      </c>
      <c r="H104" s="490">
        <f>SUM(P7,P11,K15,M19,R20,L22,L23,L24,L37,K45,L48,K49,M50,R51,N53,R60,K63,L68,P69,O70)</f>
        <v>10347</v>
      </c>
      <c r="I104" s="380">
        <f>SUM(R51)</f>
        <v>350</v>
      </c>
      <c r="J104" s="2"/>
      <c r="K104" s="8"/>
      <c r="L104" s="8"/>
      <c r="M104" s="2"/>
      <c r="N104" s="2"/>
      <c r="O104" s="8"/>
      <c r="P104" s="18"/>
      <c r="Q104" s="167">
        <f>SUM(Q103*1%)</f>
        <v>0</v>
      </c>
      <c r="R104" s="17">
        <f>SUM(R7:R91)</f>
        <v>2770</v>
      </c>
      <c r="S104" s="341" t="s">
        <v>294</v>
      </c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124"/>
      <c r="D105" s="17"/>
      <c r="E105" s="2"/>
      <c r="F105" s="2"/>
      <c r="G105" s="441"/>
      <c r="H105" s="441"/>
      <c r="I105" s="6"/>
      <c r="J105" s="2"/>
      <c r="K105" s="8"/>
      <c r="L105" s="8"/>
      <c r="M105" s="2"/>
      <c r="N105" s="2"/>
      <c r="O105" s="8"/>
      <c r="P105" s="2"/>
      <c r="Q105" s="2"/>
      <c r="R105" s="167">
        <f>SUM(R104*2%)</f>
        <v>55.4</v>
      </c>
      <c r="S105" s="167">
        <f>SUM(S7:S92)</f>
        <v>0</v>
      </c>
      <c r="T105" s="342" t="s">
        <v>37</v>
      </c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124"/>
      <c r="D106" s="17"/>
      <c r="E106" s="2"/>
      <c r="F106" s="2"/>
      <c r="G106" s="343" t="s">
        <v>39</v>
      </c>
      <c r="H106" s="398">
        <f>SUM(N8,N9,L17,O36,M38,N42,L44,R51,N52)</f>
        <v>3420</v>
      </c>
      <c r="I106" s="6"/>
      <c r="J106" s="2"/>
      <c r="K106" s="8"/>
      <c r="L106" s="8"/>
      <c r="M106" s="2"/>
      <c r="N106" s="2"/>
      <c r="O106" s="8"/>
      <c r="P106" s="2"/>
      <c r="Q106" s="2"/>
      <c r="R106" s="2"/>
      <c r="S106" s="167">
        <f>SUM(S105*2%)</f>
        <v>0</v>
      </c>
      <c r="T106" s="167">
        <f>SUM(T7:T92)</f>
        <v>350</v>
      </c>
      <c r="U106" s="345" t="s">
        <v>38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343" t="s">
        <v>295</v>
      </c>
      <c r="H107" s="344">
        <f>SUM(V8,V9,V17,V32,V35,V38,V42,V44,V51,V52)</f>
        <v>600</v>
      </c>
      <c r="I107" s="6"/>
      <c r="J107" s="2"/>
      <c r="K107" s="8"/>
      <c r="L107" s="8"/>
      <c r="M107" s="2"/>
      <c r="N107" s="2"/>
      <c r="O107" s="8"/>
      <c r="P107" s="2"/>
      <c r="Q107" s="2"/>
      <c r="R107" s="2"/>
      <c r="S107" s="8"/>
      <c r="T107" s="167">
        <f>SUM(T106*2%)</f>
        <v>7</v>
      </c>
      <c r="U107" s="346">
        <f>SUM(U7:U92)</f>
        <v>0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296</v>
      </c>
      <c r="H108" s="344">
        <f>SUM(H106-H107)</f>
        <v>2820</v>
      </c>
      <c r="I108" s="6"/>
      <c r="J108" s="2"/>
      <c r="K108" s="8"/>
      <c r="L108" s="8"/>
      <c r="M108" s="2"/>
      <c r="N108" s="2"/>
      <c r="O108" s="8"/>
      <c r="P108" s="2"/>
      <c r="Q108" s="2"/>
      <c r="R108" s="2"/>
      <c r="S108" s="8"/>
      <c r="T108" s="8"/>
      <c r="U108" s="167">
        <f>SUM(U107*2%)</f>
        <v>0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441"/>
      <c r="H109" s="441"/>
      <c r="I109" s="6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347"/>
      <c r="U109" s="34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441"/>
      <c r="H110" s="441"/>
      <c r="I110" s="6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347"/>
      <c r="U110" s="34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441"/>
      <c r="H111" s="441"/>
      <c r="I111" s="6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8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441"/>
      <c r="H112" s="441"/>
      <c r="I112" s="6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8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441"/>
      <c r="H113" s="441"/>
      <c r="I113" s="6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441"/>
      <c r="H114" s="441"/>
      <c r="I114" s="6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441"/>
      <c r="H115" s="441"/>
      <c r="I115" s="6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441"/>
      <c r="H116" s="441"/>
      <c r="I116" s="6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441"/>
      <c r="H117" s="441"/>
      <c r="I117" s="6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441"/>
      <c r="H118" s="441"/>
      <c r="I118" s="6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441"/>
      <c r="H119" s="441"/>
      <c r="I119" s="6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441"/>
      <c r="H120" s="441"/>
      <c r="I120" s="6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441"/>
      <c r="H121" s="441"/>
      <c r="I121" s="6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441"/>
      <c r="H122" s="441"/>
      <c r="I122" s="6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441"/>
      <c r="H123" s="441"/>
      <c r="I123" s="6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441"/>
      <c r="H124" s="441"/>
      <c r="I124" s="6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441"/>
      <c r="H125" s="441"/>
      <c r="I125" s="6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441"/>
      <c r="H126" s="441"/>
      <c r="I126" s="6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441"/>
      <c r="H127" s="441"/>
      <c r="I127" s="6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441"/>
      <c r="H128" s="441"/>
      <c r="I128" s="6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441"/>
      <c r="H129" s="441"/>
      <c r="I129" s="6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441"/>
      <c r="H130" s="441"/>
      <c r="I130" s="6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441"/>
      <c r="H131" s="441"/>
      <c r="I131" s="6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441"/>
      <c r="H132" s="441"/>
      <c r="I132" s="6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441"/>
      <c r="H133" s="441"/>
      <c r="I133" s="6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441"/>
      <c r="H134" s="441"/>
      <c r="I134" s="6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441"/>
      <c r="H135" s="441"/>
      <c r="I135" s="6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441"/>
      <c r="H136" s="441"/>
      <c r="I136" s="6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441"/>
      <c r="H137" s="441"/>
      <c r="I137" s="6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441"/>
      <c r="H138" s="441"/>
      <c r="I138" s="6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441"/>
      <c r="H139" s="441"/>
      <c r="I139" s="6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441"/>
      <c r="H140" s="441"/>
      <c r="I140" s="6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441"/>
      <c r="H141" s="441"/>
      <c r="I141" s="6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441"/>
      <c r="H142" s="441"/>
      <c r="I142" s="6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441"/>
      <c r="H143" s="441"/>
      <c r="I143" s="6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441"/>
      <c r="H144" s="441"/>
      <c r="I144" s="6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441"/>
      <c r="H145" s="441"/>
      <c r="I145" s="6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441"/>
      <c r="H146" s="441"/>
      <c r="I146" s="6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441"/>
      <c r="H147" s="441"/>
      <c r="I147" s="6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441"/>
      <c r="H148" s="441"/>
      <c r="I148" s="6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441"/>
      <c r="H149" s="441"/>
      <c r="I149" s="6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441"/>
      <c r="H150" s="441"/>
      <c r="I150" s="6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441"/>
      <c r="H151" s="441"/>
      <c r="I151" s="6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441"/>
      <c r="H152" s="441"/>
      <c r="I152" s="6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441"/>
      <c r="H153" s="441"/>
      <c r="I153" s="6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441"/>
      <c r="H154" s="441"/>
      <c r="I154" s="6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441"/>
      <c r="H155" s="441"/>
      <c r="I155" s="6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441"/>
      <c r="H156" s="441"/>
      <c r="I156" s="6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441"/>
      <c r="H157" s="441"/>
      <c r="I157" s="6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441"/>
      <c r="H158" s="441"/>
      <c r="I158" s="6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441"/>
      <c r="H159" s="441"/>
      <c r="I159" s="6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441"/>
      <c r="H160" s="441"/>
      <c r="I160" s="6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441"/>
      <c r="H161" s="441"/>
      <c r="I161" s="6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441"/>
      <c r="H162" s="441"/>
      <c r="I162" s="6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441"/>
      <c r="H163" s="441"/>
      <c r="I163" s="6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441"/>
      <c r="H164" s="441"/>
      <c r="I164" s="6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441"/>
      <c r="H165" s="441"/>
      <c r="I165" s="6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441"/>
      <c r="H166" s="441"/>
      <c r="I166" s="6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441"/>
      <c r="H167" s="441"/>
      <c r="I167" s="6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441"/>
      <c r="H168" s="441"/>
      <c r="I168" s="6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441"/>
      <c r="H169" s="441"/>
      <c r="I169" s="6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441"/>
      <c r="H170" s="441"/>
      <c r="I170" s="6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441"/>
      <c r="H171" s="441"/>
      <c r="I171" s="6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441"/>
      <c r="H172" s="441"/>
      <c r="I172" s="6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441"/>
      <c r="H173" s="441"/>
      <c r="I173" s="6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441"/>
      <c r="H174" s="441"/>
      <c r="I174" s="6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441"/>
      <c r="H175" s="441"/>
      <c r="I175" s="6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441"/>
      <c r="H176" s="441"/>
      <c r="I176" s="6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441"/>
      <c r="H177" s="441"/>
      <c r="I177" s="6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441"/>
      <c r="H178" s="441"/>
      <c r="I178" s="6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441"/>
      <c r="H179" s="441"/>
      <c r="I179" s="6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441"/>
      <c r="H180" s="441"/>
      <c r="I180" s="6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441"/>
      <c r="H181" s="441"/>
      <c r="I181" s="6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441"/>
      <c r="H182" s="441"/>
      <c r="I182" s="6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441"/>
      <c r="H183" s="441"/>
      <c r="I183" s="6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441"/>
      <c r="H184" s="441"/>
      <c r="I184" s="6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441"/>
      <c r="H185" s="441"/>
      <c r="I185" s="6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441"/>
      <c r="H186" s="441"/>
      <c r="I186" s="6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441"/>
      <c r="H187" s="441"/>
      <c r="I187" s="6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441"/>
      <c r="H188" s="441"/>
      <c r="I188" s="6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441"/>
      <c r="H189" s="441"/>
      <c r="I189" s="6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441"/>
      <c r="H190" s="441"/>
      <c r="I190" s="6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441"/>
      <c r="H191" s="441"/>
      <c r="I191" s="6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441"/>
      <c r="H192" s="441"/>
      <c r="I192" s="6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441"/>
      <c r="H193" s="441"/>
      <c r="I193" s="6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441"/>
      <c r="H194" s="441"/>
      <c r="I194" s="6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441"/>
      <c r="H195" s="441"/>
      <c r="I195" s="6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441"/>
      <c r="H196" s="441"/>
      <c r="I196" s="6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441"/>
      <c r="H197" s="441"/>
      <c r="I197" s="6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441"/>
      <c r="H198" s="441"/>
      <c r="I198" s="6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441"/>
      <c r="H199" s="441"/>
      <c r="I199" s="6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441"/>
      <c r="H200" s="441"/>
      <c r="I200" s="6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441"/>
      <c r="H201" s="441"/>
      <c r="I201" s="6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441"/>
      <c r="H202" s="441"/>
      <c r="I202" s="6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441"/>
      <c r="H203" s="441"/>
      <c r="I203" s="6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441"/>
      <c r="H204" s="441"/>
      <c r="I204" s="6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441"/>
      <c r="H205" s="441"/>
      <c r="I205" s="6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441"/>
      <c r="H206" s="441"/>
      <c r="I206" s="6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441"/>
      <c r="H207" s="441"/>
      <c r="I207" s="6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441"/>
      <c r="H208" s="441"/>
      <c r="I208" s="6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441"/>
      <c r="H209" s="441"/>
      <c r="I209" s="6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441"/>
      <c r="H210" s="441"/>
      <c r="I210" s="6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441"/>
      <c r="H211" s="441"/>
      <c r="I211" s="6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441"/>
      <c r="H212" s="441"/>
      <c r="I212" s="6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441"/>
      <c r="H213" s="441"/>
      <c r="I213" s="6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441"/>
      <c r="H214" s="441"/>
      <c r="I214" s="6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441"/>
      <c r="H215" s="441"/>
      <c r="I215" s="6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441"/>
      <c r="H216" s="441"/>
      <c r="I216" s="6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441"/>
      <c r="H217" s="441"/>
      <c r="I217" s="6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441"/>
      <c r="H218" s="441"/>
      <c r="I218" s="6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441"/>
      <c r="H219" s="441"/>
      <c r="I219" s="6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441"/>
      <c r="H220" s="441"/>
      <c r="I220" s="6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441"/>
      <c r="H221" s="441"/>
      <c r="I221" s="6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441"/>
      <c r="H222" s="441"/>
      <c r="I222" s="6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441"/>
      <c r="H223" s="441"/>
      <c r="I223" s="6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441"/>
      <c r="H224" s="441"/>
      <c r="I224" s="6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241"/>
      <c r="D225" s="241"/>
      <c r="E225" s="2"/>
      <c r="F225" s="2"/>
      <c r="G225" s="441"/>
      <c r="H225" s="441"/>
      <c r="I225" s="6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241"/>
      <c r="D226" s="241"/>
      <c r="E226" s="2"/>
      <c r="F226" s="2"/>
      <c r="G226" s="441"/>
      <c r="H226" s="441"/>
      <c r="I226" s="6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441"/>
      <c r="H227" s="441"/>
      <c r="I227" s="6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441"/>
      <c r="H228" s="441"/>
      <c r="I228" s="6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441"/>
      <c r="H229" s="441"/>
      <c r="I229" s="6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441"/>
      <c r="H230" s="441"/>
      <c r="I230" s="6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441"/>
      <c r="H231" s="441"/>
      <c r="I231" s="6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441"/>
      <c r="H232" s="441"/>
      <c r="I232" s="6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441"/>
      <c r="H233" s="441"/>
      <c r="I233" s="6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441"/>
      <c r="H234" s="441"/>
      <c r="I234" s="6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441"/>
      <c r="H235" s="441"/>
      <c r="I235" s="6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441"/>
      <c r="H236" s="441"/>
      <c r="I236" s="6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441"/>
      <c r="H237" s="441"/>
      <c r="I237" s="6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441"/>
      <c r="H238" s="441"/>
      <c r="I238" s="6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441"/>
      <c r="H239" s="441"/>
      <c r="I239" s="6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441"/>
      <c r="H240" s="441"/>
      <c r="I240" s="6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441"/>
      <c r="H241" s="441"/>
      <c r="I241" s="6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441"/>
      <c r="H242" s="441"/>
      <c r="I242" s="6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441"/>
      <c r="H243" s="441"/>
      <c r="I243" s="6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441"/>
      <c r="H244" s="441"/>
      <c r="I244" s="6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441"/>
      <c r="H245" s="441"/>
      <c r="I245" s="6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441"/>
      <c r="H246" s="441"/>
      <c r="I246" s="6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441"/>
      <c r="H247" s="441"/>
      <c r="I247" s="6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441"/>
      <c r="H248" s="441"/>
      <c r="I248" s="6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441"/>
      <c r="H249" s="441"/>
      <c r="I249" s="6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441"/>
      <c r="H250" s="441"/>
      <c r="I250" s="6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441"/>
      <c r="H251" s="441"/>
      <c r="I251" s="6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441"/>
      <c r="H252" s="441"/>
      <c r="I252" s="6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441"/>
      <c r="H253" s="441"/>
      <c r="I253" s="6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441"/>
      <c r="H254" s="441"/>
      <c r="I254" s="6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441"/>
      <c r="H255" s="441"/>
      <c r="I255" s="6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441"/>
      <c r="H256" s="441"/>
      <c r="I256" s="6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441"/>
      <c r="H257" s="441"/>
      <c r="I257" s="6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441"/>
      <c r="H258" s="441"/>
      <c r="I258" s="6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441"/>
      <c r="H259" s="441"/>
      <c r="I259" s="6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441"/>
      <c r="H260" s="441"/>
      <c r="I260" s="6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441"/>
      <c r="H261" s="441"/>
      <c r="I261" s="6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441"/>
      <c r="H262" s="441"/>
      <c r="I262" s="6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441"/>
      <c r="H263" s="441"/>
      <c r="I263" s="6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441"/>
      <c r="H264" s="441"/>
      <c r="I264" s="6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441"/>
      <c r="H265" s="441"/>
      <c r="I265" s="6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441"/>
      <c r="H266" s="441"/>
      <c r="I266" s="6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441"/>
      <c r="H267" s="441"/>
      <c r="I267" s="6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441"/>
      <c r="H268" s="441"/>
      <c r="I268" s="6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441"/>
      <c r="H269" s="441"/>
      <c r="I269" s="6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441"/>
      <c r="H270" s="441"/>
      <c r="I270" s="6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441"/>
      <c r="H271" s="441"/>
      <c r="I271" s="6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441"/>
      <c r="H272" s="441"/>
      <c r="I272" s="6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441"/>
      <c r="H273" s="441"/>
      <c r="I273" s="6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441"/>
      <c r="H274" s="441"/>
      <c r="I274" s="6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441"/>
      <c r="H275" s="441"/>
      <c r="I275" s="6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441"/>
      <c r="H276" s="441"/>
      <c r="I276" s="6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441"/>
      <c r="H277" s="441"/>
      <c r="I277" s="6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441"/>
      <c r="H278" s="441"/>
      <c r="I278" s="6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441"/>
      <c r="H279" s="441"/>
      <c r="I279" s="6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441"/>
      <c r="H280" s="441"/>
      <c r="I280" s="6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441"/>
      <c r="H281" s="441"/>
      <c r="I281" s="6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441"/>
      <c r="H282" s="441"/>
      <c r="I282" s="6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441"/>
      <c r="H283" s="441"/>
      <c r="I283" s="6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441"/>
      <c r="H284" s="441"/>
      <c r="I284" s="6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441"/>
      <c r="H285" s="441"/>
      <c r="I285" s="6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441"/>
      <c r="H286" s="441"/>
      <c r="I286" s="6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441"/>
      <c r="H287" s="441"/>
      <c r="I287" s="6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441"/>
      <c r="H288" s="441"/>
      <c r="I288" s="6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441"/>
      <c r="H289" s="441"/>
      <c r="I289" s="6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441"/>
      <c r="H290" s="441"/>
      <c r="I290" s="6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441"/>
      <c r="H291" s="441"/>
      <c r="I291" s="6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441"/>
      <c r="H292" s="441"/>
      <c r="I292" s="6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441"/>
      <c r="H293" s="441"/>
      <c r="I293" s="6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441"/>
      <c r="H294" s="441"/>
      <c r="I294" s="6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441"/>
      <c r="H295" s="441"/>
      <c r="I295" s="6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441"/>
      <c r="H296" s="441"/>
      <c r="I296" s="6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441"/>
      <c r="H297" s="441"/>
      <c r="I297" s="6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441"/>
      <c r="H298" s="441"/>
      <c r="I298" s="6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441"/>
      <c r="H299" s="441"/>
      <c r="I299" s="6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441"/>
      <c r="H300" s="441"/>
      <c r="I300" s="6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441"/>
      <c r="H301" s="441"/>
      <c r="I301" s="6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441"/>
      <c r="H302" s="441"/>
      <c r="I302" s="6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441"/>
      <c r="H303" s="441"/>
      <c r="I303" s="6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441"/>
      <c r="H304" s="441"/>
      <c r="I304" s="6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441"/>
      <c r="H305" s="441"/>
      <c r="I305" s="6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441"/>
      <c r="H306" s="441"/>
      <c r="I306" s="6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441"/>
      <c r="H307" s="441"/>
      <c r="I307" s="6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441"/>
      <c r="H308" s="441"/>
      <c r="I308" s="6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441"/>
      <c r="H309" s="441"/>
      <c r="I309" s="6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441"/>
      <c r="H310" s="441"/>
      <c r="I310" s="6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441"/>
      <c r="H311" s="441"/>
      <c r="I311" s="6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441"/>
      <c r="H312" s="441"/>
      <c r="I312" s="6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441"/>
      <c r="H313" s="441"/>
      <c r="I313" s="6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441"/>
      <c r="H314" s="441"/>
      <c r="I314" s="6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441"/>
      <c r="H315" s="441"/>
      <c r="I315" s="6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441"/>
      <c r="H316" s="441"/>
      <c r="I316" s="6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441"/>
      <c r="H317" s="441"/>
      <c r="I317" s="6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441"/>
      <c r="H318" s="441"/>
      <c r="I318" s="6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441"/>
      <c r="H319" s="441"/>
      <c r="I319" s="6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441"/>
      <c r="H320" s="441"/>
      <c r="I320" s="6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441"/>
      <c r="H321" s="441"/>
      <c r="I321" s="6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441"/>
      <c r="H322" s="441"/>
      <c r="I322" s="6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441"/>
      <c r="H323" s="441"/>
      <c r="I323" s="6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441"/>
      <c r="H324" s="441"/>
      <c r="I324" s="6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441"/>
      <c r="H325" s="441"/>
      <c r="I325" s="6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441"/>
      <c r="H326" s="441"/>
      <c r="I326" s="6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441"/>
      <c r="H327" s="441"/>
      <c r="I327" s="6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441"/>
      <c r="H328" s="441"/>
      <c r="I328" s="6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441"/>
      <c r="H329" s="441"/>
      <c r="I329" s="6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441"/>
      <c r="H330" s="441"/>
      <c r="I330" s="6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441"/>
      <c r="H331" s="441"/>
      <c r="I331" s="6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441"/>
      <c r="H332" s="441"/>
      <c r="I332" s="6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441"/>
      <c r="H333" s="441"/>
      <c r="I333" s="6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441"/>
      <c r="H334" s="441"/>
      <c r="I334" s="6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441"/>
      <c r="H335" s="441"/>
      <c r="I335" s="6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441"/>
      <c r="H336" s="441"/>
      <c r="I336" s="6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441"/>
      <c r="H337" s="441"/>
      <c r="I337" s="6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441"/>
      <c r="H338" s="441"/>
      <c r="I338" s="6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441"/>
      <c r="H339" s="441"/>
      <c r="I339" s="6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441"/>
      <c r="H340" s="441"/>
      <c r="I340" s="6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441"/>
      <c r="H341" s="441"/>
      <c r="I341" s="6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441"/>
      <c r="H342" s="441"/>
      <c r="I342" s="6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441"/>
      <c r="H343" s="441"/>
      <c r="I343" s="6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441"/>
      <c r="H344" s="441"/>
      <c r="I344" s="6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441"/>
      <c r="H345" s="441"/>
      <c r="I345" s="6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441"/>
      <c r="H346" s="441"/>
      <c r="I346" s="6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441"/>
      <c r="H347" s="441"/>
      <c r="I347" s="6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441"/>
      <c r="H348" s="441"/>
      <c r="I348" s="6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441"/>
      <c r="H349" s="441"/>
      <c r="I349" s="6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441"/>
      <c r="H350" s="441"/>
      <c r="I350" s="6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441"/>
      <c r="H351" s="441"/>
      <c r="I351" s="6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441"/>
      <c r="H352" s="441"/>
      <c r="I352" s="6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441"/>
      <c r="H353" s="441"/>
      <c r="I353" s="6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441"/>
      <c r="H354" s="441"/>
      <c r="I354" s="6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441"/>
      <c r="H355" s="441"/>
      <c r="I355" s="6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441"/>
      <c r="H356" s="441"/>
      <c r="I356" s="6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441"/>
      <c r="H357" s="441"/>
      <c r="I357" s="6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441"/>
      <c r="H358" s="441"/>
      <c r="I358" s="6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441"/>
      <c r="H359" s="441"/>
      <c r="I359" s="6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441"/>
      <c r="H360" s="441"/>
      <c r="I360" s="6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441"/>
      <c r="H361" s="441"/>
      <c r="I361" s="6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441"/>
      <c r="H362" s="441"/>
      <c r="I362" s="6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441"/>
      <c r="H363" s="441"/>
      <c r="I363" s="6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441"/>
      <c r="H364" s="441"/>
      <c r="I364" s="6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441"/>
      <c r="H365" s="441"/>
      <c r="I365" s="6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441"/>
      <c r="H366" s="441"/>
      <c r="I366" s="6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441"/>
      <c r="H367" s="441"/>
      <c r="I367" s="6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441"/>
      <c r="H368" s="441"/>
      <c r="I368" s="6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441"/>
      <c r="H369" s="441"/>
      <c r="I369" s="6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441"/>
      <c r="H370" s="441"/>
      <c r="I370" s="6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441"/>
      <c r="H371" s="441"/>
      <c r="I371" s="6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441"/>
      <c r="H372" s="441"/>
      <c r="I372" s="6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441"/>
      <c r="H373" s="441"/>
      <c r="I373" s="6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441"/>
      <c r="H374" s="441"/>
      <c r="I374" s="6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441"/>
      <c r="H375" s="441"/>
      <c r="I375" s="6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441"/>
      <c r="H376" s="441"/>
      <c r="I376" s="6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441"/>
      <c r="H377" s="441"/>
      <c r="I377" s="6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441"/>
      <c r="H378" s="441"/>
      <c r="I378" s="6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441"/>
      <c r="H379" s="441"/>
      <c r="I379" s="6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441"/>
      <c r="H380" s="441"/>
      <c r="I380" s="6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441"/>
      <c r="H381" s="441"/>
      <c r="I381" s="6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441"/>
      <c r="H382" s="441"/>
      <c r="I382" s="6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441"/>
      <c r="H383" s="441"/>
      <c r="I383" s="6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441"/>
      <c r="H384" s="441"/>
      <c r="I384" s="6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441"/>
      <c r="H385" s="441"/>
      <c r="I385" s="6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441"/>
      <c r="H386" s="441"/>
      <c r="I386" s="6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441"/>
      <c r="H387" s="441"/>
      <c r="I387" s="6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441"/>
      <c r="H388" s="441"/>
      <c r="I388" s="6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441"/>
      <c r="H389" s="441"/>
      <c r="I389" s="6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441"/>
      <c r="H390" s="441"/>
      <c r="I390" s="6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441"/>
      <c r="H391" s="441"/>
      <c r="I391" s="6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441"/>
      <c r="H392" s="441"/>
      <c r="I392" s="6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441"/>
      <c r="H393" s="441"/>
      <c r="I393" s="6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441"/>
      <c r="H394" s="441"/>
      <c r="I394" s="6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441"/>
      <c r="H395" s="441"/>
      <c r="I395" s="6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441"/>
      <c r="H396" s="441"/>
      <c r="I396" s="6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441"/>
      <c r="H397" s="441"/>
      <c r="I397" s="6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441"/>
      <c r="H398" s="441"/>
      <c r="I398" s="6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441"/>
      <c r="H399" s="441"/>
      <c r="I399" s="6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441"/>
      <c r="H400" s="441"/>
      <c r="I400" s="6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441"/>
      <c r="H401" s="441"/>
      <c r="I401" s="6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441"/>
      <c r="H402" s="441"/>
      <c r="I402" s="6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441"/>
      <c r="H403" s="441"/>
      <c r="I403" s="6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441"/>
      <c r="H404" s="441"/>
      <c r="I404" s="6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441"/>
      <c r="H405" s="441"/>
      <c r="I405" s="6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441"/>
      <c r="H406" s="441"/>
      <c r="I406" s="6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441"/>
      <c r="H407" s="441"/>
      <c r="I407" s="6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441"/>
      <c r="H408" s="441"/>
      <c r="I408" s="6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441"/>
      <c r="H409" s="441"/>
      <c r="I409" s="6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441"/>
      <c r="H410" s="441"/>
      <c r="I410" s="6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441"/>
      <c r="H411" s="441"/>
      <c r="I411" s="6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441"/>
      <c r="H412" s="441"/>
      <c r="I412" s="6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441"/>
      <c r="H413" s="441"/>
      <c r="I413" s="6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441"/>
      <c r="H414" s="441"/>
      <c r="I414" s="6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441"/>
      <c r="H415" s="441"/>
      <c r="I415" s="6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441"/>
      <c r="H416" s="441"/>
      <c r="I416" s="6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441"/>
      <c r="H417" s="441"/>
      <c r="I417" s="6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441"/>
      <c r="H418" s="441"/>
      <c r="I418" s="6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441"/>
      <c r="H419" s="441"/>
      <c r="I419" s="6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441"/>
      <c r="H420" s="441"/>
      <c r="I420" s="6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441"/>
      <c r="H421" s="441"/>
      <c r="I421" s="6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441"/>
      <c r="H422" s="441"/>
      <c r="I422" s="6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441"/>
      <c r="H423" s="441"/>
      <c r="I423" s="6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441"/>
      <c r="H424" s="441"/>
      <c r="I424" s="6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441"/>
      <c r="H425" s="441"/>
      <c r="I425" s="6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441"/>
      <c r="H426" s="441"/>
      <c r="I426" s="6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441"/>
      <c r="H427" s="441"/>
      <c r="I427" s="6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441"/>
      <c r="H428" s="441"/>
      <c r="I428" s="6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441"/>
      <c r="H429" s="441"/>
      <c r="I429" s="6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441"/>
      <c r="H430" s="441"/>
      <c r="I430" s="6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441"/>
      <c r="H431" s="441"/>
      <c r="I431" s="6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441"/>
      <c r="H432" s="441"/>
      <c r="I432" s="6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441"/>
      <c r="H433" s="441"/>
      <c r="I433" s="6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441"/>
      <c r="H434" s="441"/>
      <c r="I434" s="6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441"/>
      <c r="H435" s="441"/>
      <c r="I435" s="6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441"/>
      <c r="H436" s="441"/>
      <c r="I436" s="6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441"/>
      <c r="H437" s="441"/>
      <c r="I437" s="6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441"/>
      <c r="H438" s="441"/>
      <c r="I438" s="6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441"/>
      <c r="H439" s="441"/>
      <c r="I439" s="6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441"/>
      <c r="H440" s="441"/>
      <c r="I440" s="6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441"/>
      <c r="H441" s="441"/>
      <c r="I441" s="6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441"/>
      <c r="H442" s="441"/>
      <c r="I442" s="6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441"/>
      <c r="H443" s="441"/>
      <c r="I443" s="6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441"/>
      <c r="H444" s="441"/>
      <c r="I444" s="6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441"/>
      <c r="H445" s="441"/>
      <c r="I445" s="6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441"/>
      <c r="H446" s="441"/>
      <c r="I446" s="6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441"/>
      <c r="H447" s="441"/>
      <c r="I447" s="6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441"/>
      <c r="H448" s="441"/>
      <c r="I448" s="6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441"/>
      <c r="H449" s="441"/>
      <c r="I449" s="6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441"/>
      <c r="H450" s="441"/>
      <c r="I450" s="6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441"/>
      <c r="H451" s="441"/>
      <c r="I451" s="6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441"/>
      <c r="H452" s="441"/>
      <c r="I452" s="6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441"/>
      <c r="H453" s="441"/>
      <c r="I453" s="6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441"/>
      <c r="H454" s="441"/>
      <c r="I454" s="6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441"/>
      <c r="H455" s="441"/>
      <c r="I455" s="6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441"/>
      <c r="H456" s="441"/>
      <c r="I456" s="6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441"/>
      <c r="H457" s="441"/>
      <c r="I457" s="6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441"/>
      <c r="H458" s="441"/>
      <c r="I458" s="6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441"/>
      <c r="H459" s="441"/>
      <c r="I459" s="6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441"/>
      <c r="H460" s="441"/>
      <c r="I460" s="6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441"/>
      <c r="H461" s="441"/>
      <c r="I461" s="6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441"/>
      <c r="H462" s="441"/>
      <c r="I462" s="6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441"/>
      <c r="H463" s="441"/>
      <c r="I463" s="6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441"/>
      <c r="H464" s="441"/>
      <c r="I464" s="6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441"/>
      <c r="H465" s="441"/>
      <c r="I465" s="6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441"/>
      <c r="H466" s="441"/>
      <c r="I466" s="6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441"/>
      <c r="H467" s="441"/>
      <c r="I467" s="6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441"/>
      <c r="H468" s="441"/>
      <c r="I468" s="6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441"/>
      <c r="H469" s="441"/>
      <c r="I469" s="6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441"/>
      <c r="H470" s="441"/>
      <c r="I470" s="6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441"/>
      <c r="H471" s="441"/>
      <c r="I471" s="6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441"/>
      <c r="H472" s="441"/>
      <c r="I472" s="6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441"/>
      <c r="H473" s="441"/>
      <c r="I473" s="6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441"/>
      <c r="H474" s="441"/>
      <c r="I474" s="6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441"/>
      <c r="H475" s="441"/>
      <c r="I475" s="6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441"/>
      <c r="H476" s="441"/>
      <c r="I476" s="6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441"/>
      <c r="H477" s="441"/>
      <c r="I477" s="6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441"/>
      <c r="H478" s="441"/>
      <c r="I478" s="6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441"/>
      <c r="H479" s="441"/>
      <c r="I479" s="6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441"/>
      <c r="H480" s="441"/>
      <c r="I480" s="6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441"/>
      <c r="H481" s="441"/>
      <c r="I481" s="6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441"/>
      <c r="H482" s="441"/>
      <c r="I482" s="6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441"/>
      <c r="H483" s="441"/>
      <c r="I483" s="6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441"/>
      <c r="H484" s="441"/>
      <c r="I484" s="6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441"/>
      <c r="H485" s="441"/>
      <c r="I485" s="6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441"/>
      <c r="H486" s="441"/>
      <c r="I486" s="6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441"/>
      <c r="H487" s="441"/>
      <c r="I487" s="6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441"/>
      <c r="H488" s="441"/>
      <c r="I488" s="6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441"/>
      <c r="H489" s="441"/>
      <c r="I489" s="6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441"/>
      <c r="H490" s="441"/>
      <c r="I490" s="6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441"/>
      <c r="H491" s="441"/>
      <c r="I491" s="6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441"/>
      <c r="H492" s="441"/>
      <c r="I492" s="6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441"/>
      <c r="H493" s="441"/>
      <c r="I493" s="6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441"/>
      <c r="H494" s="441"/>
      <c r="I494" s="6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441"/>
      <c r="H495" s="441"/>
      <c r="I495" s="6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441"/>
      <c r="H496" s="441"/>
      <c r="I496" s="6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441"/>
      <c r="H497" s="441"/>
      <c r="I497" s="6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441"/>
      <c r="H498" s="441"/>
      <c r="I498" s="6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441"/>
      <c r="H499" s="441"/>
      <c r="I499" s="6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441"/>
      <c r="H500" s="441"/>
      <c r="I500" s="6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441"/>
      <c r="H501" s="441"/>
      <c r="I501" s="6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441"/>
      <c r="H502" s="441"/>
      <c r="I502" s="6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441"/>
      <c r="H503" s="441"/>
      <c r="I503" s="6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441"/>
      <c r="H504" s="441"/>
      <c r="I504" s="6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441"/>
      <c r="H505" s="441"/>
      <c r="I505" s="6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441"/>
      <c r="H506" s="441"/>
      <c r="I506" s="6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441"/>
      <c r="H507" s="441"/>
      <c r="I507" s="6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441"/>
      <c r="H508" s="441"/>
      <c r="I508" s="6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441"/>
      <c r="H509" s="441"/>
      <c r="I509" s="6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441"/>
      <c r="H510" s="441"/>
      <c r="I510" s="6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441"/>
      <c r="H511" s="441"/>
      <c r="I511" s="6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441"/>
      <c r="H512" s="441"/>
      <c r="I512" s="6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441"/>
      <c r="H513" s="441"/>
      <c r="I513" s="6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441"/>
      <c r="H514" s="441"/>
      <c r="I514" s="6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441"/>
      <c r="H515" s="441"/>
      <c r="I515" s="6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441"/>
      <c r="H516" s="441"/>
      <c r="I516" s="6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441"/>
      <c r="H517" s="441"/>
      <c r="I517" s="6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441"/>
      <c r="H518" s="441"/>
      <c r="I518" s="6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441"/>
      <c r="H519" s="441"/>
      <c r="I519" s="6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441"/>
      <c r="H520" s="441"/>
      <c r="I520" s="6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441"/>
      <c r="H521" s="441"/>
      <c r="I521" s="6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441"/>
      <c r="H522" s="441"/>
      <c r="I522" s="6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441"/>
      <c r="H523" s="441"/>
      <c r="I523" s="6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441"/>
      <c r="H524" s="441"/>
      <c r="I524" s="6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441"/>
      <c r="H525" s="441"/>
      <c r="I525" s="6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441"/>
      <c r="H526" s="441"/>
      <c r="I526" s="6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441"/>
      <c r="H527" s="441"/>
      <c r="I527" s="6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441"/>
      <c r="H528" s="441"/>
      <c r="I528" s="6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441"/>
      <c r="H529" s="441"/>
      <c r="I529" s="6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441"/>
      <c r="H530" s="441"/>
      <c r="I530" s="6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441"/>
      <c r="H531" s="441"/>
      <c r="I531" s="6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441"/>
      <c r="H532" s="441"/>
      <c r="I532" s="6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441"/>
      <c r="H533" s="441"/>
      <c r="I533" s="6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441"/>
      <c r="H534" s="441"/>
      <c r="I534" s="6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441"/>
      <c r="H535" s="441"/>
      <c r="I535" s="6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441"/>
      <c r="H536" s="441"/>
      <c r="I536" s="6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441"/>
      <c r="H537" s="441"/>
      <c r="I537" s="6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441"/>
      <c r="H538" s="441"/>
      <c r="I538" s="6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441"/>
      <c r="H539" s="441"/>
      <c r="I539" s="6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441"/>
      <c r="H540" s="441"/>
      <c r="I540" s="6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441"/>
      <c r="H541" s="441"/>
      <c r="I541" s="6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441"/>
      <c r="H542" s="441"/>
      <c r="I542" s="6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441"/>
      <c r="H543" s="441"/>
      <c r="I543" s="6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441"/>
      <c r="H544" s="441"/>
      <c r="I544" s="6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441"/>
      <c r="H545" s="441"/>
      <c r="I545" s="6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441"/>
      <c r="H546" s="441"/>
      <c r="I546" s="6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441"/>
      <c r="H547" s="441"/>
      <c r="I547" s="6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441"/>
      <c r="H548" s="441"/>
      <c r="I548" s="6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441"/>
      <c r="H549" s="441"/>
      <c r="I549" s="6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441"/>
      <c r="H550" s="441"/>
      <c r="I550" s="6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441"/>
      <c r="H551" s="441"/>
      <c r="I551" s="6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441"/>
      <c r="H552" s="441"/>
      <c r="I552" s="6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441"/>
      <c r="H553" s="441"/>
      <c r="I553" s="6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441"/>
      <c r="H554" s="441"/>
      <c r="I554" s="6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441"/>
      <c r="H555" s="441"/>
      <c r="I555" s="6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441"/>
      <c r="H556" s="441"/>
      <c r="I556" s="6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441"/>
      <c r="H557" s="441"/>
      <c r="I557" s="6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441"/>
      <c r="H558" s="441"/>
      <c r="I558" s="6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441"/>
      <c r="H559" s="441"/>
      <c r="I559" s="6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441"/>
      <c r="H560" s="441"/>
      <c r="I560" s="6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441"/>
      <c r="H561" s="441"/>
      <c r="I561" s="6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441"/>
      <c r="H562" s="441"/>
      <c r="I562" s="6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441"/>
      <c r="H563" s="441"/>
      <c r="I563" s="6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441"/>
      <c r="H564" s="441"/>
      <c r="I564" s="6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441"/>
      <c r="H565" s="441"/>
      <c r="I565" s="6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441"/>
      <c r="H566" s="441"/>
      <c r="I566" s="6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441"/>
      <c r="H567" s="441"/>
      <c r="I567" s="6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441"/>
      <c r="H568" s="441"/>
      <c r="I568" s="6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441"/>
      <c r="H569" s="441"/>
      <c r="I569" s="6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441"/>
      <c r="H570" s="441"/>
      <c r="I570" s="6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441"/>
      <c r="H571" s="441"/>
      <c r="I571" s="6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441"/>
      <c r="H572" s="441"/>
      <c r="I572" s="6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441"/>
      <c r="H573" s="441"/>
      <c r="I573" s="6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441"/>
      <c r="H574" s="441"/>
      <c r="I574" s="6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441"/>
      <c r="H575" s="441"/>
      <c r="I575" s="6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441"/>
      <c r="H576" s="441"/>
      <c r="I576" s="6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441"/>
      <c r="H577" s="441"/>
      <c r="I577" s="6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441"/>
      <c r="H578" s="441"/>
      <c r="I578" s="6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441"/>
      <c r="H579" s="441"/>
      <c r="I579" s="6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441"/>
      <c r="H580" s="441"/>
      <c r="I580" s="6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441"/>
      <c r="H581" s="441"/>
      <c r="I581" s="6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441"/>
      <c r="H582" s="441"/>
      <c r="I582" s="6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441"/>
      <c r="H583" s="441"/>
      <c r="I583" s="6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441"/>
      <c r="H584" s="441"/>
      <c r="I584" s="6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441"/>
      <c r="H585" s="441"/>
      <c r="I585" s="6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441"/>
      <c r="H586" s="441"/>
      <c r="I586" s="6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441"/>
      <c r="H587" s="441"/>
      <c r="I587" s="6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441"/>
      <c r="H588" s="441"/>
      <c r="I588" s="6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441"/>
      <c r="H589" s="441"/>
      <c r="I589" s="6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441"/>
      <c r="H590" s="441"/>
      <c r="I590" s="6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441"/>
      <c r="H591" s="441"/>
      <c r="I591" s="6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441"/>
      <c r="H592" s="441"/>
      <c r="I592" s="6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441"/>
      <c r="H593" s="441"/>
      <c r="I593" s="6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441"/>
      <c r="H594" s="441"/>
      <c r="I594" s="6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441"/>
      <c r="H595" s="441"/>
      <c r="I595" s="6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441"/>
      <c r="H596" s="441"/>
      <c r="I596" s="6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441"/>
      <c r="H597" s="441"/>
      <c r="I597" s="6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441"/>
      <c r="H598" s="441"/>
      <c r="I598" s="6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441"/>
      <c r="H599" s="441"/>
      <c r="I599" s="6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441"/>
      <c r="H600" s="441"/>
      <c r="I600" s="6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441"/>
      <c r="H601" s="441"/>
      <c r="I601" s="6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441"/>
      <c r="H602" s="441"/>
      <c r="I602" s="6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441"/>
      <c r="H603" s="441"/>
      <c r="I603" s="6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441"/>
      <c r="H604" s="441"/>
      <c r="I604" s="6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441"/>
      <c r="H605" s="441"/>
      <c r="I605" s="6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441"/>
      <c r="H606" s="441"/>
      <c r="I606" s="6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441"/>
      <c r="H607" s="441"/>
      <c r="I607" s="6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441"/>
      <c r="H608" s="441"/>
      <c r="I608" s="6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441"/>
      <c r="H609" s="441"/>
      <c r="I609" s="6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441"/>
      <c r="H610" s="441"/>
      <c r="I610" s="6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441"/>
      <c r="H611" s="441"/>
      <c r="I611" s="6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441"/>
      <c r="H612" s="441"/>
      <c r="I612" s="6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441"/>
      <c r="H613" s="441"/>
      <c r="I613" s="6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441"/>
      <c r="H614" s="441"/>
      <c r="I614" s="6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441"/>
      <c r="H615" s="441"/>
      <c r="I615" s="6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441"/>
      <c r="H616" s="441"/>
      <c r="I616" s="6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441"/>
      <c r="H617" s="441"/>
      <c r="I617" s="6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441"/>
      <c r="H618" s="441"/>
      <c r="I618" s="6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441"/>
      <c r="H619" s="441"/>
      <c r="I619" s="6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441"/>
      <c r="H620" s="441"/>
      <c r="I620" s="6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441"/>
      <c r="H621" s="441"/>
      <c r="I621" s="6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441"/>
      <c r="H622" s="441"/>
      <c r="I622" s="6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441"/>
      <c r="H623" s="441"/>
      <c r="I623" s="6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441"/>
      <c r="H624" s="441"/>
      <c r="I624" s="6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441"/>
      <c r="H625" s="441"/>
      <c r="I625" s="6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441"/>
      <c r="H626" s="441"/>
      <c r="I626" s="6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441"/>
      <c r="H627" s="441"/>
      <c r="I627" s="6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441"/>
      <c r="H628" s="441"/>
      <c r="I628" s="6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441"/>
      <c r="H629" s="441"/>
      <c r="I629" s="6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441"/>
      <c r="H630" s="441"/>
      <c r="I630" s="6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441"/>
      <c r="H631" s="441"/>
      <c r="I631" s="6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441"/>
      <c r="H632" s="441"/>
      <c r="I632" s="6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441"/>
      <c r="H633" s="441"/>
      <c r="I633" s="6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441"/>
      <c r="H634" s="441"/>
      <c r="I634" s="6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441"/>
      <c r="H635" s="441"/>
      <c r="I635" s="6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441"/>
      <c r="H636" s="441"/>
      <c r="I636" s="6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441"/>
      <c r="H637" s="441"/>
      <c r="I637" s="6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441"/>
      <c r="H638" s="441"/>
      <c r="I638" s="6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441"/>
      <c r="H639" s="441"/>
      <c r="I639" s="6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441"/>
      <c r="H640" s="441"/>
      <c r="I640" s="6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441"/>
      <c r="H641" s="441"/>
      <c r="I641" s="6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441"/>
      <c r="H642" s="441"/>
      <c r="I642" s="6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441"/>
      <c r="H643" s="441"/>
      <c r="I643" s="6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441"/>
      <c r="H644" s="441"/>
      <c r="I644" s="6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441"/>
      <c r="H645" s="441"/>
      <c r="I645" s="6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441"/>
      <c r="H646" s="441"/>
      <c r="I646" s="6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441"/>
      <c r="H647" s="441"/>
      <c r="I647" s="6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441"/>
      <c r="H648" s="441"/>
      <c r="I648" s="6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441"/>
      <c r="H649" s="441"/>
      <c r="I649" s="6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441"/>
      <c r="H650" s="441"/>
      <c r="I650" s="6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441"/>
      <c r="H651" s="441"/>
      <c r="I651" s="6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441"/>
      <c r="H652" s="441"/>
      <c r="I652" s="6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441"/>
      <c r="H653" s="441"/>
      <c r="I653" s="6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441"/>
      <c r="H654" s="441"/>
      <c r="I654" s="6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441"/>
      <c r="H655" s="441"/>
      <c r="I655" s="6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441"/>
      <c r="H656" s="441"/>
      <c r="I656" s="6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441"/>
      <c r="H657" s="441"/>
      <c r="I657" s="6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441"/>
      <c r="H658" s="441"/>
      <c r="I658" s="6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441"/>
      <c r="H659" s="441"/>
      <c r="I659" s="6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441"/>
      <c r="H660" s="441"/>
      <c r="I660" s="6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441"/>
      <c r="H661" s="441"/>
      <c r="I661" s="6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441"/>
      <c r="H662" s="441"/>
      <c r="I662" s="6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441"/>
      <c r="H663" s="441"/>
      <c r="I663" s="6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441"/>
      <c r="H664" s="441"/>
      <c r="I664" s="6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441"/>
      <c r="H665" s="441"/>
      <c r="I665" s="6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441"/>
      <c r="H666" s="441"/>
      <c r="I666" s="6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441"/>
      <c r="H667" s="441"/>
      <c r="I667" s="6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441"/>
      <c r="H668" s="441"/>
      <c r="I668" s="6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441"/>
      <c r="H669" s="441"/>
      <c r="I669" s="6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441"/>
      <c r="H670" s="441"/>
      <c r="I670" s="6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441"/>
      <c r="H671" s="441"/>
      <c r="I671" s="6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441"/>
      <c r="H672" s="441"/>
      <c r="I672" s="6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441"/>
      <c r="H673" s="441"/>
      <c r="I673" s="6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441"/>
      <c r="H674" s="441"/>
      <c r="I674" s="6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441"/>
      <c r="H675" s="441"/>
      <c r="I675" s="6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441"/>
      <c r="H676" s="441"/>
      <c r="I676" s="6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441"/>
      <c r="H677" s="441"/>
      <c r="I677" s="6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441"/>
      <c r="H678" s="441"/>
      <c r="I678" s="6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441"/>
      <c r="H679" s="441"/>
      <c r="I679" s="6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441"/>
      <c r="H680" s="441"/>
      <c r="I680" s="6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441"/>
      <c r="H681" s="441"/>
      <c r="I681" s="6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441"/>
      <c r="H682" s="441"/>
      <c r="I682" s="6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441"/>
      <c r="H683" s="441"/>
      <c r="I683" s="6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441"/>
      <c r="H684" s="441"/>
      <c r="I684" s="6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441"/>
      <c r="H685" s="441"/>
      <c r="I685" s="6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441"/>
      <c r="H686" s="441"/>
      <c r="I686" s="6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441"/>
      <c r="H687" s="441"/>
      <c r="I687" s="6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441"/>
      <c r="H688" s="441"/>
      <c r="I688" s="6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441"/>
      <c r="H689" s="441"/>
      <c r="I689" s="6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441"/>
      <c r="H690" s="441"/>
      <c r="I690" s="6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441"/>
      <c r="H691" s="441"/>
      <c r="I691" s="6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441"/>
      <c r="H692" s="441"/>
      <c r="I692" s="6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441"/>
      <c r="H693" s="441"/>
      <c r="I693" s="6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441"/>
      <c r="H694" s="441"/>
      <c r="I694" s="6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441"/>
      <c r="H695" s="441"/>
      <c r="I695" s="6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441"/>
      <c r="H696" s="441"/>
      <c r="I696" s="6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441"/>
      <c r="H697" s="441"/>
      <c r="I697" s="6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441"/>
      <c r="H698" s="441"/>
      <c r="I698" s="6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441"/>
      <c r="H699" s="441"/>
      <c r="I699" s="6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441"/>
      <c r="H700" s="441"/>
      <c r="I700" s="6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441"/>
      <c r="H701" s="441"/>
      <c r="I701" s="6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441"/>
      <c r="H702" s="441"/>
      <c r="I702" s="6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441"/>
      <c r="H703" s="441"/>
      <c r="I703" s="6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441"/>
      <c r="H704" s="441"/>
      <c r="I704" s="6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441"/>
      <c r="H705" s="441"/>
      <c r="I705" s="6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441"/>
      <c r="H706" s="441"/>
      <c r="I706" s="6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441"/>
      <c r="H707" s="441"/>
      <c r="I707" s="6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441"/>
      <c r="H708" s="441"/>
      <c r="I708" s="6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441"/>
      <c r="H709" s="441"/>
      <c r="I709" s="6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441"/>
      <c r="H710" s="441"/>
      <c r="I710" s="6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441"/>
      <c r="H711" s="441"/>
      <c r="I711" s="6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441"/>
      <c r="H712" s="441"/>
      <c r="I712" s="6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441"/>
      <c r="H713" s="441"/>
      <c r="I713" s="6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441"/>
      <c r="H714" s="441"/>
      <c r="I714" s="6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441"/>
      <c r="H715" s="441"/>
      <c r="I715" s="6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441"/>
      <c r="H716" s="441"/>
      <c r="I716" s="6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441"/>
      <c r="H717" s="441"/>
      <c r="I717" s="6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441"/>
      <c r="H718" s="441"/>
      <c r="I718" s="6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441"/>
      <c r="H719" s="441"/>
      <c r="I719" s="6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441"/>
      <c r="H720" s="441"/>
      <c r="I720" s="6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441"/>
      <c r="H721" s="441"/>
      <c r="I721" s="6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441"/>
      <c r="H722" s="441"/>
      <c r="I722" s="6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441"/>
      <c r="H723" s="441"/>
      <c r="I723" s="6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441"/>
      <c r="H724" s="441"/>
      <c r="I724" s="6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441"/>
      <c r="H725" s="441"/>
      <c r="I725" s="6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441"/>
      <c r="H726" s="441"/>
      <c r="I726" s="6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441"/>
      <c r="H727" s="441"/>
      <c r="I727" s="6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441"/>
      <c r="H728" s="441"/>
      <c r="I728" s="6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441"/>
      <c r="H729" s="441"/>
      <c r="I729" s="6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441"/>
      <c r="H730" s="441"/>
      <c r="I730" s="6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441"/>
      <c r="H731" s="441"/>
      <c r="I731" s="6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441"/>
      <c r="H732" s="441"/>
      <c r="I732" s="6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441"/>
      <c r="H733" s="441"/>
      <c r="I733" s="6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441"/>
      <c r="H734" s="441"/>
      <c r="I734" s="6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441"/>
      <c r="H735" s="441"/>
      <c r="I735" s="6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441"/>
      <c r="H736" s="441"/>
      <c r="I736" s="6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441"/>
      <c r="H737" s="441"/>
      <c r="I737" s="6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441"/>
      <c r="H738" s="441"/>
      <c r="I738" s="6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441"/>
      <c r="H739" s="441"/>
      <c r="I739" s="6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441"/>
      <c r="H740" s="441"/>
      <c r="I740" s="6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441"/>
      <c r="H741" s="441"/>
      <c r="I741" s="6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441"/>
      <c r="H742" s="441"/>
      <c r="I742" s="6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441"/>
      <c r="H743" s="441"/>
      <c r="I743" s="6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441"/>
      <c r="H744" s="441"/>
      <c r="I744" s="6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441"/>
      <c r="H745" s="441"/>
      <c r="I745" s="6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441"/>
      <c r="H746" s="441"/>
      <c r="I746" s="6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441"/>
      <c r="H747" s="441"/>
      <c r="I747" s="6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441"/>
      <c r="H748" s="441"/>
      <c r="I748" s="6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441"/>
      <c r="H749" s="441"/>
      <c r="I749" s="6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441"/>
      <c r="H750" s="441"/>
      <c r="I750" s="6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441"/>
      <c r="H751" s="441"/>
      <c r="I751" s="6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441"/>
      <c r="H752" s="441"/>
      <c r="I752" s="6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441"/>
      <c r="H753" s="441"/>
      <c r="I753" s="6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441"/>
      <c r="H754" s="441"/>
      <c r="I754" s="6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441"/>
      <c r="H755" s="441"/>
      <c r="I755" s="6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441"/>
      <c r="H756" s="441"/>
      <c r="I756" s="6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441"/>
      <c r="H757" s="441"/>
      <c r="I757" s="6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441"/>
      <c r="H758" s="441"/>
      <c r="I758" s="6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441"/>
      <c r="H759" s="441"/>
      <c r="I759" s="6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441"/>
      <c r="H760" s="441"/>
      <c r="I760" s="6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441"/>
      <c r="H761" s="441"/>
      <c r="I761" s="6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441"/>
      <c r="H762" s="441"/>
      <c r="I762" s="6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441"/>
      <c r="H763" s="441"/>
      <c r="I763" s="6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441"/>
      <c r="H764" s="441"/>
      <c r="I764" s="6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441"/>
      <c r="H765" s="441"/>
      <c r="I765" s="6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441"/>
      <c r="H766" s="441"/>
      <c r="I766" s="6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441"/>
      <c r="H767" s="441"/>
      <c r="I767" s="6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441"/>
      <c r="H768" s="441"/>
      <c r="I768" s="6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441"/>
      <c r="H769" s="441"/>
      <c r="I769" s="6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441"/>
      <c r="H770" s="441"/>
      <c r="I770" s="6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441"/>
      <c r="H771" s="441"/>
      <c r="I771" s="6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441"/>
      <c r="H772" s="441"/>
      <c r="I772" s="6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441"/>
      <c r="H773" s="441"/>
      <c r="I773" s="6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441"/>
      <c r="H774" s="441"/>
      <c r="I774" s="6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441"/>
      <c r="H775" s="441"/>
      <c r="I775" s="6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441"/>
      <c r="H776" s="441"/>
      <c r="I776" s="6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441"/>
      <c r="H777" s="441"/>
      <c r="I777" s="6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441"/>
      <c r="H778" s="441"/>
      <c r="I778" s="6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441"/>
      <c r="H779" s="441"/>
      <c r="I779" s="6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441"/>
      <c r="H780" s="441"/>
      <c r="I780" s="6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441"/>
      <c r="H781" s="441"/>
      <c r="I781" s="6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441"/>
      <c r="H782" s="441"/>
      <c r="I782" s="6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441"/>
      <c r="H783" s="441"/>
      <c r="I783" s="6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441"/>
      <c r="H784" s="441"/>
      <c r="I784" s="6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441"/>
      <c r="H785" s="441"/>
      <c r="I785" s="6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441"/>
      <c r="H786" s="441"/>
      <c r="I786" s="6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441"/>
      <c r="H787" s="441"/>
      <c r="I787" s="6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441"/>
      <c r="H788" s="441"/>
      <c r="I788" s="6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441"/>
      <c r="H789" s="441"/>
      <c r="I789" s="6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441"/>
      <c r="H790" s="441"/>
      <c r="I790" s="6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441"/>
      <c r="H791" s="441"/>
      <c r="I791" s="6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441"/>
      <c r="H792" s="441"/>
      <c r="I792" s="6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441"/>
      <c r="H793" s="441"/>
      <c r="I793" s="6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441"/>
      <c r="H794" s="441"/>
      <c r="I794" s="6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441"/>
      <c r="H795" s="441"/>
      <c r="I795" s="6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441"/>
      <c r="H796" s="441"/>
      <c r="I796" s="6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441"/>
      <c r="H797" s="441"/>
      <c r="I797" s="6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441"/>
      <c r="H798" s="441"/>
      <c r="I798" s="6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441"/>
      <c r="H799" s="441"/>
      <c r="I799" s="6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441"/>
      <c r="H800" s="441"/>
      <c r="I800" s="6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441"/>
      <c r="H801" s="441"/>
      <c r="I801" s="6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441"/>
      <c r="H802" s="441"/>
      <c r="I802" s="6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441"/>
      <c r="H803" s="441"/>
      <c r="I803" s="6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441"/>
      <c r="H804" s="441"/>
      <c r="I804" s="6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441"/>
      <c r="H805" s="441"/>
      <c r="I805" s="6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441"/>
      <c r="H806" s="441"/>
      <c r="I806" s="6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441"/>
      <c r="H807" s="441"/>
      <c r="I807" s="6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441"/>
      <c r="H808" s="441"/>
      <c r="I808" s="6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441"/>
      <c r="H809" s="441"/>
      <c r="I809" s="6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441"/>
      <c r="H810" s="441"/>
      <c r="I810" s="6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441"/>
      <c r="H811" s="441"/>
      <c r="I811" s="6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441"/>
      <c r="H812" s="441"/>
      <c r="I812" s="6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441"/>
      <c r="H813" s="441"/>
      <c r="I813" s="6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441"/>
      <c r="H814" s="441"/>
      <c r="I814" s="6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441"/>
      <c r="H815" s="441"/>
      <c r="I815" s="6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441"/>
      <c r="H816" s="441"/>
      <c r="I816" s="6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441"/>
      <c r="H817" s="441"/>
      <c r="I817" s="6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441"/>
      <c r="H818" s="441"/>
      <c r="I818" s="6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441"/>
      <c r="H819" s="441"/>
      <c r="I819" s="6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441"/>
      <c r="H820" s="441"/>
      <c r="I820" s="6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441"/>
      <c r="H821" s="441"/>
      <c r="I821" s="6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441"/>
      <c r="H822" s="441"/>
      <c r="I822" s="6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441"/>
      <c r="H823" s="441"/>
      <c r="I823" s="6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441"/>
      <c r="H824" s="441"/>
      <c r="I824" s="6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441"/>
      <c r="H825" s="441"/>
      <c r="I825" s="6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441"/>
      <c r="H826" s="441"/>
      <c r="I826" s="6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441"/>
      <c r="H827" s="441"/>
      <c r="I827" s="6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441"/>
      <c r="H828" s="441"/>
      <c r="I828" s="6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441"/>
      <c r="H829" s="441"/>
      <c r="I829" s="6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441"/>
      <c r="H830" s="441"/>
      <c r="I830" s="6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441"/>
      <c r="H831" s="441"/>
      <c r="I831" s="6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441"/>
      <c r="H832" s="441"/>
      <c r="I832" s="6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441"/>
      <c r="H833" s="441"/>
      <c r="I833" s="6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441"/>
      <c r="H834" s="441"/>
      <c r="I834" s="6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441"/>
      <c r="H835" s="441"/>
      <c r="I835" s="6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441"/>
      <c r="H836" s="441"/>
      <c r="I836" s="6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441"/>
      <c r="H837" s="441"/>
      <c r="I837" s="6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441"/>
      <c r="H838" s="441"/>
      <c r="I838" s="6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441"/>
      <c r="H839" s="441"/>
      <c r="I839" s="6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441"/>
      <c r="H840" s="441"/>
      <c r="I840" s="6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441"/>
      <c r="H841" s="441"/>
      <c r="I841" s="6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441"/>
      <c r="H842" s="441"/>
      <c r="I842" s="6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441"/>
      <c r="H843" s="441"/>
      <c r="I843" s="6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441"/>
      <c r="H844" s="441"/>
      <c r="I844" s="6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441"/>
      <c r="H845" s="441"/>
      <c r="I845" s="6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441"/>
      <c r="H846" s="441"/>
      <c r="I846" s="6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441"/>
      <c r="H847" s="441"/>
      <c r="I847" s="6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441"/>
      <c r="H848" s="441"/>
      <c r="I848" s="6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441"/>
      <c r="H849" s="441"/>
      <c r="I849" s="6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441"/>
      <c r="H850" s="441"/>
      <c r="I850" s="6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441"/>
      <c r="H851" s="441"/>
      <c r="I851" s="6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441"/>
      <c r="H852" s="441"/>
      <c r="I852" s="6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441"/>
      <c r="H853" s="441"/>
      <c r="I853" s="6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441"/>
      <c r="H854" s="441"/>
      <c r="I854" s="6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441"/>
      <c r="H855" s="441"/>
      <c r="I855" s="6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441"/>
      <c r="H856" s="441"/>
      <c r="I856" s="6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441"/>
      <c r="H857" s="441"/>
      <c r="I857" s="6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441"/>
      <c r="H858" s="441"/>
      <c r="I858" s="6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441"/>
      <c r="H859" s="441"/>
      <c r="I859" s="6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441"/>
      <c r="H860" s="441"/>
      <c r="I860" s="6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441"/>
      <c r="H861" s="441"/>
      <c r="I861" s="6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441"/>
      <c r="H862" s="441"/>
      <c r="I862" s="6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441"/>
      <c r="H863" s="441"/>
      <c r="I863" s="6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441"/>
      <c r="H864" s="441"/>
      <c r="I864" s="6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441"/>
      <c r="H865" s="441"/>
      <c r="I865" s="6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441"/>
      <c r="H866" s="441"/>
      <c r="I866" s="6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441"/>
      <c r="H867" s="441"/>
      <c r="I867" s="6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441"/>
      <c r="H868" s="441"/>
      <c r="I868" s="6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441"/>
      <c r="H869" s="441"/>
      <c r="I869" s="6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441"/>
      <c r="H870" s="441"/>
      <c r="I870" s="6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441"/>
      <c r="H871" s="441"/>
      <c r="I871" s="6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441"/>
      <c r="H872" s="441"/>
      <c r="I872" s="6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441"/>
      <c r="H873" s="441"/>
      <c r="I873" s="6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441"/>
      <c r="H874" s="441"/>
      <c r="I874" s="6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441"/>
      <c r="H875" s="441"/>
      <c r="I875" s="6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441"/>
      <c r="H876" s="441"/>
      <c r="I876" s="6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441"/>
      <c r="H877" s="441"/>
      <c r="I877" s="6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441"/>
      <c r="H878" s="441"/>
      <c r="I878" s="6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441"/>
      <c r="H879" s="441"/>
      <c r="I879" s="6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441"/>
      <c r="H880" s="441"/>
      <c r="I880" s="6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441"/>
      <c r="H881" s="441"/>
      <c r="I881" s="6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441"/>
      <c r="H882" s="441"/>
      <c r="I882" s="6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441"/>
      <c r="H883" s="441"/>
      <c r="I883" s="6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441"/>
      <c r="H884" s="441"/>
      <c r="I884" s="6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441"/>
      <c r="H885" s="441"/>
      <c r="I885" s="6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441"/>
      <c r="H886" s="441"/>
      <c r="I886" s="6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441"/>
      <c r="H887" s="441"/>
      <c r="I887" s="6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441"/>
      <c r="H888" s="441"/>
      <c r="I888" s="6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441"/>
      <c r="H889" s="441"/>
      <c r="I889" s="6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441"/>
      <c r="H890" s="441"/>
      <c r="I890" s="6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441"/>
      <c r="H891" s="441"/>
      <c r="I891" s="6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441"/>
      <c r="H892" s="441"/>
      <c r="I892" s="6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441"/>
      <c r="H893" s="441"/>
      <c r="I893" s="6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441"/>
      <c r="H894" s="441"/>
      <c r="I894" s="6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441"/>
      <c r="H895" s="441"/>
      <c r="I895" s="6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441"/>
      <c r="H896" s="441"/>
      <c r="I896" s="6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441"/>
      <c r="H897" s="441"/>
      <c r="I897" s="6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441"/>
      <c r="H898" s="441"/>
      <c r="I898" s="6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441"/>
      <c r="H899" s="441"/>
      <c r="I899" s="6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441"/>
      <c r="H900" s="441"/>
      <c r="I900" s="6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441"/>
      <c r="H901" s="441"/>
      <c r="I901" s="6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441"/>
      <c r="H902" s="441"/>
      <c r="I902" s="6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441"/>
      <c r="H903" s="441"/>
      <c r="I903" s="6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441"/>
      <c r="H904" s="441"/>
      <c r="I904" s="6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441"/>
      <c r="H905" s="441"/>
      <c r="I905" s="6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441"/>
      <c r="H906" s="441"/>
      <c r="I906" s="6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441"/>
      <c r="H907" s="441"/>
      <c r="I907" s="6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441"/>
      <c r="H908" s="441"/>
      <c r="I908" s="6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441"/>
      <c r="H909" s="441"/>
      <c r="I909" s="6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441"/>
      <c r="H910" s="441"/>
      <c r="I910" s="6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441"/>
      <c r="H911" s="441"/>
      <c r="I911" s="6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441"/>
      <c r="H912" s="441"/>
      <c r="I912" s="6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441"/>
      <c r="H913" s="441"/>
      <c r="I913" s="6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441"/>
      <c r="H914" s="441"/>
      <c r="I914" s="6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441"/>
      <c r="H915" s="441"/>
      <c r="I915" s="6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441"/>
      <c r="H916" s="441"/>
      <c r="I916" s="6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441"/>
      <c r="H917" s="441"/>
      <c r="I917" s="6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441"/>
      <c r="H918" s="441"/>
      <c r="I918" s="6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441"/>
      <c r="H919" s="441"/>
      <c r="I919" s="6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441"/>
      <c r="H920" s="441"/>
      <c r="I920" s="6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441"/>
      <c r="H921" s="441"/>
      <c r="I921" s="6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441"/>
      <c r="H922" s="441"/>
      <c r="I922" s="6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441"/>
      <c r="H923" s="441"/>
      <c r="I923" s="6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441"/>
      <c r="H924" s="441"/>
      <c r="I924" s="6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441"/>
      <c r="H925" s="441"/>
      <c r="I925" s="6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441"/>
      <c r="H926" s="441"/>
      <c r="I926" s="6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441"/>
      <c r="H927" s="441"/>
      <c r="I927" s="6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441"/>
      <c r="H928" s="441"/>
      <c r="I928" s="6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441"/>
      <c r="H929" s="441"/>
      <c r="I929" s="6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441"/>
      <c r="H930" s="441"/>
      <c r="I930" s="6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441"/>
      <c r="H931" s="441"/>
      <c r="I931" s="6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441"/>
      <c r="H932" s="441"/>
      <c r="I932" s="6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441"/>
      <c r="H933" s="441"/>
      <c r="I933" s="6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441"/>
      <c r="H934" s="441"/>
      <c r="I934" s="6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441"/>
      <c r="H935" s="441"/>
      <c r="I935" s="6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441"/>
      <c r="H936" s="441"/>
      <c r="I936" s="6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441"/>
      <c r="H937" s="441"/>
      <c r="I937" s="6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441"/>
      <c r="H938" s="441"/>
      <c r="I938" s="6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441"/>
      <c r="H939" s="441"/>
      <c r="I939" s="6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441"/>
      <c r="H940" s="441"/>
      <c r="I940" s="6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441"/>
      <c r="H941" s="441"/>
      <c r="I941" s="6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441"/>
      <c r="H942" s="441"/>
      <c r="I942" s="6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441"/>
      <c r="H943" s="441"/>
      <c r="I943" s="6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441"/>
      <c r="H944" s="441"/>
      <c r="I944" s="6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441"/>
      <c r="H945" s="441"/>
      <c r="I945" s="6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441"/>
      <c r="H946" s="441"/>
      <c r="I946" s="6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441"/>
      <c r="H947" s="441"/>
      <c r="I947" s="6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441"/>
      <c r="H948" s="441"/>
      <c r="I948" s="6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441"/>
      <c r="H949" s="441"/>
      <c r="I949" s="6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441"/>
      <c r="H950" s="441"/>
      <c r="I950" s="6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441"/>
      <c r="H951" s="441"/>
      <c r="I951" s="6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441"/>
      <c r="H952" s="441"/>
      <c r="I952" s="6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441"/>
      <c r="H953" s="441"/>
      <c r="I953" s="6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441"/>
      <c r="H954" s="441"/>
      <c r="I954" s="6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441"/>
      <c r="H955" s="441"/>
      <c r="I955" s="6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441"/>
      <c r="H956" s="441"/>
      <c r="I956" s="6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441"/>
      <c r="H957" s="441"/>
      <c r="I957" s="6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441"/>
      <c r="H958" s="441"/>
      <c r="I958" s="6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441"/>
      <c r="H959" s="441"/>
      <c r="I959" s="6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441"/>
      <c r="H960" s="441"/>
      <c r="I960" s="6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441"/>
      <c r="H961" s="441"/>
      <c r="I961" s="6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441"/>
      <c r="H962" s="441"/>
      <c r="I962" s="6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441"/>
      <c r="H963" s="441"/>
      <c r="I963" s="6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441"/>
      <c r="H964" s="441"/>
      <c r="I964" s="6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441"/>
      <c r="H965" s="441"/>
      <c r="I965" s="6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441"/>
      <c r="H966" s="441"/>
      <c r="I966" s="6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441"/>
      <c r="H967" s="441"/>
      <c r="I967" s="6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441"/>
      <c r="H968" s="441"/>
      <c r="I968" s="6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441"/>
      <c r="H969" s="441"/>
      <c r="I969" s="6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441"/>
      <c r="H970" s="441"/>
      <c r="I970" s="6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441"/>
      <c r="H971" s="441"/>
      <c r="I971" s="6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441"/>
      <c r="H972" s="441"/>
      <c r="I972" s="6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441"/>
      <c r="H973" s="441"/>
      <c r="I973" s="6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441"/>
      <c r="H974" s="441"/>
      <c r="I974" s="6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441"/>
      <c r="H975" s="441"/>
      <c r="I975" s="6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441"/>
      <c r="H976" s="441"/>
      <c r="I976" s="6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441"/>
      <c r="H977" s="441"/>
      <c r="I977" s="6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441"/>
      <c r="H978" s="441"/>
      <c r="I978" s="6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441"/>
      <c r="H979" s="441"/>
      <c r="I979" s="6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441"/>
      <c r="H980" s="441"/>
      <c r="I980" s="6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441"/>
      <c r="H981" s="441"/>
      <c r="I981" s="6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441"/>
      <c r="H982" s="441"/>
      <c r="I982" s="6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441"/>
      <c r="H983" s="441"/>
      <c r="I983" s="6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441"/>
      <c r="H984" s="441"/>
      <c r="I984" s="6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441"/>
      <c r="H985" s="441"/>
      <c r="I985" s="6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441"/>
      <c r="H986" s="441"/>
      <c r="I986" s="6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441"/>
      <c r="H987" s="441"/>
      <c r="I987" s="6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441"/>
      <c r="H988" s="441"/>
      <c r="I988" s="6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441"/>
      <c r="H989" s="441"/>
      <c r="I989" s="6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441"/>
      <c r="H990" s="441"/>
      <c r="I990" s="6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441"/>
      <c r="H991" s="441"/>
      <c r="I991" s="6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441"/>
      <c r="H992" s="441"/>
      <c r="I992" s="6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441"/>
      <c r="H993" s="441"/>
      <c r="I993" s="6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441"/>
      <c r="H994" s="441"/>
      <c r="I994" s="6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441"/>
      <c r="H995" s="441"/>
      <c r="I995" s="6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441"/>
      <c r="H996" s="441"/>
      <c r="I996" s="6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441"/>
      <c r="H997" s="441"/>
      <c r="I997" s="6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441"/>
      <c r="H998" s="441"/>
      <c r="I998" s="6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441"/>
      <c r="H999" s="441"/>
      <c r="I999" s="6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AB999" s="8"/>
      <c r="AC999" s="8"/>
      <c r="AD999" s="8"/>
      <c r="AE999" s="8"/>
    </row>
    <row r="1000">
      <c r="G1000" s="494"/>
      <c r="H1000" s="494"/>
      <c r="I1000" s="243"/>
      <c r="M1000" s="243"/>
      <c r="N1000" s="243"/>
      <c r="P1000" s="243"/>
      <c r="Q1000" s="243"/>
      <c r="R1000" s="243"/>
    </row>
  </sheetData>
  <mergeCells count="14">
    <mergeCell ref="L93:P93"/>
    <mergeCell ref="M94:P94"/>
    <mergeCell ref="M95:P95"/>
    <mergeCell ref="S95:U95"/>
    <mergeCell ref="N96:P96"/>
    <mergeCell ref="N97:P97"/>
    <mergeCell ref="O98:P98"/>
    <mergeCell ref="A2:J2"/>
    <mergeCell ref="A3:J3"/>
    <mergeCell ref="K3:S3"/>
    <mergeCell ref="Z6:AA6"/>
    <mergeCell ref="W13:X13"/>
    <mergeCell ref="W17:X17"/>
    <mergeCell ref="K92:P92"/>
  </mergeCells>
  <dataValidations>
    <dataValidation type="list" allowBlank="1" showErrorMessage="1" sqref="B7:B91">
      <formula1>"Pix,Cartão,Pacote ,Pago "</formula1>
    </dataValidation>
    <dataValidation type="list" allowBlank="1" showErrorMessage="1" sqref="A7:A91">
      <formula1>"Nobre,Publicidade"</formula1>
    </dataValidation>
    <dataValidation type="list" allowBlank="1" showErrorMessage="1" sqref="E7:E91 E208:F999">
      <formula1>"Vinicius,Gustavo,Kaua,Wesley,Caio,Julia,Thiago,Daniel,Jhonatas,Diogo,Caio Ferreira,Kaicky,Pamelah,Caio Alves,Camila,Wiliam ,Gabriel "</formula1>
    </dataValidation>
    <dataValidation type="list" allowBlank="1" showErrorMessage="1" sqref="J7:J91">
      <formula1>"Mel,Drieli,Fernanda"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6.75"/>
    <col customWidth="1" min="5" max="5" width="13.38"/>
    <col customWidth="1" min="6" max="6" width="18.88"/>
    <col customWidth="1" min="7" max="7" width="31.13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75"/>
    <col customWidth="1" min="25" max="25" width="2.25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4"/>
      <c r="H1" s="4"/>
      <c r="I1" s="5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19"/>
      <c r="H4" s="19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7"/>
      <c r="H5" s="27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49" t="s">
        <v>20</v>
      </c>
      <c r="X6" s="50">
        <f>SUM(K7:K56)</f>
        <v>3096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120" t="s">
        <v>1333</v>
      </c>
      <c r="E7" s="56" t="s">
        <v>129</v>
      </c>
      <c r="F7" s="53" t="s">
        <v>721</v>
      </c>
      <c r="G7" s="405" t="s">
        <v>1334</v>
      </c>
      <c r="H7" s="74" t="s">
        <v>1335</v>
      </c>
      <c r="I7" s="76" t="s">
        <v>1336</v>
      </c>
      <c r="J7" s="53" t="s">
        <v>38</v>
      </c>
      <c r="K7" s="59"/>
      <c r="L7" s="60">
        <v>350.0</v>
      </c>
      <c r="M7" s="61"/>
      <c r="N7" s="106"/>
      <c r="O7" s="63"/>
      <c r="P7" s="66"/>
      <c r="Q7" s="265"/>
      <c r="R7" s="64"/>
      <c r="S7" s="262"/>
      <c r="T7" s="263"/>
      <c r="U7" s="260"/>
      <c r="V7" s="68">
        <v>50.0</v>
      </c>
      <c r="W7" s="69" t="s">
        <v>12</v>
      </c>
      <c r="X7" s="70">
        <f>SUM(M8:M93)</f>
        <v>3301</v>
      </c>
      <c r="Y7" s="8"/>
      <c r="Z7" s="42" t="s">
        <v>13</v>
      </c>
      <c r="AA7" s="71">
        <f>SUM(N7:N92)</f>
        <v>2800</v>
      </c>
      <c r="AB7" s="8"/>
      <c r="AC7" s="8"/>
      <c r="AD7" s="8"/>
      <c r="AE7" s="8"/>
    </row>
    <row r="8">
      <c r="A8" s="53" t="s">
        <v>57</v>
      </c>
      <c r="B8" s="53" t="s">
        <v>49</v>
      </c>
      <c r="C8" s="72"/>
      <c r="D8" s="73" t="s">
        <v>1337</v>
      </c>
      <c r="E8" s="56" t="s">
        <v>63</v>
      </c>
      <c r="F8" s="53" t="s">
        <v>721</v>
      </c>
      <c r="G8" s="405" t="s">
        <v>1338</v>
      </c>
      <c r="H8" s="495" t="s">
        <v>1339</v>
      </c>
      <c r="I8" s="255">
        <v>8.496669289E9</v>
      </c>
      <c r="J8" s="53" t="s">
        <v>38</v>
      </c>
      <c r="K8" s="59"/>
      <c r="L8" s="77"/>
      <c r="M8" s="61">
        <v>350.0</v>
      </c>
      <c r="N8" s="62"/>
      <c r="O8" s="43"/>
      <c r="P8" s="78"/>
      <c r="Q8" s="250"/>
      <c r="R8" s="44"/>
      <c r="S8" s="268"/>
      <c r="T8" s="276"/>
      <c r="U8" s="260"/>
      <c r="V8" s="80">
        <v>50.0</v>
      </c>
      <c r="W8" s="44" t="s">
        <v>15</v>
      </c>
      <c r="X8" s="81">
        <f>SUM(R7:R92)</f>
        <v>1987</v>
      </c>
      <c r="Y8" s="8"/>
      <c r="Z8" s="40" t="s">
        <v>11</v>
      </c>
      <c r="AA8" s="82">
        <f>SUM(L7:L67)</f>
        <v>3700</v>
      </c>
      <c r="AB8" s="8"/>
      <c r="AC8" s="8"/>
      <c r="AD8" s="8"/>
      <c r="AE8" s="8"/>
    </row>
    <row r="9">
      <c r="A9" s="53" t="s">
        <v>57</v>
      </c>
      <c r="B9" s="53" t="s">
        <v>87</v>
      </c>
      <c r="C9" s="72"/>
      <c r="D9" s="73" t="s">
        <v>1340</v>
      </c>
      <c r="E9" s="56" t="s">
        <v>93</v>
      </c>
      <c r="F9" s="53" t="s">
        <v>94</v>
      </c>
      <c r="G9" s="405" t="s">
        <v>1341</v>
      </c>
      <c r="H9" s="74"/>
      <c r="I9" s="76" t="s">
        <v>1342</v>
      </c>
      <c r="J9" s="53" t="s">
        <v>70</v>
      </c>
      <c r="K9" s="86"/>
      <c r="L9" s="77"/>
      <c r="M9" s="61">
        <v>127.0</v>
      </c>
      <c r="N9" s="62"/>
      <c r="O9" s="87"/>
      <c r="P9" s="89"/>
      <c r="Q9" s="257"/>
      <c r="R9" s="64"/>
      <c r="S9" s="268"/>
      <c r="T9" s="275"/>
      <c r="U9" s="282"/>
      <c r="V9" s="269">
        <v>127.0</v>
      </c>
      <c r="W9" s="43" t="s">
        <v>22</v>
      </c>
      <c r="X9" s="90">
        <f>SUM(O7:O92)</f>
        <v>2960</v>
      </c>
      <c r="Y9" s="8"/>
      <c r="Z9" s="95" t="s">
        <v>23</v>
      </c>
      <c r="AA9" s="96">
        <f>SUM(AA7:AA8)</f>
        <v>6500</v>
      </c>
      <c r="AB9" s="8"/>
      <c r="AC9" s="8"/>
      <c r="AD9" s="8"/>
      <c r="AE9" s="8"/>
    </row>
    <row r="10">
      <c r="A10" s="53" t="s">
        <v>57</v>
      </c>
      <c r="B10" s="53" t="s">
        <v>87</v>
      </c>
      <c r="C10" s="91"/>
      <c r="D10" s="73" t="s">
        <v>1340</v>
      </c>
      <c r="E10" s="56" t="s">
        <v>93</v>
      </c>
      <c r="F10" s="53" t="s">
        <v>94</v>
      </c>
      <c r="G10" s="405" t="s">
        <v>1343</v>
      </c>
      <c r="H10" s="74"/>
      <c r="I10" s="401" t="s">
        <v>1342</v>
      </c>
      <c r="J10" s="53" t="s">
        <v>70</v>
      </c>
      <c r="K10" s="86"/>
      <c r="L10" s="271"/>
      <c r="M10" s="61">
        <v>127.0</v>
      </c>
      <c r="N10" s="94"/>
      <c r="O10" s="87"/>
      <c r="P10" s="89"/>
      <c r="Q10" s="257"/>
      <c r="R10" s="64"/>
      <c r="S10" s="272"/>
      <c r="T10" s="273"/>
      <c r="U10" s="282"/>
      <c r="V10" s="269">
        <v>127.0</v>
      </c>
      <c r="W10" s="250" t="s">
        <v>44</v>
      </c>
      <c r="X10" s="90">
        <f>SUM(Q7:Q92)</f>
        <v>350</v>
      </c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1344</v>
      </c>
      <c r="E11" s="56" t="s">
        <v>129</v>
      </c>
      <c r="F11" s="53" t="s">
        <v>721</v>
      </c>
      <c r="G11" s="405" t="s">
        <v>1345</v>
      </c>
      <c r="H11" s="150" t="s">
        <v>1346</v>
      </c>
      <c r="I11" s="76" t="s">
        <v>1347</v>
      </c>
      <c r="J11" s="53" t="s">
        <v>38</v>
      </c>
      <c r="K11" s="59"/>
      <c r="L11" s="77"/>
      <c r="M11" s="97"/>
      <c r="N11" s="62">
        <v>350.0</v>
      </c>
      <c r="O11" s="43"/>
      <c r="P11" s="78"/>
      <c r="Q11" s="250"/>
      <c r="R11" s="44"/>
      <c r="S11" s="262"/>
      <c r="T11" s="275"/>
      <c r="U11" s="282"/>
      <c r="V11" s="80">
        <v>50.0</v>
      </c>
      <c r="W11" s="98" t="s">
        <v>24</v>
      </c>
      <c r="X11" s="99">
        <f>SUM(X6:X10)</f>
        <v>11694</v>
      </c>
      <c r="Y11" s="8"/>
      <c r="Z11" s="8"/>
      <c r="AA11" s="8"/>
      <c r="AB11" s="8"/>
      <c r="AC11" s="8"/>
      <c r="AD11" s="8"/>
      <c r="AE11" s="8"/>
    </row>
    <row r="12">
      <c r="A12" s="53" t="s">
        <v>48</v>
      </c>
      <c r="B12" s="53" t="s">
        <v>49</v>
      </c>
      <c r="C12" s="72"/>
      <c r="D12" s="73" t="s">
        <v>1348</v>
      </c>
      <c r="E12" s="56" t="s">
        <v>129</v>
      </c>
      <c r="F12" s="53" t="s">
        <v>721</v>
      </c>
      <c r="G12" s="412" t="s">
        <v>1349</v>
      </c>
      <c r="H12" s="496" t="s">
        <v>1349</v>
      </c>
      <c r="I12" s="255">
        <v>1.1983447992E10</v>
      </c>
      <c r="J12" s="53" t="s">
        <v>38</v>
      </c>
      <c r="K12" s="59"/>
      <c r="L12" s="77"/>
      <c r="M12" s="61"/>
      <c r="N12" s="62">
        <v>350.0</v>
      </c>
      <c r="O12" s="43"/>
      <c r="P12" s="78"/>
      <c r="Q12" s="250"/>
      <c r="R12" s="44"/>
      <c r="S12" s="268"/>
      <c r="T12" s="276"/>
      <c r="U12" s="282"/>
      <c r="V12" s="80">
        <v>50.0</v>
      </c>
      <c r="W12" s="100"/>
      <c r="X12" s="101"/>
      <c r="Y12" s="8"/>
      <c r="Z12" s="95" t="s">
        <v>25</v>
      </c>
      <c r="AA12" s="497" t="str">
        <f>SUM(X11,#REF!,X20,AA9)</f>
        <v>#REF!</v>
      </c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1350</v>
      </c>
      <c r="E13" s="56" t="s">
        <v>29</v>
      </c>
      <c r="F13" s="53" t="s">
        <v>721</v>
      </c>
      <c r="G13" s="405" t="s">
        <v>1351</v>
      </c>
      <c r="H13" s="150" t="s">
        <v>834</v>
      </c>
      <c r="I13" s="401" t="s">
        <v>1352</v>
      </c>
      <c r="J13" s="53" t="s">
        <v>70</v>
      </c>
      <c r="K13" s="59"/>
      <c r="L13" s="77">
        <v>300.0</v>
      </c>
      <c r="M13" s="61"/>
      <c r="N13" s="62"/>
      <c r="O13" s="87"/>
      <c r="P13" s="89"/>
      <c r="Q13" s="257"/>
      <c r="R13" s="64"/>
      <c r="S13" s="268"/>
      <c r="T13" s="275"/>
      <c r="U13" s="402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 t="s">
        <v>1353</v>
      </c>
      <c r="E14" s="56" t="s">
        <v>99</v>
      </c>
      <c r="F14" s="53" t="s">
        <v>721</v>
      </c>
      <c r="G14" s="405" t="s">
        <v>1354</v>
      </c>
      <c r="H14" s="74" t="s">
        <v>1355</v>
      </c>
      <c r="I14" s="76" t="s">
        <v>1356</v>
      </c>
      <c r="J14" s="53" t="s">
        <v>70</v>
      </c>
      <c r="K14" s="59"/>
      <c r="L14" s="77">
        <v>350.0</v>
      </c>
      <c r="M14" s="61"/>
      <c r="N14" s="62"/>
      <c r="O14" s="87"/>
      <c r="P14" s="89"/>
      <c r="Q14" s="257"/>
      <c r="R14" s="64"/>
      <c r="S14" s="268"/>
      <c r="T14" s="275"/>
      <c r="U14" s="274"/>
      <c r="V14" s="80">
        <v>175.0</v>
      </c>
      <c r="W14" s="104" t="s">
        <v>17</v>
      </c>
      <c r="X14" s="90">
        <f>SUM(P7:P94)</f>
        <v>0</v>
      </c>
      <c r="Y14" s="8"/>
      <c r="Z14" s="8"/>
      <c r="AA14" s="8"/>
      <c r="AB14" s="8"/>
      <c r="AC14" s="8"/>
      <c r="AD14" s="8"/>
      <c r="AE14" s="8"/>
    </row>
    <row r="15">
      <c r="A15" s="53" t="s">
        <v>57</v>
      </c>
      <c r="B15" s="53" t="s">
        <v>49</v>
      </c>
      <c r="C15" s="54"/>
      <c r="D15" s="73" t="s">
        <v>1357</v>
      </c>
      <c r="E15" s="56" t="s">
        <v>72</v>
      </c>
      <c r="F15" s="53" t="s">
        <v>721</v>
      </c>
      <c r="G15" s="405" t="s">
        <v>1358</v>
      </c>
      <c r="H15" s="74"/>
      <c r="I15" s="76" t="s">
        <v>1359</v>
      </c>
      <c r="J15" s="53" t="s">
        <v>38</v>
      </c>
      <c r="K15" s="59"/>
      <c r="L15" s="60"/>
      <c r="M15" s="61">
        <v>400.0</v>
      </c>
      <c r="N15" s="62"/>
      <c r="O15" s="87"/>
      <c r="P15" s="89"/>
      <c r="Q15" s="257"/>
      <c r="R15" s="64"/>
      <c r="S15" s="268"/>
      <c r="T15" s="275"/>
      <c r="U15" s="274"/>
      <c r="V15" s="277">
        <v>100.0</v>
      </c>
      <c r="W15" s="107"/>
      <c r="X15" s="108"/>
      <c r="Y15" s="8"/>
      <c r="Z15" s="8"/>
      <c r="AA15" s="8"/>
      <c r="AB15" s="8"/>
      <c r="AC15" s="8"/>
      <c r="AD15" s="8"/>
      <c r="AE15" s="8"/>
    </row>
    <row r="16">
      <c r="A16" s="53" t="s">
        <v>57</v>
      </c>
      <c r="B16" s="53" t="s">
        <v>49</v>
      </c>
      <c r="C16" s="72"/>
      <c r="D16" s="73" t="s">
        <v>1360</v>
      </c>
      <c r="E16" s="56" t="s">
        <v>93</v>
      </c>
      <c r="F16" s="53" t="s">
        <v>94</v>
      </c>
      <c r="G16" s="405" t="s">
        <v>1361</v>
      </c>
      <c r="H16" s="74" t="s">
        <v>1362</v>
      </c>
      <c r="I16" s="255">
        <v>6.281762525E9</v>
      </c>
      <c r="J16" s="53" t="s">
        <v>38</v>
      </c>
      <c r="K16" s="59"/>
      <c r="L16" s="109"/>
      <c r="M16" s="61">
        <v>147.0</v>
      </c>
      <c r="N16" s="62"/>
      <c r="O16" s="87"/>
      <c r="P16" s="89"/>
      <c r="Q16" s="257"/>
      <c r="R16" s="64"/>
      <c r="S16" s="268"/>
      <c r="T16" s="275"/>
      <c r="U16" s="282"/>
      <c r="V16" s="80">
        <v>50.0</v>
      </c>
      <c r="W16" s="283" t="s">
        <v>97</v>
      </c>
      <c r="Y16" s="8"/>
      <c r="Z16" s="8"/>
      <c r="AA16" s="110"/>
      <c r="AB16" s="8"/>
      <c r="AC16" s="8"/>
      <c r="AD16" s="8"/>
      <c r="AE16" s="8"/>
    </row>
    <row r="17" ht="15.75" customHeight="1">
      <c r="A17" s="53"/>
      <c r="B17" s="53" t="s">
        <v>187</v>
      </c>
      <c r="C17" s="72"/>
      <c r="D17" s="73" t="s">
        <v>188</v>
      </c>
      <c r="E17" s="56" t="s">
        <v>93</v>
      </c>
      <c r="F17" s="53" t="s">
        <v>94</v>
      </c>
      <c r="G17" s="405" t="s">
        <v>1363</v>
      </c>
      <c r="H17" s="74"/>
      <c r="I17" s="401" t="s">
        <v>230</v>
      </c>
      <c r="J17" s="53" t="s">
        <v>38</v>
      </c>
      <c r="K17" s="59"/>
      <c r="L17" s="77" t="s">
        <v>488</v>
      </c>
      <c r="M17" s="111"/>
      <c r="N17" s="62"/>
      <c r="O17" s="63"/>
      <c r="P17" s="66"/>
      <c r="Q17" s="265"/>
      <c r="R17" s="112"/>
      <c r="S17" s="262"/>
      <c r="T17" s="275"/>
      <c r="U17" s="274"/>
      <c r="V17" s="80" t="s">
        <v>188</v>
      </c>
      <c r="W17" s="284" t="s">
        <v>45</v>
      </c>
      <c r="X17" s="70">
        <f>SUM(S7:S92)</f>
        <v>384</v>
      </c>
      <c r="Y17" s="8"/>
      <c r="Z17" s="8"/>
      <c r="AA17" s="8"/>
      <c r="AB17" s="8"/>
      <c r="AC17" s="8"/>
      <c r="AD17" s="8"/>
      <c r="AE17" s="8"/>
    </row>
    <row r="18" ht="17.25" customHeight="1">
      <c r="A18" s="53" t="s">
        <v>57</v>
      </c>
      <c r="B18" s="53" t="s">
        <v>49</v>
      </c>
      <c r="C18" s="72"/>
      <c r="D18" s="73" t="s">
        <v>1364</v>
      </c>
      <c r="E18" s="56" t="s">
        <v>29</v>
      </c>
      <c r="F18" s="53" t="s">
        <v>721</v>
      </c>
      <c r="G18" s="405" t="s">
        <v>1365</v>
      </c>
      <c r="H18" s="74" t="s">
        <v>1366</v>
      </c>
      <c r="I18" s="76">
        <v>9.185335953E9</v>
      </c>
      <c r="J18" s="53" t="s">
        <v>70</v>
      </c>
      <c r="K18" s="59"/>
      <c r="L18" s="77"/>
      <c r="M18" s="111"/>
      <c r="N18" s="62"/>
      <c r="O18" s="87">
        <v>350.0</v>
      </c>
      <c r="P18" s="89"/>
      <c r="Q18" s="257"/>
      <c r="R18" s="64"/>
      <c r="S18" s="268"/>
      <c r="T18" s="275"/>
      <c r="U18" s="274"/>
      <c r="V18" s="80">
        <v>50.0</v>
      </c>
      <c r="W18" s="285" t="s">
        <v>46</v>
      </c>
      <c r="X18" s="70">
        <f>SUM(T7:T92)</f>
        <v>0</v>
      </c>
      <c r="Y18" s="8"/>
      <c r="Z18" s="8"/>
      <c r="AA18" s="8"/>
      <c r="AB18" s="8"/>
      <c r="AC18" s="8"/>
      <c r="AD18" s="8"/>
      <c r="AE18" s="8"/>
    </row>
    <row r="19">
      <c r="A19" s="53" t="s">
        <v>57</v>
      </c>
      <c r="B19" s="53" t="s">
        <v>49</v>
      </c>
      <c r="C19" s="72"/>
      <c r="D19" s="73" t="s">
        <v>1367</v>
      </c>
      <c r="E19" s="56" t="s">
        <v>29</v>
      </c>
      <c r="F19" s="53" t="s">
        <v>721</v>
      </c>
      <c r="G19" s="405" t="s">
        <v>1368</v>
      </c>
      <c r="H19" s="74" t="s">
        <v>65</v>
      </c>
      <c r="I19" s="76">
        <v>1.1970457839E10</v>
      </c>
      <c r="J19" s="53" t="s">
        <v>70</v>
      </c>
      <c r="K19" s="59"/>
      <c r="L19" s="77"/>
      <c r="M19" s="61"/>
      <c r="N19" s="115"/>
      <c r="O19" s="87">
        <v>600.0</v>
      </c>
      <c r="P19" s="89"/>
      <c r="Q19" s="257"/>
      <c r="R19" s="64"/>
      <c r="S19" s="268"/>
      <c r="T19" s="275"/>
      <c r="U19" s="274"/>
      <c r="V19" s="80">
        <v>150.0</v>
      </c>
      <c r="W19" s="286" t="s">
        <v>47</v>
      </c>
      <c r="X19" s="287">
        <f>SUM(U7:U92)</f>
        <v>150</v>
      </c>
      <c r="Y19" s="8"/>
      <c r="Z19" s="8"/>
      <c r="AA19" s="8"/>
      <c r="AB19" s="8"/>
      <c r="AC19" s="8"/>
      <c r="AD19" s="8"/>
      <c r="AE19" s="8"/>
    </row>
    <row r="20">
      <c r="A20" s="53" t="s">
        <v>57</v>
      </c>
      <c r="B20" s="53" t="s">
        <v>49</v>
      </c>
      <c r="C20" s="72"/>
      <c r="D20" s="73" t="s">
        <v>1369</v>
      </c>
      <c r="E20" s="56" t="s">
        <v>99</v>
      </c>
      <c r="F20" s="53" t="s">
        <v>721</v>
      </c>
      <c r="G20" s="405" t="s">
        <v>1370</v>
      </c>
      <c r="H20" s="74" t="s">
        <v>1371</v>
      </c>
      <c r="I20" s="401">
        <v>8.881655868E9</v>
      </c>
      <c r="J20" s="53" t="s">
        <v>70</v>
      </c>
      <c r="K20" s="59"/>
      <c r="L20" s="77"/>
      <c r="M20" s="61"/>
      <c r="N20" s="115"/>
      <c r="O20" s="87">
        <v>320.0</v>
      </c>
      <c r="P20" s="89"/>
      <c r="Q20" s="257"/>
      <c r="R20" s="64"/>
      <c r="S20" s="268"/>
      <c r="T20" s="275"/>
      <c r="U20" s="274"/>
      <c r="V20" s="80">
        <v>50.0</v>
      </c>
      <c r="W20" s="98" t="s">
        <v>116</v>
      </c>
      <c r="X20" s="99">
        <f>SUM(X17:X19)</f>
        <v>534</v>
      </c>
      <c r="Y20" s="8"/>
      <c r="Z20" s="8"/>
      <c r="AA20" s="8"/>
      <c r="AB20" s="8"/>
      <c r="AC20" s="8"/>
      <c r="AD20" s="8"/>
      <c r="AE20" s="8"/>
    </row>
    <row r="21">
      <c r="A21" s="53" t="s">
        <v>57</v>
      </c>
      <c r="B21" s="53" t="s">
        <v>49</v>
      </c>
      <c r="C21" s="72"/>
      <c r="D21" s="73" t="s">
        <v>1372</v>
      </c>
      <c r="E21" s="56" t="s">
        <v>109</v>
      </c>
      <c r="F21" s="53" t="s">
        <v>94</v>
      </c>
      <c r="G21" s="405" t="s">
        <v>1373</v>
      </c>
      <c r="H21" s="74" t="s">
        <v>1156</v>
      </c>
      <c r="I21" s="401" t="s">
        <v>1374</v>
      </c>
      <c r="J21" s="53" t="s">
        <v>38</v>
      </c>
      <c r="K21" s="59">
        <v>699.0</v>
      </c>
      <c r="L21" s="77"/>
      <c r="M21" s="61"/>
      <c r="N21" s="106"/>
      <c r="O21" s="87"/>
      <c r="P21" s="89"/>
      <c r="Q21" s="257"/>
      <c r="R21" s="64"/>
      <c r="S21" s="289"/>
      <c r="T21" s="276"/>
      <c r="U21" s="282"/>
      <c r="V21" s="80">
        <v>349.5</v>
      </c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53" t="s">
        <v>57</v>
      </c>
      <c r="B22" s="53" t="s">
        <v>49</v>
      </c>
      <c r="C22" s="72"/>
      <c r="D22" s="73" t="s">
        <v>1375</v>
      </c>
      <c r="E22" s="56" t="s">
        <v>29</v>
      </c>
      <c r="F22" s="53" t="s">
        <v>94</v>
      </c>
      <c r="G22" s="405" t="s">
        <v>1376</v>
      </c>
      <c r="H22" s="74" t="s">
        <v>834</v>
      </c>
      <c r="I22" s="76" t="s">
        <v>1377</v>
      </c>
      <c r="J22" s="53" t="s">
        <v>70</v>
      </c>
      <c r="K22" s="59">
        <v>250.0</v>
      </c>
      <c r="L22" s="77"/>
      <c r="M22" s="61"/>
      <c r="N22" s="62"/>
      <c r="O22" s="87"/>
      <c r="P22" s="89"/>
      <c r="Q22" s="257"/>
      <c r="R22" s="64"/>
      <c r="S22" s="262"/>
      <c r="T22" s="275"/>
      <c r="U22" s="292"/>
      <c r="V22" s="80">
        <v>50.0</v>
      </c>
      <c r="W22" s="8"/>
      <c r="X22" s="8"/>
      <c r="Y22" s="8"/>
      <c r="Z22" s="8"/>
      <c r="AA22" s="8"/>
      <c r="AB22" s="8"/>
      <c r="AC22" s="8"/>
      <c r="AD22" s="8"/>
      <c r="AE22" s="8"/>
    </row>
    <row r="23" ht="17.25" customHeight="1">
      <c r="A23" s="53" t="s">
        <v>57</v>
      </c>
      <c r="B23" s="53" t="s">
        <v>49</v>
      </c>
      <c r="C23" s="72"/>
      <c r="D23" s="121" t="s">
        <v>1378</v>
      </c>
      <c r="E23" s="56" t="s">
        <v>99</v>
      </c>
      <c r="F23" s="53" t="s">
        <v>721</v>
      </c>
      <c r="G23" s="405" t="s">
        <v>1379</v>
      </c>
      <c r="H23" s="74" t="s">
        <v>1380</v>
      </c>
      <c r="I23" s="401" t="s">
        <v>1381</v>
      </c>
      <c r="J23" s="53" t="s">
        <v>70</v>
      </c>
      <c r="K23" s="86">
        <v>350.0</v>
      </c>
      <c r="L23" s="77"/>
      <c r="M23" s="61"/>
      <c r="N23" s="106"/>
      <c r="O23" s="87"/>
      <c r="P23" s="89"/>
      <c r="Q23" s="257"/>
      <c r="R23" s="64"/>
      <c r="S23" s="268"/>
      <c r="T23" s="276"/>
      <c r="U23" s="274"/>
      <c r="V23" s="80">
        <v>50.0</v>
      </c>
      <c r="W23" s="290" t="s">
        <v>127</v>
      </c>
      <c r="X23" s="498" t="str">
        <f>SUM(X11,#REF!,X20,AA9)</f>
        <v>#REF!</v>
      </c>
      <c r="Y23" s="8"/>
      <c r="Z23" s="8"/>
      <c r="AA23" s="8"/>
      <c r="AB23" s="8"/>
      <c r="AC23" s="8"/>
      <c r="AD23" s="8"/>
      <c r="AE23" s="8"/>
    </row>
    <row r="24" ht="15.75" customHeight="1">
      <c r="A24" s="53" t="s">
        <v>48</v>
      </c>
      <c r="B24" s="53" t="s">
        <v>49</v>
      </c>
      <c r="C24" s="72"/>
      <c r="D24" s="121" t="s">
        <v>1382</v>
      </c>
      <c r="E24" s="56" t="s">
        <v>129</v>
      </c>
      <c r="F24" s="53" t="s">
        <v>721</v>
      </c>
      <c r="G24" s="405" t="s">
        <v>1383</v>
      </c>
      <c r="H24" s="74"/>
      <c r="I24" s="76" t="s">
        <v>1384</v>
      </c>
      <c r="J24" s="53" t="s">
        <v>38</v>
      </c>
      <c r="K24" s="59"/>
      <c r="L24" s="60">
        <v>300.0</v>
      </c>
      <c r="M24" s="97"/>
      <c r="N24" s="106"/>
      <c r="O24" s="87"/>
      <c r="P24" s="89"/>
      <c r="Q24" s="257"/>
      <c r="R24" s="64"/>
      <c r="S24" s="268"/>
      <c r="T24" s="276"/>
      <c r="U24" s="282"/>
      <c r="V24" s="277">
        <v>50.0</v>
      </c>
      <c r="W24" s="113"/>
      <c r="X24" s="114"/>
      <c r="Y24" s="8"/>
      <c r="Z24" s="8"/>
      <c r="AA24" s="8"/>
      <c r="AB24" s="8"/>
      <c r="AC24" s="8"/>
      <c r="AD24" s="8"/>
      <c r="AE24" s="8"/>
    </row>
    <row r="25">
      <c r="A25" s="53" t="s">
        <v>48</v>
      </c>
      <c r="B25" s="53" t="s">
        <v>87</v>
      </c>
      <c r="C25" s="54"/>
      <c r="D25" s="499" t="s">
        <v>1385</v>
      </c>
      <c r="E25" s="56" t="s">
        <v>93</v>
      </c>
      <c r="F25" s="53" t="s">
        <v>94</v>
      </c>
      <c r="G25" s="405" t="s">
        <v>1386</v>
      </c>
      <c r="H25" s="74"/>
      <c r="I25" s="117" t="s">
        <v>1387</v>
      </c>
      <c r="J25" s="53" t="s">
        <v>70</v>
      </c>
      <c r="K25" s="86"/>
      <c r="L25" s="77"/>
      <c r="M25" s="118"/>
      <c r="N25" s="106"/>
      <c r="O25" s="87"/>
      <c r="P25" s="66"/>
      <c r="Q25" s="265"/>
      <c r="R25" s="112"/>
      <c r="S25" s="262">
        <v>384.0</v>
      </c>
      <c r="T25" s="276"/>
      <c r="U25" s="282"/>
      <c r="V25" s="80">
        <v>100.0</v>
      </c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53" t="s">
        <v>57</v>
      </c>
      <c r="B26" s="53" t="s">
        <v>49</v>
      </c>
      <c r="C26" s="54"/>
      <c r="D26" s="73" t="s">
        <v>1388</v>
      </c>
      <c r="E26" s="56" t="s">
        <v>121</v>
      </c>
      <c r="F26" s="53" t="s">
        <v>59</v>
      </c>
      <c r="G26" s="403" t="s">
        <v>1389</v>
      </c>
      <c r="H26" s="74" t="s">
        <v>1390</v>
      </c>
      <c r="I26" s="255">
        <v>9.885328032E9</v>
      </c>
      <c r="J26" s="53" t="s">
        <v>70</v>
      </c>
      <c r="K26" s="119"/>
      <c r="L26" s="77"/>
      <c r="M26" s="111">
        <v>250.0</v>
      </c>
      <c r="N26" s="62"/>
      <c r="O26" s="87"/>
      <c r="P26" s="89"/>
      <c r="Q26" s="257"/>
      <c r="R26" s="64"/>
      <c r="S26" s="268"/>
      <c r="T26" s="276"/>
      <c r="U26" s="294"/>
      <c r="V26" s="80">
        <v>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57</v>
      </c>
      <c r="B27" s="53" t="s">
        <v>49</v>
      </c>
      <c r="C27" s="54"/>
      <c r="D27" s="73" t="s">
        <v>1391</v>
      </c>
      <c r="E27" s="56" t="s">
        <v>29</v>
      </c>
      <c r="F27" s="53" t="s">
        <v>94</v>
      </c>
      <c r="G27" s="405" t="s">
        <v>1392</v>
      </c>
      <c r="H27" s="74" t="s">
        <v>1393</v>
      </c>
      <c r="I27" s="255" t="s">
        <v>1394</v>
      </c>
      <c r="J27" s="53" t="s">
        <v>70</v>
      </c>
      <c r="K27" s="59">
        <v>197.0</v>
      </c>
      <c r="L27" s="77"/>
      <c r="M27" s="61"/>
      <c r="N27" s="115"/>
      <c r="O27" s="87"/>
      <c r="P27" s="89"/>
      <c r="Q27" s="257"/>
      <c r="R27" s="64"/>
      <c r="S27" s="262"/>
      <c r="T27" s="275"/>
      <c r="U27" s="295"/>
      <c r="V27" s="298">
        <v>197.0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48</v>
      </c>
      <c r="B28" s="53" t="s">
        <v>49</v>
      </c>
      <c r="C28" s="54"/>
      <c r="D28" s="120" t="s">
        <v>1395</v>
      </c>
      <c r="E28" s="56" t="s">
        <v>29</v>
      </c>
      <c r="F28" s="53" t="s">
        <v>94</v>
      </c>
      <c r="G28" s="405" t="s">
        <v>1396</v>
      </c>
      <c r="H28" s="74" t="s">
        <v>1397</v>
      </c>
      <c r="I28" s="255" t="s">
        <v>1398</v>
      </c>
      <c r="J28" s="53" t="s">
        <v>70</v>
      </c>
      <c r="K28" s="59"/>
      <c r="L28" s="77"/>
      <c r="M28" s="61"/>
      <c r="N28" s="62"/>
      <c r="O28" s="87"/>
      <c r="P28" s="89"/>
      <c r="Q28" s="257"/>
      <c r="R28" s="64">
        <v>147.0</v>
      </c>
      <c r="S28" s="268"/>
      <c r="T28" s="275"/>
      <c r="U28" s="295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48</v>
      </c>
      <c r="B29" s="53" t="s">
        <v>49</v>
      </c>
      <c r="C29" s="72"/>
      <c r="D29" s="120" t="s">
        <v>1399</v>
      </c>
      <c r="E29" s="56" t="s">
        <v>51</v>
      </c>
      <c r="F29" s="53" t="s">
        <v>59</v>
      </c>
      <c r="G29" s="481" t="s">
        <v>1400</v>
      </c>
      <c r="H29" s="74" t="s">
        <v>1401</v>
      </c>
      <c r="I29" s="255">
        <v>4.399768131E9</v>
      </c>
      <c r="J29" s="53" t="s">
        <v>38</v>
      </c>
      <c r="K29" s="59"/>
      <c r="L29" s="60"/>
      <c r="M29" s="61"/>
      <c r="N29" s="62">
        <v>250.0</v>
      </c>
      <c r="O29" s="87"/>
      <c r="P29" s="89"/>
      <c r="Q29" s="257"/>
      <c r="R29" s="64"/>
      <c r="S29" s="296"/>
      <c r="T29" s="297"/>
      <c r="U29" s="295"/>
      <c r="V29" s="298">
        <v>250.0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57</v>
      </c>
      <c r="B30" s="53" t="s">
        <v>49</v>
      </c>
      <c r="C30" s="121"/>
      <c r="D30" s="120" t="s">
        <v>1402</v>
      </c>
      <c r="E30" s="56" t="s">
        <v>104</v>
      </c>
      <c r="F30" s="53" t="s">
        <v>105</v>
      </c>
      <c r="G30" s="405" t="s">
        <v>1403</v>
      </c>
      <c r="H30" s="74"/>
      <c r="I30" s="117" t="s">
        <v>1404</v>
      </c>
      <c r="J30" s="53" t="s">
        <v>38</v>
      </c>
      <c r="K30" s="59">
        <v>350.0</v>
      </c>
      <c r="L30" s="77"/>
      <c r="M30" s="61"/>
      <c r="N30" s="106"/>
      <c r="O30" s="43"/>
      <c r="P30" s="78"/>
      <c r="Q30" s="250"/>
      <c r="R30" s="44"/>
      <c r="S30" s="296"/>
      <c r="T30" s="297"/>
      <c r="U30" s="295"/>
      <c r="V30" s="56">
        <v>175.0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57</v>
      </c>
      <c r="B31" s="53" t="s">
        <v>49</v>
      </c>
      <c r="C31" s="72"/>
      <c r="D31" s="120" t="s">
        <v>1405</v>
      </c>
      <c r="E31" s="56" t="s">
        <v>72</v>
      </c>
      <c r="F31" s="53" t="s">
        <v>721</v>
      </c>
      <c r="G31" s="299" t="s">
        <v>1406</v>
      </c>
      <c r="H31" s="122" t="s">
        <v>1407</v>
      </c>
      <c r="I31" s="255">
        <v>3.4979092E9</v>
      </c>
      <c r="J31" s="53" t="s">
        <v>70</v>
      </c>
      <c r="K31" s="59"/>
      <c r="L31" s="77"/>
      <c r="M31" s="111">
        <v>350.0</v>
      </c>
      <c r="N31" s="62"/>
      <c r="O31" s="87"/>
      <c r="P31" s="89"/>
      <c r="Q31" s="257"/>
      <c r="R31" s="64"/>
      <c r="S31" s="296"/>
      <c r="T31" s="297"/>
      <c r="U31" s="294"/>
      <c r="V31" s="56">
        <v>50.0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48</v>
      </c>
      <c r="B32" s="53" t="s">
        <v>49</v>
      </c>
      <c r="C32" s="124"/>
      <c r="D32" s="73" t="s">
        <v>1408</v>
      </c>
      <c r="E32" s="56" t="s">
        <v>72</v>
      </c>
      <c r="F32" s="53" t="s">
        <v>721</v>
      </c>
      <c r="G32" s="405" t="s">
        <v>1409</v>
      </c>
      <c r="H32" s="74" t="s">
        <v>1410</v>
      </c>
      <c r="I32" s="117" t="s">
        <v>1411</v>
      </c>
      <c r="J32" s="53" t="s">
        <v>70</v>
      </c>
      <c r="K32" s="59"/>
      <c r="L32" s="77">
        <v>300.0</v>
      </c>
      <c r="M32" s="123"/>
      <c r="N32" s="62"/>
      <c r="O32" s="87"/>
      <c r="P32" s="89"/>
      <c r="Q32" s="257"/>
      <c r="R32" s="64"/>
      <c r="S32" s="296"/>
      <c r="T32" s="297"/>
      <c r="U32" s="295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57</v>
      </c>
      <c r="B33" s="53" t="s">
        <v>49</v>
      </c>
      <c r="C33" s="72"/>
      <c r="D33" s="468" t="s">
        <v>1412</v>
      </c>
      <c r="E33" s="56" t="s">
        <v>121</v>
      </c>
      <c r="F33" s="53" t="s">
        <v>721</v>
      </c>
      <c r="G33" s="403" t="s">
        <v>1413</v>
      </c>
      <c r="H33" s="74" t="s">
        <v>1414</v>
      </c>
      <c r="I33" s="117">
        <v>6.796761313E9</v>
      </c>
      <c r="J33" s="53" t="s">
        <v>70</v>
      </c>
      <c r="K33" s="59"/>
      <c r="L33" s="77"/>
      <c r="M33" s="111"/>
      <c r="N33" s="62"/>
      <c r="O33" s="87">
        <v>330.0</v>
      </c>
      <c r="P33" s="66"/>
      <c r="Q33" s="265"/>
      <c r="R33" s="112"/>
      <c r="S33" s="296"/>
      <c r="T33" s="300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72"/>
      <c r="D34" s="468" t="s">
        <v>1415</v>
      </c>
      <c r="E34" s="56" t="s">
        <v>121</v>
      </c>
      <c r="F34" s="53" t="s">
        <v>721</v>
      </c>
      <c r="G34" s="412" t="s">
        <v>1416</v>
      </c>
      <c r="H34" s="74" t="s">
        <v>1417</v>
      </c>
      <c r="I34" s="255">
        <v>1.2992187476E10</v>
      </c>
      <c r="J34" s="53" t="s">
        <v>70</v>
      </c>
      <c r="K34" s="59"/>
      <c r="L34" s="77"/>
      <c r="M34" s="97"/>
      <c r="N34" s="62">
        <v>400.0</v>
      </c>
      <c r="O34" s="43"/>
      <c r="P34" s="78"/>
      <c r="Q34" s="250"/>
      <c r="R34" s="44"/>
      <c r="S34" s="296"/>
      <c r="T34" s="297"/>
      <c r="U34" s="295"/>
      <c r="V34" s="56">
        <v>50.0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54"/>
      <c r="D35" s="142" t="s">
        <v>1418</v>
      </c>
      <c r="E35" s="56" t="s">
        <v>129</v>
      </c>
      <c r="F35" s="53" t="s">
        <v>721</v>
      </c>
      <c r="G35" s="405" t="s">
        <v>1419</v>
      </c>
      <c r="H35" s="74" t="s">
        <v>1420</v>
      </c>
      <c r="I35" s="85" t="s">
        <v>1421</v>
      </c>
      <c r="J35" s="53" t="s">
        <v>38</v>
      </c>
      <c r="K35" s="86"/>
      <c r="L35" s="77">
        <v>350.0</v>
      </c>
      <c r="M35" s="61"/>
      <c r="N35" s="62"/>
      <c r="O35" s="87"/>
      <c r="P35" s="89"/>
      <c r="Q35" s="257"/>
      <c r="R35" s="64"/>
      <c r="S35" s="296"/>
      <c r="T35" s="297"/>
      <c r="U35" s="294"/>
      <c r="V35" s="56">
        <v>100.0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57</v>
      </c>
      <c r="B36" s="53" t="s">
        <v>49</v>
      </c>
      <c r="C36" s="54"/>
      <c r="D36" s="120" t="s">
        <v>1422</v>
      </c>
      <c r="E36" s="56" t="s">
        <v>51</v>
      </c>
      <c r="F36" s="53" t="s">
        <v>721</v>
      </c>
      <c r="G36" s="404" t="s">
        <v>1423</v>
      </c>
      <c r="H36" s="150" t="s">
        <v>1424</v>
      </c>
      <c r="I36" s="85" t="s">
        <v>1425</v>
      </c>
      <c r="J36" s="53" t="s">
        <v>38</v>
      </c>
      <c r="K36" s="86">
        <v>350.0</v>
      </c>
      <c r="L36" s="77"/>
      <c r="M36" s="61"/>
      <c r="N36" s="62"/>
      <c r="O36" s="87"/>
      <c r="P36" s="89"/>
      <c r="Q36" s="257"/>
      <c r="R36" s="64"/>
      <c r="S36" s="301"/>
      <c r="T36" s="297"/>
      <c r="U36" s="294"/>
      <c r="V36" s="298">
        <v>350.0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57</v>
      </c>
      <c r="B37" s="53" t="s">
        <v>49</v>
      </c>
      <c r="C37" s="54"/>
      <c r="D37" s="120" t="s">
        <v>1426</v>
      </c>
      <c r="E37" s="56" t="s">
        <v>51</v>
      </c>
      <c r="F37" s="53" t="s">
        <v>721</v>
      </c>
      <c r="G37" s="302" t="s">
        <v>1427</v>
      </c>
      <c r="H37" s="129" t="s">
        <v>1428</v>
      </c>
      <c r="I37" s="117" t="s">
        <v>1429</v>
      </c>
      <c r="J37" s="53" t="s">
        <v>38</v>
      </c>
      <c r="K37" s="59">
        <v>430.0</v>
      </c>
      <c r="L37" s="77"/>
      <c r="M37" s="61"/>
      <c r="N37" s="106"/>
      <c r="O37" s="63"/>
      <c r="P37" s="66"/>
      <c r="Q37" s="265"/>
      <c r="R37" s="112"/>
      <c r="S37" s="296"/>
      <c r="T37" s="297"/>
      <c r="U37" s="294"/>
      <c r="V37" s="56">
        <v>50.0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48</v>
      </c>
      <c r="B38" s="53" t="s">
        <v>187</v>
      </c>
      <c r="C38" s="72"/>
      <c r="D38" s="120" t="s">
        <v>188</v>
      </c>
      <c r="E38" s="56" t="s">
        <v>63</v>
      </c>
      <c r="F38" s="53" t="s">
        <v>721</v>
      </c>
      <c r="G38" s="405" t="s">
        <v>1430</v>
      </c>
      <c r="H38" s="74" t="s">
        <v>1431</v>
      </c>
      <c r="I38" s="117" t="s">
        <v>1432</v>
      </c>
      <c r="J38" s="53" t="s">
        <v>38</v>
      </c>
      <c r="K38" s="59" t="s">
        <v>457</v>
      </c>
      <c r="L38" s="77"/>
      <c r="M38" s="61"/>
      <c r="N38" s="62"/>
      <c r="O38" s="130"/>
      <c r="P38" s="133"/>
      <c r="Q38" s="303"/>
      <c r="R38" s="131"/>
      <c r="S38" s="296"/>
      <c r="T38" s="297"/>
      <c r="U38" s="295"/>
      <c r="V38" s="56" t="s">
        <v>188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57</v>
      </c>
      <c r="B39" s="53" t="s">
        <v>49</v>
      </c>
      <c r="C39" s="72"/>
      <c r="D39" s="55"/>
      <c r="E39" s="56"/>
      <c r="F39" s="53" t="s">
        <v>721</v>
      </c>
      <c r="G39" s="74" t="s">
        <v>1433</v>
      </c>
      <c r="H39" s="74" t="s">
        <v>38</v>
      </c>
      <c r="I39" s="117">
        <v>5.182971898E9</v>
      </c>
      <c r="J39" s="103"/>
      <c r="K39" s="119"/>
      <c r="L39" s="77"/>
      <c r="M39" s="61"/>
      <c r="N39" s="62"/>
      <c r="O39" s="87">
        <v>330.0</v>
      </c>
      <c r="P39" s="89"/>
      <c r="Q39" s="257"/>
      <c r="R39" s="64"/>
      <c r="S39" s="296"/>
      <c r="T39" s="297"/>
      <c r="U39" s="294"/>
      <c r="V39" s="56">
        <v>75.0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57</v>
      </c>
      <c r="B40" s="53" t="s">
        <v>49</v>
      </c>
      <c r="C40" s="72"/>
      <c r="D40" s="83"/>
      <c r="E40" s="84"/>
      <c r="F40" s="53" t="s">
        <v>721</v>
      </c>
      <c r="G40" s="74" t="s">
        <v>1434</v>
      </c>
      <c r="H40" s="74" t="s">
        <v>38</v>
      </c>
      <c r="I40" s="117">
        <v>5.182971898E9</v>
      </c>
      <c r="J40" s="103"/>
      <c r="K40" s="59"/>
      <c r="L40" s="77"/>
      <c r="M40" s="97"/>
      <c r="N40" s="134"/>
      <c r="O40" s="87">
        <v>330.0</v>
      </c>
      <c r="P40" s="89"/>
      <c r="Q40" s="257"/>
      <c r="R40" s="64"/>
      <c r="S40" s="296"/>
      <c r="T40" s="297"/>
      <c r="U40" s="295"/>
      <c r="V40" s="56">
        <v>75.0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57</v>
      </c>
      <c r="B41" s="53" t="s">
        <v>49</v>
      </c>
      <c r="C41" s="72"/>
      <c r="D41" s="120" t="s">
        <v>1435</v>
      </c>
      <c r="E41" s="56" t="s">
        <v>109</v>
      </c>
      <c r="F41" s="53" t="s">
        <v>59</v>
      </c>
      <c r="G41" s="405" t="s">
        <v>1436</v>
      </c>
      <c r="H41" s="74" t="s">
        <v>1437</v>
      </c>
      <c r="I41" s="255">
        <v>6.696550643E9</v>
      </c>
      <c r="J41" s="53" t="s">
        <v>38</v>
      </c>
      <c r="K41" s="59"/>
      <c r="L41" s="105"/>
      <c r="M41" s="61">
        <v>250.0</v>
      </c>
      <c r="N41" s="135"/>
      <c r="O41" s="87"/>
      <c r="P41" s="89"/>
      <c r="Q41" s="257"/>
      <c r="R41" s="64"/>
      <c r="S41" s="296"/>
      <c r="T41" s="297"/>
      <c r="U41" s="295"/>
      <c r="V41" s="56">
        <v>50.0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48</v>
      </c>
      <c r="B42" s="53" t="s">
        <v>49</v>
      </c>
      <c r="C42" s="54"/>
      <c r="D42" s="304" t="s">
        <v>1438</v>
      </c>
      <c r="E42" s="56" t="s">
        <v>29</v>
      </c>
      <c r="F42" s="53" t="s">
        <v>721</v>
      </c>
      <c r="G42" s="429" t="s">
        <v>1439</v>
      </c>
      <c r="H42" s="137" t="s">
        <v>1440</v>
      </c>
      <c r="I42" s="129" t="s">
        <v>1441</v>
      </c>
      <c r="J42" s="53" t="s">
        <v>70</v>
      </c>
      <c r="K42" s="139"/>
      <c r="L42" s="77"/>
      <c r="M42" s="61"/>
      <c r="N42" s="134">
        <v>500.0</v>
      </c>
      <c r="O42" s="87"/>
      <c r="P42" s="89"/>
      <c r="Q42" s="257"/>
      <c r="R42" s="64"/>
      <c r="S42" s="296"/>
      <c r="T42" s="300"/>
      <c r="U42" s="295"/>
      <c r="V42" s="298">
        <v>500.0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57</v>
      </c>
      <c r="B43" s="53" t="s">
        <v>49</v>
      </c>
      <c r="C43" s="54"/>
      <c r="D43" s="73" t="s">
        <v>1442</v>
      </c>
      <c r="E43" s="56" t="s">
        <v>29</v>
      </c>
      <c r="F43" s="53" t="s">
        <v>94</v>
      </c>
      <c r="G43" s="405" t="s">
        <v>1443</v>
      </c>
      <c r="H43" s="74" t="s">
        <v>1444</v>
      </c>
      <c r="I43" s="117" t="s">
        <v>1445</v>
      </c>
      <c r="J43" s="53" t="s">
        <v>70</v>
      </c>
      <c r="K43" s="59">
        <v>120.0</v>
      </c>
      <c r="L43" s="77"/>
      <c r="M43" s="61"/>
      <c r="N43" s="140"/>
      <c r="O43" s="87"/>
      <c r="P43" s="89"/>
      <c r="Q43" s="257"/>
      <c r="R43" s="64"/>
      <c r="S43" s="296"/>
      <c r="T43" s="300"/>
      <c r="U43" s="274"/>
      <c r="V43" s="56">
        <v>50.0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57</v>
      </c>
      <c r="B44" s="53" t="s">
        <v>49</v>
      </c>
      <c r="C44" s="72"/>
      <c r="D44" s="83"/>
      <c r="E44" s="84"/>
      <c r="F44" s="53" t="s">
        <v>453</v>
      </c>
      <c r="G44" s="74" t="s">
        <v>1446</v>
      </c>
      <c r="H44" s="74"/>
      <c r="I44" s="117" t="s">
        <v>1447</v>
      </c>
      <c r="J44" s="53"/>
      <c r="K44" s="86">
        <v>350.0</v>
      </c>
      <c r="L44" s="77"/>
      <c r="M44" s="61"/>
      <c r="N44" s="141"/>
      <c r="O44" s="87"/>
      <c r="P44" s="89"/>
      <c r="Q44" s="257"/>
      <c r="R44" s="64"/>
      <c r="S44" s="301"/>
      <c r="T44" s="297"/>
      <c r="U44" s="274"/>
      <c r="V44" s="56">
        <v>100.0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57</v>
      </c>
      <c r="B45" s="53" t="s">
        <v>49</v>
      </c>
      <c r="C45" s="72"/>
      <c r="D45" s="142" t="s">
        <v>1448</v>
      </c>
      <c r="E45" s="56" t="s">
        <v>63</v>
      </c>
      <c r="F45" s="53" t="s">
        <v>721</v>
      </c>
      <c r="G45" s="405" t="s">
        <v>1449</v>
      </c>
      <c r="H45" s="74" t="s">
        <v>1450</v>
      </c>
      <c r="I45" s="255">
        <v>3.799579556E9</v>
      </c>
      <c r="J45" s="53" t="s">
        <v>38</v>
      </c>
      <c r="K45" s="59"/>
      <c r="L45" s="105"/>
      <c r="M45" s="61"/>
      <c r="N45" s="141"/>
      <c r="O45" s="87"/>
      <c r="P45" s="89"/>
      <c r="Q45" s="257">
        <v>350.0</v>
      </c>
      <c r="R45" s="64"/>
      <c r="S45" s="296"/>
      <c r="T45" s="297"/>
      <c r="U45" s="282"/>
      <c r="V45" s="56">
        <v>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48</v>
      </c>
      <c r="B46" s="53" t="s">
        <v>49</v>
      </c>
      <c r="C46" s="72"/>
      <c r="D46" s="120" t="s">
        <v>1451</v>
      </c>
      <c r="E46" s="56" t="s">
        <v>29</v>
      </c>
      <c r="F46" s="53" t="s">
        <v>721</v>
      </c>
      <c r="G46" s="455" t="s">
        <v>1452</v>
      </c>
      <c r="H46" s="143"/>
      <c r="I46" s="255">
        <v>9.191266396E9</v>
      </c>
      <c r="J46" s="53" t="s">
        <v>70</v>
      </c>
      <c r="K46" s="59"/>
      <c r="L46" s="77"/>
      <c r="M46" s="123"/>
      <c r="N46" s="141">
        <v>350.0</v>
      </c>
      <c r="O46" s="63"/>
      <c r="P46" s="66"/>
      <c r="Q46" s="265"/>
      <c r="R46" s="112"/>
      <c r="S46" s="307"/>
      <c r="T46" s="308"/>
      <c r="U46" s="274"/>
      <c r="V46" s="56">
        <v>50.0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57</v>
      </c>
      <c r="B47" s="53" t="s">
        <v>49</v>
      </c>
      <c r="C47" s="54"/>
      <c r="D47" s="120" t="s">
        <v>1453</v>
      </c>
      <c r="E47" s="56" t="s">
        <v>93</v>
      </c>
      <c r="F47" s="53" t="s">
        <v>59</v>
      </c>
      <c r="G47" s="405" t="s">
        <v>1454</v>
      </c>
      <c r="H47" s="74" t="s">
        <v>1455</v>
      </c>
      <c r="I47" s="255">
        <v>8.588524267E9</v>
      </c>
      <c r="J47" s="53" t="s">
        <v>38</v>
      </c>
      <c r="K47" s="59"/>
      <c r="L47" s="77"/>
      <c r="M47" s="145">
        <v>250.0</v>
      </c>
      <c r="N47" s="141"/>
      <c r="O47" s="87"/>
      <c r="P47" s="89"/>
      <c r="Q47" s="257"/>
      <c r="R47" s="64"/>
      <c r="S47" s="307"/>
      <c r="T47" s="309"/>
      <c r="U47" s="294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57</v>
      </c>
      <c r="B48" s="53" t="s">
        <v>49</v>
      </c>
      <c r="C48" s="72"/>
      <c r="D48" s="120" t="s">
        <v>1388</v>
      </c>
      <c r="E48" s="56" t="s">
        <v>51</v>
      </c>
      <c r="F48" s="53" t="s">
        <v>453</v>
      </c>
      <c r="G48" s="405" t="s">
        <v>1456</v>
      </c>
      <c r="H48" s="74" t="s">
        <v>1457</v>
      </c>
      <c r="I48" s="255">
        <v>2.7999642705E10</v>
      </c>
      <c r="J48" s="53" t="s">
        <v>38</v>
      </c>
      <c r="K48" s="59"/>
      <c r="L48" s="77"/>
      <c r="M48" s="145">
        <v>350.0</v>
      </c>
      <c r="N48" s="141"/>
      <c r="O48" s="43"/>
      <c r="P48" s="78"/>
      <c r="Q48" s="250"/>
      <c r="R48" s="44"/>
      <c r="S48" s="307"/>
      <c r="T48" s="309"/>
      <c r="U48" s="295"/>
      <c r="V48" s="56">
        <v>50.0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57</v>
      </c>
      <c r="B49" s="53" t="s">
        <v>49</v>
      </c>
      <c r="C49" s="72"/>
      <c r="D49" s="142" t="s">
        <v>1458</v>
      </c>
      <c r="E49" s="56" t="s">
        <v>63</v>
      </c>
      <c r="F49" s="53" t="s">
        <v>721</v>
      </c>
      <c r="G49" s="405" t="s">
        <v>1459</v>
      </c>
      <c r="H49" s="74" t="s">
        <v>1460</v>
      </c>
      <c r="I49" s="58">
        <v>1.1948915434E10</v>
      </c>
      <c r="J49" s="53" t="s">
        <v>38</v>
      </c>
      <c r="K49" s="86"/>
      <c r="L49" s="77"/>
      <c r="M49" s="145">
        <v>350.0</v>
      </c>
      <c r="N49" s="141"/>
      <c r="O49" s="63"/>
      <c r="P49" s="66"/>
      <c r="Q49" s="265"/>
      <c r="R49" s="112"/>
      <c r="S49" s="310"/>
      <c r="T49" s="309"/>
      <c r="U49" s="295"/>
      <c r="V49" s="56">
        <v>50.0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57</v>
      </c>
      <c r="B50" s="53" t="s">
        <v>49</v>
      </c>
      <c r="C50" s="72"/>
      <c r="D50" s="311" t="s">
        <v>1461</v>
      </c>
      <c r="E50" s="56" t="s">
        <v>129</v>
      </c>
      <c r="F50" s="53" t="s">
        <v>721</v>
      </c>
      <c r="G50" s="405" t="s">
        <v>1462</v>
      </c>
      <c r="H50" s="74" t="s">
        <v>1463</v>
      </c>
      <c r="I50" s="58">
        <v>3.192379381E9</v>
      </c>
      <c r="J50" s="53" t="s">
        <v>38</v>
      </c>
      <c r="K50" s="86"/>
      <c r="L50" s="77"/>
      <c r="M50" s="145">
        <v>350.0</v>
      </c>
      <c r="N50" s="141"/>
      <c r="O50" s="63"/>
      <c r="P50" s="66"/>
      <c r="Q50" s="265"/>
      <c r="R50" s="112"/>
      <c r="S50" s="307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 t="s">
        <v>48</v>
      </c>
      <c r="B51" s="53" t="s">
        <v>49</v>
      </c>
      <c r="C51" s="72"/>
      <c r="D51" s="121" t="s">
        <v>1464</v>
      </c>
      <c r="E51" s="56" t="s">
        <v>109</v>
      </c>
      <c r="F51" s="53" t="s">
        <v>721</v>
      </c>
      <c r="G51" s="405" t="s">
        <v>1465</v>
      </c>
      <c r="H51" s="74" t="s">
        <v>1466</v>
      </c>
      <c r="I51" s="117" t="s">
        <v>1467</v>
      </c>
      <c r="J51" s="53" t="s">
        <v>38</v>
      </c>
      <c r="K51" s="59"/>
      <c r="L51" s="77">
        <v>600.0</v>
      </c>
      <c r="M51" s="145"/>
      <c r="N51" s="149"/>
      <c r="O51" s="87"/>
      <c r="P51" s="89"/>
      <c r="Q51" s="257"/>
      <c r="R51" s="64"/>
      <c r="S51" s="307"/>
      <c r="T51" s="309"/>
      <c r="U51" s="295"/>
      <c r="V51" s="56">
        <v>200.0</v>
      </c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 t="s">
        <v>48</v>
      </c>
      <c r="B52" s="53" t="s">
        <v>49</v>
      </c>
      <c r="C52" s="72"/>
      <c r="D52" s="121" t="s">
        <v>1468</v>
      </c>
      <c r="E52" s="56" t="s">
        <v>63</v>
      </c>
      <c r="F52" s="53" t="s">
        <v>721</v>
      </c>
      <c r="G52" s="404" t="s">
        <v>1469</v>
      </c>
      <c r="H52" s="150" t="s">
        <v>1470</v>
      </c>
      <c r="I52" s="117" t="s">
        <v>1471</v>
      </c>
      <c r="J52" s="53" t="s">
        <v>38</v>
      </c>
      <c r="K52" s="139"/>
      <c r="L52" s="77">
        <v>250.0</v>
      </c>
      <c r="M52" s="145"/>
      <c r="N52" s="141"/>
      <c r="O52" s="63"/>
      <c r="P52" s="66"/>
      <c r="Q52" s="265"/>
      <c r="R52" s="112"/>
      <c r="S52" s="307"/>
      <c r="T52" s="308"/>
      <c r="U52" s="295"/>
      <c r="V52" s="56">
        <v>50.0</v>
      </c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 t="s">
        <v>57</v>
      </c>
      <c r="B53" s="53" t="s">
        <v>49</v>
      </c>
      <c r="C53" s="72"/>
      <c r="D53" s="121" t="s">
        <v>1472</v>
      </c>
      <c r="E53" s="151" t="s">
        <v>129</v>
      </c>
      <c r="F53" s="53" t="s">
        <v>721</v>
      </c>
      <c r="G53" s="403" t="s">
        <v>1473</v>
      </c>
      <c r="H53" s="74" t="s">
        <v>1474</v>
      </c>
      <c r="I53" s="117" t="s">
        <v>1475</v>
      </c>
      <c r="J53" s="53" t="s">
        <v>38</v>
      </c>
      <c r="K53" s="59"/>
      <c r="L53" s="152"/>
      <c r="M53" s="145"/>
      <c r="N53" s="149"/>
      <c r="O53" s="87">
        <v>350.0</v>
      </c>
      <c r="P53" s="89"/>
      <c r="Q53" s="257"/>
      <c r="R53" s="64"/>
      <c r="S53" s="310"/>
      <c r="T53" s="309"/>
      <c r="U53" s="295"/>
      <c r="V53" s="80">
        <v>50.0</v>
      </c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 t="s">
        <v>48</v>
      </c>
      <c r="B54" s="53" t="s">
        <v>49</v>
      </c>
      <c r="C54" s="72"/>
      <c r="D54" s="121" t="s">
        <v>1476</v>
      </c>
      <c r="E54" s="151" t="s">
        <v>109</v>
      </c>
      <c r="F54" s="53" t="s">
        <v>721</v>
      </c>
      <c r="G54" s="412" t="s">
        <v>1477</v>
      </c>
      <c r="H54" s="500" t="s">
        <v>206</v>
      </c>
      <c r="I54" s="58">
        <v>3.19699198E9</v>
      </c>
      <c r="J54" s="53" t="s">
        <v>70</v>
      </c>
      <c r="K54" s="59"/>
      <c r="L54" s="77"/>
      <c r="M54" s="145"/>
      <c r="N54" s="155">
        <v>300.0</v>
      </c>
      <c r="O54" s="87"/>
      <c r="P54" s="89"/>
      <c r="Q54" s="257"/>
      <c r="R54" s="64"/>
      <c r="S54" s="310"/>
      <c r="T54" s="309"/>
      <c r="U54" s="295"/>
      <c r="V54" s="56">
        <v>150.0</v>
      </c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 t="s">
        <v>48</v>
      </c>
      <c r="B55" s="53" t="s">
        <v>49</v>
      </c>
      <c r="C55" s="72"/>
      <c r="D55" s="501" t="s">
        <v>1476</v>
      </c>
      <c r="E55" s="151" t="s">
        <v>99</v>
      </c>
      <c r="F55" s="53"/>
      <c r="G55" s="412" t="s">
        <v>1478</v>
      </c>
      <c r="H55" s="500" t="s">
        <v>206</v>
      </c>
      <c r="I55" s="58">
        <v>3.19699198E9</v>
      </c>
      <c r="J55" s="53" t="s">
        <v>70</v>
      </c>
      <c r="K55" s="156"/>
      <c r="L55" s="77"/>
      <c r="M55" s="145"/>
      <c r="N55" s="141">
        <v>300.0</v>
      </c>
      <c r="O55" s="130"/>
      <c r="P55" s="133"/>
      <c r="Q55" s="303"/>
      <c r="R55" s="131"/>
      <c r="S55" s="310"/>
      <c r="T55" s="309"/>
      <c r="U55" s="295"/>
      <c r="V55" s="56">
        <v>150.0</v>
      </c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 t="s">
        <v>48</v>
      </c>
      <c r="B56" s="53" t="s">
        <v>49</v>
      </c>
      <c r="C56" s="72"/>
      <c r="D56" s="121" t="s">
        <v>1479</v>
      </c>
      <c r="E56" s="151" t="s">
        <v>129</v>
      </c>
      <c r="F56" s="53" t="s">
        <v>721</v>
      </c>
      <c r="G56" s="405" t="s">
        <v>1480</v>
      </c>
      <c r="H56" s="74" t="s">
        <v>68</v>
      </c>
      <c r="I56" s="117" t="s">
        <v>1481</v>
      </c>
      <c r="J56" s="53" t="s">
        <v>38</v>
      </c>
      <c r="K56" s="157"/>
      <c r="L56" s="77">
        <v>300.0</v>
      </c>
      <c r="M56" s="145"/>
      <c r="N56" s="149"/>
      <c r="O56" s="130"/>
      <c r="P56" s="133"/>
      <c r="Q56" s="303"/>
      <c r="R56" s="131"/>
      <c r="S56" s="310"/>
      <c r="T56" s="309"/>
      <c r="U56" s="295"/>
      <c r="V56" s="56">
        <v>150.0</v>
      </c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 t="s">
        <v>48</v>
      </c>
      <c r="B57" s="53" t="s">
        <v>49</v>
      </c>
      <c r="C57" s="72"/>
      <c r="D57" s="368" t="s">
        <v>1482</v>
      </c>
      <c r="E57" s="151" t="s">
        <v>121</v>
      </c>
      <c r="F57" s="53" t="s">
        <v>721</v>
      </c>
      <c r="G57" s="405" t="s">
        <v>1483</v>
      </c>
      <c r="H57" s="74" t="s">
        <v>1484</v>
      </c>
      <c r="I57" s="117" t="s">
        <v>1485</v>
      </c>
      <c r="J57" s="53" t="s">
        <v>70</v>
      </c>
      <c r="K57" s="156"/>
      <c r="L57" s="77"/>
      <c r="M57" s="158"/>
      <c r="N57" s="149"/>
      <c r="O57" s="87"/>
      <c r="P57" s="89"/>
      <c r="Q57" s="257"/>
      <c r="R57" s="64">
        <v>350.0</v>
      </c>
      <c r="S57" s="307"/>
      <c r="T57" s="309"/>
      <c r="U57" s="295"/>
      <c r="V57" s="56">
        <v>50.0</v>
      </c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 t="s">
        <v>48</v>
      </c>
      <c r="B58" s="53" t="s">
        <v>49</v>
      </c>
      <c r="C58" s="72"/>
      <c r="D58" s="368" t="s">
        <v>1486</v>
      </c>
      <c r="E58" s="151" t="s">
        <v>72</v>
      </c>
      <c r="F58" s="53" t="s">
        <v>721</v>
      </c>
      <c r="G58" s="405" t="s">
        <v>1487</v>
      </c>
      <c r="H58" s="74" t="s">
        <v>1488</v>
      </c>
      <c r="I58" s="117" t="s">
        <v>1489</v>
      </c>
      <c r="J58" s="53" t="s">
        <v>70</v>
      </c>
      <c r="K58" s="156"/>
      <c r="L58" s="77"/>
      <c r="M58" s="145"/>
      <c r="N58" s="155"/>
      <c r="O58" s="63"/>
      <c r="P58" s="66"/>
      <c r="Q58" s="265"/>
      <c r="R58" s="64">
        <v>250.0</v>
      </c>
      <c r="S58" s="307"/>
      <c r="T58" s="309"/>
      <c r="U58" s="295"/>
      <c r="V58" s="56">
        <v>50.0</v>
      </c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 t="s">
        <v>48</v>
      </c>
      <c r="B59" s="53" t="s">
        <v>49</v>
      </c>
      <c r="C59" s="54"/>
      <c r="D59" s="121" t="s">
        <v>1490</v>
      </c>
      <c r="E59" s="151" t="s">
        <v>72</v>
      </c>
      <c r="F59" s="53" t="s">
        <v>721</v>
      </c>
      <c r="G59" s="405" t="s">
        <v>1491</v>
      </c>
      <c r="H59" s="74" t="s">
        <v>1492</v>
      </c>
      <c r="I59" s="117" t="s">
        <v>1493</v>
      </c>
      <c r="J59" s="53" t="s">
        <v>70</v>
      </c>
      <c r="K59" s="156"/>
      <c r="L59" s="77">
        <v>350.0</v>
      </c>
      <c r="M59" s="145"/>
      <c r="N59" s="149"/>
      <c r="O59" s="63"/>
      <c r="P59" s="66"/>
      <c r="Q59" s="265"/>
      <c r="R59" s="112"/>
      <c r="S59" s="307"/>
      <c r="T59" s="309"/>
      <c r="U59" s="295"/>
      <c r="V59" s="56">
        <v>50.0</v>
      </c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 t="s">
        <v>48</v>
      </c>
      <c r="B60" s="53" t="s">
        <v>49</v>
      </c>
      <c r="C60" s="72"/>
      <c r="D60" s="72"/>
      <c r="E60" s="25"/>
      <c r="F60" s="53" t="s">
        <v>59</v>
      </c>
      <c r="G60" s="74" t="s">
        <v>1494</v>
      </c>
      <c r="H60" s="74"/>
      <c r="I60" s="117" t="s">
        <v>1495</v>
      </c>
      <c r="J60" s="53" t="s">
        <v>38</v>
      </c>
      <c r="K60" s="156"/>
      <c r="L60" s="105"/>
      <c r="M60" s="145"/>
      <c r="N60" s="159"/>
      <c r="O60" s="63"/>
      <c r="P60" s="66"/>
      <c r="Q60" s="265"/>
      <c r="R60" s="112"/>
      <c r="S60" s="307"/>
      <c r="T60" s="309"/>
      <c r="U60" s="294">
        <v>150.0</v>
      </c>
      <c r="V60" s="298">
        <v>150.0</v>
      </c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 t="s">
        <v>57</v>
      </c>
      <c r="B61" s="53" t="s">
        <v>49</v>
      </c>
      <c r="C61" s="72"/>
      <c r="D61" s="121" t="s">
        <v>1496</v>
      </c>
      <c r="E61" s="151" t="s">
        <v>93</v>
      </c>
      <c r="F61" s="53" t="s">
        <v>94</v>
      </c>
      <c r="G61" s="405" t="s">
        <v>1497</v>
      </c>
      <c r="H61" s="74" t="s">
        <v>1498</v>
      </c>
      <c r="I61" s="117" t="s">
        <v>1499</v>
      </c>
      <c r="J61" s="53" t="s">
        <v>38</v>
      </c>
      <c r="K61" s="156">
        <v>120.0</v>
      </c>
      <c r="L61" s="77"/>
      <c r="M61" s="145"/>
      <c r="N61" s="159"/>
      <c r="O61" s="63"/>
      <c r="P61" s="66"/>
      <c r="Q61" s="265"/>
      <c r="R61" s="112"/>
      <c r="S61" s="307"/>
      <c r="T61" s="309"/>
      <c r="U61" s="295"/>
      <c r="V61" s="56">
        <v>50.0</v>
      </c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 t="s">
        <v>48</v>
      </c>
      <c r="B62" s="53" t="s">
        <v>49</v>
      </c>
      <c r="C62" s="72"/>
      <c r="D62" s="121" t="s">
        <v>1500</v>
      </c>
      <c r="E62" s="151" t="s">
        <v>72</v>
      </c>
      <c r="F62" s="53" t="s">
        <v>59</v>
      </c>
      <c r="G62" s="405" t="s">
        <v>1501</v>
      </c>
      <c r="H62" s="74" t="s">
        <v>1502</v>
      </c>
      <c r="I62" s="117" t="s">
        <v>1503</v>
      </c>
      <c r="J62" s="53" t="s">
        <v>70</v>
      </c>
      <c r="K62" s="156"/>
      <c r="L62" s="77">
        <v>250.0</v>
      </c>
      <c r="M62" s="148"/>
      <c r="N62" s="159"/>
      <c r="O62" s="87"/>
      <c r="P62" s="89"/>
      <c r="Q62" s="257"/>
      <c r="R62" s="64"/>
      <c r="S62" s="307"/>
      <c r="T62" s="309"/>
      <c r="U62" s="295"/>
      <c r="V62" s="56">
        <v>50.0</v>
      </c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 t="s">
        <v>48</v>
      </c>
      <c r="B63" s="53" t="s">
        <v>49</v>
      </c>
      <c r="C63" s="72"/>
      <c r="D63" s="121" t="s">
        <v>1504</v>
      </c>
      <c r="E63" s="151" t="s">
        <v>104</v>
      </c>
      <c r="F63" s="53" t="s">
        <v>863</v>
      </c>
      <c r="G63" s="405" t="s">
        <v>1505</v>
      </c>
      <c r="H63" s="74" t="s">
        <v>1506</v>
      </c>
      <c r="I63" s="117" t="s">
        <v>1507</v>
      </c>
      <c r="J63" s="53" t="s">
        <v>38</v>
      </c>
      <c r="K63" s="156"/>
      <c r="L63" s="105"/>
      <c r="M63" s="148"/>
      <c r="N63" s="159"/>
      <c r="O63" s="63"/>
      <c r="P63" s="66"/>
      <c r="Q63" s="265"/>
      <c r="R63" s="64">
        <v>850.0</v>
      </c>
      <c r="S63" s="307"/>
      <c r="T63" s="309"/>
      <c r="U63" s="295"/>
      <c r="V63" s="161">
        <v>200.0</v>
      </c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 t="s">
        <v>57</v>
      </c>
      <c r="B64" s="53" t="s">
        <v>49</v>
      </c>
      <c r="C64" s="72"/>
      <c r="D64" s="72"/>
      <c r="E64" s="151" t="s">
        <v>500</v>
      </c>
      <c r="F64" s="53"/>
      <c r="G64" s="502" t="s">
        <v>1508</v>
      </c>
      <c r="H64" s="74" t="s">
        <v>1509</v>
      </c>
      <c r="I64" s="117" t="s">
        <v>1510</v>
      </c>
      <c r="J64" s="53" t="s">
        <v>38</v>
      </c>
      <c r="K64" s="156">
        <v>270.0</v>
      </c>
      <c r="L64" s="105"/>
      <c r="M64" s="145"/>
      <c r="N64" s="149"/>
      <c r="O64" s="87"/>
      <c r="P64" s="89"/>
      <c r="Q64" s="257"/>
      <c r="R64" s="64"/>
      <c r="S64" s="307"/>
      <c r="T64" s="309"/>
      <c r="U64" s="295"/>
      <c r="V64" s="56">
        <v>150.0</v>
      </c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 t="s">
        <v>57</v>
      </c>
      <c r="B65" s="53" t="s">
        <v>49</v>
      </c>
      <c r="C65" s="72"/>
      <c r="D65" s="72"/>
      <c r="E65" s="151" t="s">
        <v>29</v>
      </c>
      <c r="F65" s="53" t="s">
        <v>721</v>
      </c>
      <c r="G65" s="405" t="s">
        <v>1511</v>
      </c>
      <c r="H65" s="74" t="s">
        <v>1512</v>
      </c>
      <c r="I65" s="117">
        <v>8.398137508E9</v>
      </c>
      <c r="J65" s="53" t="s">
        <v>70</v>
      </c>
      <c r="K65" s="157"/>
      <c r="L65" s="105"/>
      <c r="M65" s="148"/>
      <c r="N65" s="155"/>
      <c r="O65" s="87">
        <v>350.0</v>
      </c>
      <c r="P65" s="66"/>
      <c r="Q65" s="265"/>
      <c r="R65" s="112"/>
      <c r="S65" s="307"/>
      <c r="T65" s="309"/>
      <c r="U65" s="295"/>
      <c r="V65" s="56">
        <v>50.0</v>
      </c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 t="s">
        <v>48</v>
      </c>
      <c r="B66" s="53" t="s">
        <v>49</v>
      </c>
      <c r="C66" s="72"/>
      <c r="D66" s="121" t="s">
        <v>1513</v>
      </c>
      <c r="E66" s="151" t="s">
        <v>99</v>
      </c>
      <c r="F66" s="53" t="s">
        <v>721</v>
      </c>
      <c r="G66" s="405" t="s">
        <v>1514</v>
      </c>
      <c r="H66" s="74" t="s">
        <v>1515</v>
      </c>
      <c r="I66" s="117" t="s">
        <v>1516</v>
      </c>
      <c r="J66" s="53" t="s">
        <v>70</v>
      </c>
      <c r="K66" s="156"/>
      <c r="L66" s="105"/>
      <c r="M66" s="148"/>
      <c r="N66" s="141"/>
      <c r="O66" s="63"/>
      <c r="P66" s="66"/>
      <c r="Q66" s="265"/>
      <c r="R66" s="64">
        <v>390.0</v>
      </c>
      <c r="S66" s="307"/>
      <c r="T66" s="309"/>
      <c r="U66" s="295"/>
      <c r="V66" s="56">
        <v>100.0</v>
      </c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 t="s">
        <v>57</v>
      </c>
      <c r="B67" s="53" t="s">
        <v>49</v>
      </c>
      <c r="C67" s="72"/>
      <c r="D67" s="121" t="s">
        <v>1517</v>
      </c>
      <c r="E67" s="313" t="s">
        <v>29</v>
      </c>
      <c r="F67" s="53" t="s">
        <v>94</v>
      </c>
      <c r="G67" s="405" t="s">
        <v>1518</v>
      </c>
      <c r="H67" s="74"/>
      <c r="I67" s="117" t="s">
        <v>1519</v>
      </c>
      <c r="J67" s="53" t="s">
        <v>70</v>
      </c>
      <c r="K67" s="164">
        <v>140.0</v>
      </c>
      <c r="L67" s="105"/>
      <c r="M67" s="145"/>
      <c r="N67" s="149"/>
      <c r="O67" s="87"/>
      <c r="P67" s="89"/>
      <c r="Q67" s="257"/>
      <c r="R67" s="64"/>
      <c r="S67" s="307"/>
      <c r="T67" s="309"/>
      <c r="U67" s="295"/>
      <c r="V67" s="298">
        <v>140.0</v>
      </c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 t="s">
        <v>57</v>
      </c>
      <c r="B68" s="53" t="s">
        <v>49</v>
      </c>
      <c r="C68" s="72"/>
      <c r="D68" s="72"/>
      <c r="E68" s="162"/>
      <c r="F68" s="53" t="s">
        <v>721</v>
      </c>
      <c r="G68" s="74" t="s">
        <v>1520</v>
      </c>
      <c r="H68" s="74"/>
      <c r="I68" s="117" t="s">
        <v>1521</v>
      </c>
      <c r="J68" s="103"/>
      <c r="K68" s="164">
        <v>300.0</v>
      </c>
      <c r="L68" s="105"/>
      <c r="M68" s="148"/>
      <c r="N68" s="149"/>
      <c r="O68" s="63"/>
      <c r="P68" s="66"/>
      <c r="Q68" s="265"/>
      <c r="R68" s="112"/>
      <c r="S68" s="307"/>
      <c r="T68" s="309"/>
      <c r="U68" s="295"/>
      <c r="V68" s="56">
        <v>100.0</v>
      </c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 t="s">
        <v>48</v>
      </c>
      <c r="B69" s="53" t="s">
        <v>187</v>
      </c>
      <c r="C69" s="72"/>
      <c r="D69" s="121" t="s">
        <v>188</v>
      </c>
      <c r="E69" s="313" t="s">
        <v>104</v>
      </c>
      <c r="F69" s="53" t="s">
        <v>863</v>
      </c>
      <c r="G69" s="405" t="s">
        <v>1522</v>
      </c>
      <c r="H69" s="74" t="s">
        <v>1523</v>
      </c>
      <c r="I69" s="117"/>
      <c r="J69" s="53" t="s">
        <v>38</v>
      </c>
      <c r="K69" s="156"/>
      <c r="L69" s="105"/>
      <c r="M69" s="165"/>
      <c r="N69" s="149"/>
      <c r="O69" s="63"/>
      <c r="P69" s="89" t="s">
        <v>488</v>
      </c>
      <c r="Q69" s="265"/>
      <c r="R69" s="112"/>
      <c r="S69" s="307"/>
      <c r="T69" s="309"/>
      <c r="U69" s="295"/>
      <c r="V69" s="80" t="s">
        <v>188</v>
      </c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63"/>
      <c r="L70" s="77"/>
      <c r="M70" s="148"/>
      <c r="N70" s="149"/>
      <c r="O70" s="63"/>
      <c r="P70" s="66"/>
      <c r="Q70" s="265"/>
      <c r="R70" s="112"/>
      <c r="S70" s="307"/>
      <c r="T70" s="309"/>
      <c r="U70" s="295"/>
      <c r="V70" s="56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166"/>
      <c r="D71" s="167"/>
      <c r="E71" s="162"/>
      <c r="F71" s="53"/>
      <c r="G71" s="74"/>
      <c r="H71" s="74"/>
      <c r="I71" s="117"/>
      <c r="J71" s="103"/>
      <c r="K71" s="168"/>
      <c r="L71" s="77"/>
      <c r="M71" s="169"/>
      <c r="N71" s="170"/>
      <c r="O71" s="63"/>
      <c r="P71" s="66"/>
      <c r="Q71" s="265"/>
      <c r="R71" s="112"/>
      <c r="S71" s="315"/>
      <c r="T71" s="316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72"/>
      <c r="E72" s="162"/>
      <c r="F72" s="53"/>
      <c r="G72" s="74"/>
      <c r="H72" s="74"/>
      <c r="I72" s="117"/>
      <c r="J72" s="103"/>
      <c r="K72" s="171"/>
      <c r="L72" s="105"/>
      <c r="M72" s="169"/>
      <c r="N72" s="170"/>
      <c r="O72" s="130"/>
      <c r="P72" s="133"/>
      <c r="Q72" s="303"/>
      <c r="R72" s="131"/>
      <c r="S72" s="315"/>
      <c r="T72" s="316"/>
      <c r="U72" s="295"/>
      <c r="V72" s="161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83"/>
      <c r="E73" s="162"/>
      <c r="F73" s="53"/>
      <c r="G73" s="74"/>
      <c r="H73" s="74"/>
      <c r="I73" s="85"/>
      <c r="J73" s="103"/>
      <c r="K73" s="168"/>
      <c r="L73" s="105"/>
      <c r="M73" s="172"/>
      <c r="N73" s="170"/>
      <c r="O73" s="63"/>
      <c r="P73" s="66"/>
      <c r="Q73" s="265"/>
      <c r="R73" s="112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72"/>
      <c r="E74" s="162"/>
      <c r="F74" s="53"/>
      <c r="G74" s="74"/>
      <c r="H74" s="74"/>
      <c r="I74" s="85"/>
      <c r="J74" s="103"/>
      <c r="K74" s="168"/>
      <c r="L74" s="77"/>
      <c r="M74" s="169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74"/>
      <c r="H75" s="74"/>
      <c r="I75" s="85"/>
      <c r="J75" s="103"/>
      <c r="K75" s="171"/>
      <c r="L75" s="105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25"/>
      <c r="F76" s="53"/>
      <c r="G76" s="74"/>
      <c r="H76" s="74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73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74"/>
      <c r="H77" s="74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61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103"/>
      <c r="B78" s="53"/>
      <c r="C78" s="166"/>
      <c r="D78" s="72"/>
      <c r="E78" s="25"/>
      <c r="F78" s="53"/>
      <c r="G78" s="174"/>
      <c r="H78" s="174"/>
      <c r="I78" s="175"/>
      <c r="J78" s="103"/>
      <c r="K78" s="168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77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4"/>
      <c r="H79" s="174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4"/>
      <c r="H80" s="174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4"/>
      <c r="H81" s="174"/>
      <c r="I81" s="175"/>
      <c r="J81" s="103"/>
      <c r="K81" s="179"/>
      <c r="L81" s="180"/>
      <c r="M81" s="181"/>
      <c r="N81" s="182"/>
      <c r="O81" s="183"/>
      <c r="P81" s="186"/>
      <c r="Q81" s="317"/>
      <c r="R81" s="184"/>
      <c r="S81" s="318"/>
      <c r="T81" s="319"/>
      <c r="U81" s="320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4"/>
      <c r="H82" s="174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4"/>
      <c r="H83" s="174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4"/>
      <c r="H84" s="174"/>
      <c r="I84" s="175"/>
      <c r="J84" s="103"/>
      <c r="K84" s="187"/>
      <c r="L84" s="180"/>
      <c r="M84" s="188"/>
      <c r="N84" s="189"/>
      <c r="O84" s="190"/>
      <c r="P84" s="193"/>
      <c r="Q84" s="321"/>
      <c r="R84" s="191"/>
      <c r="S84" s="322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162"/>
      <c r="F85" s="53"/>
      <c r="G85" s="174"/>
      <c r="H85" s="174"/>
      <c r="I85" s="175"/>
      <c r="J85" s="103"/>
      <c r="K85" s="179"/>
      <c r="L85" s="195"/>
      <c r="M85" s="181"/>
      <c r="N85" s="182"/>
      <c r="O85" s="196"/>
      <c r="P85" s="199"/>
      <c r="Q85" s="323"/>
      <c r="R85" s="197"/>
      <c r="S85" s="318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4"/>
      <c r="H86" s="174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4"/>
      <c r="H87" s="174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4"/>
      <c r="H88" s="174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4"/>
      <c r="H89" s="174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4"/>
      <c r="H90" s="174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4"/>
      <c r="H91" s="174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4"/>
      <c r="H92" s="174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6"/>
      <c r="B93" s="6"/>
      <c r="C93" s="3"/>
      <c r="D93" s="201"/>
      <c r="E93" s="202"/>
      <c r="F93" s="6"/>
      <c r="G93" s="203"/>
      <c r="H93" s="503"/>
      <c r="I93" s="205"/>
      <c r="J93" s="6"/>
      <c r="K93" s="206"/>
      <c r="Q93" s="206"/>
      <c r="R93" s="206"/>
      <c r="S93" s="325"/>
      <c r="T93" s="325"/>
      <c r="U93" s="326"/>
      <c r="V93" s="208">
        <f>SUM(V7:V92)</f>
        <v>6140.5</v>
      </c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9"/>
      <c r="E94" s="210"/>
      <c r="F94" s="2"/>
      <c r="G94" s="211"/>
      <c r="H94" s="504"/>
      <c r="I94" s="213"/>
      <c r="J94" s="2"/>
      <c r="K94" s="214" t="s">
        <v>20</v>
      </c>
      <c r="L94" s="215"/>
      <c r="Q94" s="215"/>
      <c r="R94" s="215"/>
      <c r="S94" s="325"/>
      <c r="T94" s="325"/>
      <c r="U94" s="326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216"/>
      <c r="D95" s="17"/>
      <c r="E95" s="217"/>
      <c r="F95" s="218"/>
      <c r="G95" s="203"/>
      <c r="H95" s="4"/>
      <c r="I95" s="5"/>
      <c r="J95" s="2"/>
      <c r="K95" s="167">
        <f>SUM(K7:K92)</f>
        <v>3926</v>
      </c>
      <c r="L95" s="219" t="s">
        <v>29</v>
      </c>
      <c r="M95" s="220"/>
      <c r="Q95" s="220"/>
      <c r="R95" s="220"/>
      <c r="S95" s="328"/>
      <c r="T95" s="328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2"/>
      <c r="B96" s="2"/>
      <c r="C96" s="3"/>
      <c r="D96" s="17"/>
      <c r="E96" s="2"/>
      <c r="F96" s="2"/>
      <c r="G96" s="203"/>
      <c r="H96" s="4"/>
      <c r="I96" s="5"/>
      <c r="J96" s="2"/>
      <c r="K96" s="167">
        <f>SUM(K95*2%)</f>
        <v>78.52</v>
      </c>
      <c r="L96" s="221">
        <f>SUM(L7:L92)</f>
        <v>3700</v>
      </c>
      <c r="M96" s="222" t="s">
        <v>30</v>
      </c>
      <c r="Q96" s="222"/>
      <c r="R96" s="222"/>
      <c r="S96" s="329" t="s">
        <v>288</v>
      </c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4"/>
      <c r="H97" s="4"/>
      <c r="I97" s="5"/>
      <c r="J97" s="2"/>
      <c r="K97" s="223"/>
      <c r="L97" s="83">
        <f>SUM(L96*2%)</f>
        <v>74</v>
      </c>
      <c r="M97" s="224" t="s">
        <v>31</v>
      </c>
      <c r="N97" s="225"/>
      <c r="Q97" s="225"/>
      <c r="R97" s="225"/>
      <c r="S97" s="325"/>
      <c r="T97" s="325"/>
      <c r="U97" s="326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226" t="s">
        <v>32</v>
      </c>
      <c r="H98" s="505">
        <f>SUM(K95,M98,O101,Q104,R105)</f>
        <v>12524</v>
      </c>
      <c r="I98" s="5"/>
      <c r="J98" s="2"/>
      <c r="K98" s="8"/>
      <c r="L98" s="223"/>
      <c r="M98" s="221">
        <f>SUM(M7:M92)</f>
        <v>3301</v>
      </c>
      <c r="N98" s="225"/>
      <c r="Q98" s="225"/>
      <c r="R98" s="225"/>
      <c r="S98" s="330"/>
      <c r="T98" s="330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28"/>
      <c r="G99" s="226" t="s">
        <v>33</v>
      </c>
      <c r="H99" s="505">
        <f>SUM(L96,N100)</f>
        <v>6500</v>
      </c>
      <c r="I99" s="5"/>
      <c r="J99" s="2"/>
      <c r="K99" s="8"/>
      <c r="L99" s="8"/>
      <c r="M99" s="83">
        <f>SUM(M98*2%)</f>
        <v>66.02</v>
      </c>
      <c r="N99" s="229" t="s">
        <v>34</v>
      </c>
      <c r="O99" s="206"/>
      <c r="Q99" s="206"/>
      <c r="R99" s="206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35</v>
      </c>
      <c r="H100" s="505">
        <f>SUM(P103)</f>
        <v>0</v>
      </c>
      <c r="I100" s="5"/>
      <c r="J100" s="2"/>
      <c r="K100" s="8"/>
      <c r="L100" s="8"/>
      <c r="M100" s="18"/>
      <c r="N100" s="167">
        <f>SUM(N7:N92)</f>
        <v>2800</v>
      </c>
      <c r="O100" s="331" t="s">
        <v>289</v>
      </c>
      <c r="P100" s="230"/>
      <c r="Q100" s="230"/>
      <c r="R100" s="230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"/>
      <c r="G101" s="226" t="s">
        <v>290</v>
      </c>
      <c r="H101" s="505">
        <f>SUM(S106,T107,U108)</f>
        <v>534</v>
      </c>
      <c r="I101" s="5"/>
      <c r="J101" s="2"/>
      <c r="K101" s="8"/>
      <c r="L101" s="8"/>
      <c r="M101" s="2"/>
      <c r="N101" s="167">
        <f>SUM(N100*2%)</f>
        <v>56</v>
      </c>
      <c r="O101" s="167">
        <f>SUM(O7:O92)</f>
        <v>2960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4"/>
      <c r="H102" s="4"/>
      <c r="I102" s="5"/>
      <c r="J102" s="2"/>
      <c r="K102" s="8"/>
      <c r="L102" s="8"/>
      <c r="M102" s="2"/>
      <c r="N102" s="2"/>
      <c r="O102" s="167">
        <f>SUM(O101*2%)</f>
        <v>59.2</v>
      </c>
      <c r="P102" s="332" t="s">
        <v>291</v>
      </c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233" t="s">
        <v>36</v>
      </c>
      <c r="H103" s="506">
        <f>SUM(M9,M10,L13,L14,O18,O19,O20,K22,K23,S25,M26,K27,R28,M31,L32,O33,N34,N42,K43,N46,N54,N55,R57,R58,L59,L62,O65,R66,K67)</f>
        <v>8782</v>
      </c>
      <c r="I103" s="363">
        <f>SUM(M26,O33)</f>
        <v>580</v>
      </c>
      <c r="J103" s="2"/>
      <c r="K103" s="8"/>
      <c r="L103" s="8"/>
      <c r="M103" s="2"/>
      <c r="N103" s="2"/>
      <c r="O103" s="8"/>
      <c r="P103" s="167">
        <f>SUM(P7:P93)</f>
        <v>0</v>
      </c>
      <c r="Q103" s="335" t="s">
        <v>292</v>
      </c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236" t="s">
        <v>37</v>
      </c>
      <c r="H104" s="507"/>
      <c r="I104" s="235"/>
      <c r="J104" s="2"/>
      <c r="K104" s="8"/>
      <c r="L104" s="8"/>
      <c r="M104" s="2"/>
      <c r="N104" s="2"/>
      <c r="O104" s="8"/>
      <c r="P104" s="167">
        <f>SUM(P103*2%)</f>
        <v>0</v>
      </c>
      <c r="Q104" s="17">
        <f>SUM(Q7:Q92)</f>
        <v>350</v>
      </c>
      <c r="R104" s="338" t="s">
        <v>293</v>
      </c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238" t="s">
        <v>38</v>
      </c>
      <c r="H105" s="508">
        <f>SUM(L7,M8,N11,N12,M15,M16,K21,L24,N29,K30,L35,K36,K37,M41,Q45,M47,M48,M49,M50,L51,L52,O53,L56,U60,K61,R63,K64)</f>
        <v>9466</v>
      </c>
      <c r="I105" s="334">
        <f>SUM(O53,K64)</f>
        <v>620</v>
      </c>
      <c r="J105" s="2"/>
      <c r="K105" s="8"/>
      <c r="L105" s="8"/>
      <c r="M105" s="2"/>
      <c r="N105" s="2"/>
      <c r="O105" s="8"/>
      <c r="P105" s="18"/>
      <c r="Q105" s="167">
        <f>SUM(Q104*1%)</f>
        <v>3.5</v>
      </c>
      <c r="R105" s="17">
        <f>SUM(R7:R92)</f>
        <v>1987</v>
      </c>
      <c r="S105" s="341" t="s">
        <v>294</v>
      </c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124"/>
      <c r="D106" s="17"/>
      <c r="E106" s="2"/>
      <c r="F106" s="2"/>
      <c r="G106" s="4"/>
      <c r="H106" s="4"/>
      <c r="I106" s="5"/>
      <c r="J106" s="2"/>
      <c r="K106" s="8"/>
      <c r="L106" s="8"/>
      <c r="M106" s="2"/>
      <c r="N106" s="2"/>
      <c r="O106" s="8"/>
      <c r="P106" s="2"/>
      <c r="Q106" s="2"/>
      <c r="R106" s="167">
        <f>SUM(R105*1%)</f>
        <v>19.87</v>
      </c>
      <c r="S106" s="167">
        <f>SUM(S7:S93)</f>
        <v>384</v>
      </c>
      <c r="T106" s="342" t="s">
        <v>37</v>
      </c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343" t="s">
        <v>39</v>
      </c>
      <c r="H107" s="398">
        <f>SUM(M26,O33,O53,K64)</f>
        <v>1200</v>
      </c>
      <c r="I107" s="5"/>
      <c r="J107" s="2"/>
      <c r="K107" s="8"/>
      <c r="L107" s="8"/>
      <c r="M107" s="2"/>
      <c r="N107" s="2"/>
      <c r="O107" s="8"/>
      <c r="P107" s="2"/>
      <c r="Q107" s="2"/>
      <c r="R107" s="2"/>
      <c r="S107" s="167">
        <f>SUM(S106*2%)</f>
        <v>7.68</v>
      </c>
      <c r="T107" s="167">
        <f>SUM(T7:T93)</f>
        <v>0</v>
      </c>
      <c r="U107" s="345" t="s">
        <v>38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295</v>
      </c>
      <c r="H108" s="344">
        <f>SUM(V15,V26,V33,V34,V41,V52,V53,V64)</f>
        <v>550</v>
      </c>
      <c r="I108" s="5"/>
      <c r="J108" s="2"/>
      <c r="K108" s="8"/>
      <c r="L108" s="8"/>
      <c r="M108" s="2"/>
      <c r="N108" s="2"/>
      <c r="O108" s="8"/>
      <c r="P108" s="2"/>
      <c r="Q108" s="2"/>
      <c r="R108" s="2"/>
      <c r="S108" s="8"/>
      <c r="T108" s="167">
        <f>SUM(T107*2%)</f>
        <v>0</v>
      </c>
      <c r="U108" s="346">
        <f>SUM(U7:U93)</f>
        <v>150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296</v>
      </c>
      <c r="H109" s="344">
        <f>SUM(H107-H108)</f>
        <v>650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8"/>
      <c r="U109" s="167">
        <f>SUM(U108*2%)</f>
        <v>3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4"/>
      <c r="H110" s="4"/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347"/>
      <c r="U110" s="34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4"/>
      <c r="H111" s="4"/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4"/>
      <c r="H112" s="4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8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4"/>
      <c r="H113" s="4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4"/>
      <c r="H114" s="4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4"/>
      <c r="H115" s="4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4"/>
      <c r="H116" s="4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4"/>
      <c r="H117" s="4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4"/>
      <c r="H118" s="4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4"/>
      <c r="H119" s="4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4"/>
      <c r="H120" s="4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4"/>
      <c r="H121" s="4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4"/>
      <c r="H122" s="4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4"/>
      <c r="H123" s="4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4"/>
      <c r="H124" s="4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4"/>
      <c r="H125" s="4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4"/>
      <c r="H126" s="4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4"/>
      <c r="H127" s="4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4"/>
      <c r="H128" s="4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4"/>
      <c r="H129" s="4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4"/>
      <c r="H130" s="4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4"/>
      <c r="H131" s="4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4"/>
      <c r="H132" s="4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4"/>
      <c r="H133" s="4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4"/>
      <c r="H134" s="4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4"/>
      <c r="H135" s="4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4"/>
      <c r="H136" s="4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4"/>
      <c r="H137" s="4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4"/>
      <c r="H138" s="4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4"/>
      <c r="H139" s="4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4"/>
      <c r="H140" s="4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4"/>
      <c r="H141" s="4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4"/>
      <c r="H142" s="4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4"/>
      <c r="H143" s="4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4"/>
      <c r="H144" s="4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4"/>
      <c r="H145" s="4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4"/>
      <c r="H146" s="4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4"/>
      <c r="H147" s="4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4"/>
      <c r="H148" s="4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4"/>
      <c r="H149" s="4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4"/>
      <c r="H150" s="4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4"/>
      <c r="H151" s="4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4"/>
      <c r="H152" s="4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4"/>
      <c r="H153" s="4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4"/>
      <c r="H154" s="4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4"/>
      <c r="H155" s="4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4"/>
      <c r="H156" s="4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4"/>
      <c r="H157" s="4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4"/>
      <c r="H158" s="4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4"/>
      <c r="H159" s="4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4"/>
      <c r="H160" s="4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4"/>
      <c r="H161" s="4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4"/>
      <c r="H162" s="4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4"/>
      <c r="H163" s="4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4"/>
      <c r="H164" s="4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4"/>
      <c r="H165" s="4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4"/>
      <c r="H166" s="4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4"/>
      <c r="H167" s="4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4"/>
      <c r="H168" s="4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4"/>
      <c r="H169" s="4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4"/>
      <c r="H170" s="4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4"/>
      <c r="H171" s="4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4"/>
      <c r="H172" s="4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4"/>
      <c r="H173" s="4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4"/>
      <c r="H174" s="4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4"/>
      <c r="H175" s="4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4"/>
      <c r="H176" s="4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4"/>
      <c r="H177" s="4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4"/>
      <c r="H178" s="4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4"/>
      <c r="H179" s="4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4"/>
      <c r="H180" s="4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4"/>
      <c r="H181" s="4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4"/>
      <c r="H182" s="4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4"/>
      <c r="H183" s="4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4"/>
      <c r="H184" s="4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4"/>
      <c r="H185" s="4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4"/>
      <c r="H186" s="4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4"/>
      <c r="H187" s="4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4"/>
      <c r="H188" s="4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4"/>
      <c r="H189" s="4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4"/>
      <c r="H190" s="4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4"/>
      <c r="H191" s="4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4"/>
      <c r="H192" s="4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4"/>
      <c r="H193" s="4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4"/>
      <c r="H194" s="4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4"/>
      <c r="H195" s="4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4"/>
      <c r="H196" s="4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4"/>
      <c r="H197" s="4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4"/>
      <c r="H198" s="4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4"/>
      <c r="H199" s="4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4"/>
      <c r="H200" s="4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4"/>
      <c r="H201" s="4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4"/>
      <c r="H202" s="4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4"/>
      <c r="H203" s="4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4"/>
      <c r="H204" s="4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4"/>
      <c r="H205" s="4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4"/>
      <c r="H206" s="4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4"/>
      <c r="H207" s="4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4"/>
      <c r="H208" s="4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4"/>
      <c r="H209" s="4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4"/>
      <c r="H210" s="4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4"/>
      <c r="H211" s="4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4"/>
      <c r="H212" s="4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4"/>
      <c r="H213" s="4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4"/>
      <c r="H214" s="4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4"/>
      <c r="H215" s="4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4"/>
      <c r="H216" s="4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4"/>
      <c r="H217" s="4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4"/>
      <c r="H218" s="4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4"/>
      <c r="H219" s="4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4"/>
      <c r="H220" s="4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4"/>
      <c r="H221" s="4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4"/>
      <c r="H222" s="4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4"/>
      <c r="H223" s="4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4"/>
      <c r="H224" s="4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4"/>
      <c r="H225" s="4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241"/>
      <c r="D226" s="241"/>
      <c r="E226" s="2"/>
      <c r="F226" s="2"/>
      <c r="G226" s="4"/>
      <c r="H226" s="4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4"/>
      <c r="H227" s="4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4"/>
      <c r="H228" s="4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4"/>
      <c r="H229" s="4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4"/>
      <c r="H230" s="4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4"/>
      <c r="H231" s="4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4"/>
      <c r="H232" s="4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4"/>
      <c r="H233" s="4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4"/>
      <c r="H234" s="4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4"/>
      <c r="H235" s="4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4"/>
      <c r="H236" s="4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4"/>
      <c r="H237" s="4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4"/>
      <c r="H238" s="4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4"/>
      <c r="H239" s="4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4"/>
      <c r="H240" s="4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4"/>
      <c r="H241" s="4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4"/>
      <c r="H242" s="4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4"/>
      <c r="H243" s="4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4"/>
      <c r="H244" s="4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4"/>
      <c r="H245" s="4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4"/>
      <c r="H246" s="4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4"/>
      <c r="H247" s="4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4"/>
      <c r="H248" s="4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4"/>
      <c r="H249" s="4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4"/>
      <c r="H250" s="4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4"/>
      <c r="H251" s="4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4"/>
      <c r="H252" s="4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4"/>
      <c r="H253" s="4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4"/>
      <c r="H254" s="4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4"/>
      <c r="H255" s="4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4"/>
      <c r="H256" s="4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4"/>
      <c r="H257" s="4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4"/>
      <c r="H258" s="4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4"/>
      <c r="H259" s="4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4"/>
      <c r="H260" s="4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4"/>
      <c r="H261" s="4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4"/>
      <c r="H262" s="4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4"/>
      <c r="H263" s="4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4"/>
      <c r="H264" s="4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4"/>
      <c r="H265" s="4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4"/>
      <c r="H266" s="4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4"/>
      <c r="H267" s="4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4"/>
      <c r="H268" s="4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4"/>
      <c r="H269" s="4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4"/>
      <c r="H270" s="4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4"/>
      <c r="H271" s="4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4"/>
      <c r="H272" s="4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4"/>
      <c r="H273" s="4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4"/>
      <c r="H274" s="4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4"/>
      <c r="H275" s="4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4"/>
      <c r="H276" s="4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4"/>
      <c r="H277" s="4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4"/>
      <c r="H278" s="4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4"/>
      <c r="H279" s="4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4"/>
      <c r="H280" s="4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4"/>
      <c r="H281" s="4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4"/>
      <c r="H282" s="4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4"/>
      <c r="H283" s="4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4"/>
      <c r="H284" s="4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4"/>
      <c r="H285" s="4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4"/>
      <c r="H286" s="4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4"/>
      <c r="H287" s="4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4"/>
      <c r="H288" s="4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4"/>
      <c r="H289" s="4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4"/>
      <c r="H290" s="4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4"/>
      <c r="H291" s="4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4"/>
      <c r="H292" s="4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4"/>
      <c r="H293" s="4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4"/>
      <c r="H294" s="4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4"/>
      <c r="H295" s="4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4"/>
      <c r="H296" s="4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4"/>
      <c r="H297" s="4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4"/>
      <c r="H298" s="4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4"/>
      <c r="H299" s="4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4"/>
      <c r="H300" s="4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4"/>
      <c r="H301" s="4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4"/>
      <c r="H302" s="4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4"/>
      <c r="H303" s="4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4"/>
      <c r="H304" s="4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4"/>
      <c r="H305" s="4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4"/>
      <c r="H306" s="4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4"/>
      <c r="H307" s="4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4"/>
      <c r="H308" s="4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4"/>
      <c r="H309" s="4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4"/>
      <c r="H310" s="4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4"/>
      <c r="H311" s="4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4"/>
      <c r="H312" s="4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4"/>
      <c r="H313" s="4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4"/>
      <c r="H314" s="4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4"/>
      <c r="H315" s="4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4"/>
      <c r="H316" s="4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4"/>
      <c r="H317" s="4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4"/>
      <c r="H318" s="4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4"/>
      <c r="H319" s="4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4"/>
      <c r="H320" s="4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4"/>
      <c r="H321" s="4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4"/>
      <c r="H322" s="4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4"/>
      <c r="H323" s="4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4"/>
      <c r="H324" s="4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4"/>
      <c r="H325" s="4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4"/>
      <c r="H326" s="4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4"/>
      <c r="H327" s="4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4"/>
      <c r="H328" s="4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4"/>
      <c r="H329" s="4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4"/>
      <c r="H330" s="4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4"/>
      <c r="H331" s="4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4"/>
      <c r="H332" s="4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4"/>
      <c r="H333" s="4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4"/>
      <c r="H334" s="4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4"/>
      <c r="H335" s="4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4"/>
      <c r="H336" s="4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4"/>
      <c r="H337" s="4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4"/>
      <c r="H338" s="4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4"/>
      <c r="H339" s="4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4"/>
      <c r="H340" s="4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4"/>
      <c r="H341" s="4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4"/>
      <c r="H342" s="4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4"/>
      <c r="H343" s="4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4"/>
      <c r="H344" s="4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4"/>
      <c r="H345" s="4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4"/>
      <c r="H346" s="4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4"/>
      <c r="H347" s="4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4"/>
      <c r="H348" s="4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4"/>
      <c r="H349" s="4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4"/>
      <c r="H350" s="4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4"/>
      <c r="H351" s="4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4"/>
      <c r="H352" s="4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4"/>
      <c r="H353" s="4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4"/>
      <c r="H354" s="4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4"/>
      <c r="H355" s="4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4"/>
      <c r="H356" s="4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4"/>
      <c r="H357" s="4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4"/>
      <c r="H358" s="4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4"/>
      <c r="H359" s="4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4"/>
      <c r="H360" s="4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4"/>
      <c r="H361" s="4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4"/>
      <c r="H362" s="4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4"/>
      <c r="H363" s="4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4"/>
      <c r="H364" s="4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4"/>
      <c r="H365" s="4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4"/>
      <c r="H366" s="4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4"/>
      <c r="H367" s="4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4"/>
      <c r="H368" s="4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4"/>
      <c r="H369" s="4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4"/>
      <c r="H370" s="4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4"/>
      <c r="H371" s="4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4"/>
      <c r="H372" s="4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4"/>
      <c r="H373" s="4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4"/>
      <c r="H374" s="4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4"/>
      <c r="H375" s="4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4"/>
      <c r="H376" s="4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4"/>
      <c r="H377" s="4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4"/>
      <c r="H378" s="4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4"/>
      <c r="H379" s="4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4"/>
      <c r="H380" s="4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4"/>
      <c r="H381" s="4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4"/>
      <c r="H382" s="4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4"/>
      <c r="H383" s="4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4"/>
      <c r="H384" s="4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4"/>
      <c r="H385" s="4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4"/>
      <c r="H386" s="4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4"/>
      <c r="H387" s="4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4"/>
      <c r="H388" s="4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4"/>
      <c r="H389" s="4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4"/>
      <c r="H390" s="4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4"/>
      <c r="H391" s="4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4"/>
      <c r="H392" s="4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4"/>
      <c r="H393" s="4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4"/>
      <c r="H394" s="4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4"/>
      <c r="H395" s="4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4"/>
      <c r="H396" s="4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4"/>
      <c r="H397" s="4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4"/>
      <c r="H398" s="4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4"/>
      <c r="H399" s="4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4"/>
      <c r="H400" s="4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4"/>
      <c r="H401" s="4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4"/>
      <c r="H402" s="4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4"/>
      <c r="H403" s="4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4"/>
      <c r="H404" s="4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4"/>
      <c r="H405" s="4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4"/>
      <c r="H406" s="4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4"/>
      <c r="H407" s="4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4"/>
      <c r="H408" s="4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4"/>
      <c r="H409" s="4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4"/>
      <c r="H410" s="4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4"/>
      <c r="H411" s="4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4"/>
      <c r="H412" s="4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4"/>
      <c r="H413" s="4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4"/>
      <c r="H414" s="4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4"/>
      <c r="H415" s="4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4"/>
      <c r="H416" s="4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4"/>
      <c r="H417" s="4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4"/>
      <c r="H418" s="4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4"/>
      <c r="H419" s="4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4"/>
      <c r="H420" s="4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4"/>
      <c r="H421" s="4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4"/>
      <c r="H422" s="4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4"/>
      <c r="H423" s="4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4"/>
      <c r="H424" s="4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4"/>
      <c r="H425" s="4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4"/>
      <c r="H426" s="4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4"/>
      <c r="H427" s="4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4"/>
      <c r="H428" s="4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4"/>
      <c r="H429" s="4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4"/>
      <c r="H430" s="4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4"/>
      <c r="H431" s="4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4"/>
      <c r="H432" s="4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4"/>
      <c r="H433" s="4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4"/>
      <c r="H434" s="4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4"/>
      <c r="H435" s="4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4"/>
      <c r="H436" s="4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4"/>
      <c r="H437" s="4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4"/>
      <c r="H438" s="4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4"/>
      <c r="H439" s="4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4"/>
      <c r="H440" s="4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4"/>
      <c r="H441" s="4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4"/>
      <c r="H442" s="4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4"/>
      <c r="H443" s="4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4"/>
      <c r="H444" s="4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4"/>
      <c r="H445" s="4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4"/>
      <c r="H446" s="4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4"/>
      <c r="H447" s="4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4"/>
      <c r="H448" s="4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4"/>
      <c r="H449" s="4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4"/>
      <c r="H450" s="4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4"/>
      <c r="H451" s="4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4"/>
      <c r="H452" s="4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4"/>
      <c r="H453" s="4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4"/>
      <c r="H454" s="4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4"/>
      <c r="H455" s="4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4"/>
      <c r="H456" s="4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4"/>
      <c r="H457" s="4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4"/>
      <c r="H458" s="4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4"/>
      <c r="H459" s="4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4"/>
      <c r="H460" s="4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4"/>
      <c r="H461" s="4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4"/>
      <c r="H462" s="4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4"/>
      <c r="H463" s="4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4"/>
      <c r="H464" s="4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4"/>
      <c r="H465" s="4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4"/>
      <c r="H466" s="4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4"/>
      <c r="H467" s="4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4"/>
      <c r="H468" s="4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4"/>
      <c r="H469" s="4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4"/>
      <c r="H470" s="4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4"/>
      <c r="H471" s="4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4"/>
      <c r="H472" s="4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4"/>
      <c r="H473" s="4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4"/>
      <c r="H474" s="4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4"/>
      <c r="H475" s="4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4"/>
      <c r="H476" s="4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4"/>
      <c r="H477" s="4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4"/>
      <c r="H478" s="4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4"/>
      <c r="H479" s="4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4"/>
      <c r="H480" s="4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4"/>
      <c r="H481" s="4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4"/>
      <c r="H482" s="4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4"/>
      <c r="H483" s="4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4"/>
      <c r="H484" s="4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4"/>
      <c r="H485" s="4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4"/>
      <c r="H486" s="4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4"/>
      <c r="H487" s="4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4"/>
      <c r="H488" s="4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4"/>
      <c r="H489" s="4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4"/>
      <c r="H490" s="4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4"/>
      <c r="H491" s="4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4"/>
      <c r="H492" s="4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4"/>
      <c r="H493" s="4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4"/>
      <c r="H494" s="4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4"/>
      <c r="H495" s="4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4"/>
      <c r="H496" s="4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4"/>
      <c r="H497" s="4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4"/>
      <c r="H498" s="4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4"/>
      <c r="H499" s="4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4"/>
      <c r="H500" s="4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4"/>
      <c r="H501" s="4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4"/>
      <c r="H502" s="4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4"/>
      <c r="H503" s="4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4"/>
      <c r="H504" s="4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4"/>
      <c r="H505" s="4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4"/>
      <c r="H506" s="4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4"/>
      <c r="H507" s="4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4"/>
      <c r="H508" s="4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4"/>
      <c r="H509" s="4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4"/>
      <c r="H510" s="4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4"/>
      <c r="H511" s="4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4"/>
      <c r="H512" s="4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4"/>
      <c r="H513" s="4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4"/>
      <c r="H514" s="4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4"/>
      <c r="H515" s="4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4"/>
      <c r="H516" s="4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4"/>
      <c r="H517" s="4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4"/>
      <c r="H518" s="4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4"/>
      <c r="H519" s="4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4"/>
      <c r="H520" s="4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4"/>
      <c r="H521" s="4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4"/>
      <c r="H522" s="4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4"/>
      <c r="H523" s="4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4"/>
      <c r="H524" s="4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4"/>
      <c r="H525" s="4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4"/>
      <c r="H526" s="4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4"/>
      <c r="H527" s="4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4"/>
      <c r="H528" s="4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4"/>
      <c r="H529" s="4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4"/>
      <c r="H530" s="4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4"/>
      <c r="H531" s="4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4"/>
      <c r="H532" s="4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4"/>
      <c r="H533" s="4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4"/>
      <c r="H534" s="4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4"/>
      <c r="H535" s="4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4"/>
      <c r="H536" s="4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4"/>
      <c r="H537" s="4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4"/>
      <c r="H538" s="4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4"/>
      <c r="H539" s="4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4"/>
      <c r="H540" s="4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4"/>
      <c r="H541" s="4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4"/>
      <c r="H542" s="4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4"/>
      <c r="H543" s="4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4"/>
      <c r="H544" s="4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4"/>
      <c r="H545" s="4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4"/>
      <c r="H546" s="4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4"/>
      <c r="H547" s="4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4"/>
      <c r="H548" s="4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4"/>
      <c r="H549" s="4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4"/>
      <c r="H550" s="4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4"/>
      <c r="H551" s="4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4"/>
      <c r="H552" s="4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4"/>
      <c r="H553" s="4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4"/>
      <c r="H554" s="4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4"/>
      <c r="H555" s="4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4"/>
      <c r="H556" s="4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4"/>
      <c r="H557" s="4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4"/>
      <c r="H558" s="4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4"/>
      <c r="H559" s="4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4"/>
      <c r="H560" s="4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4"/>
      <c r="H561" s="4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4"/>
      <c r="H562" s="4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4"/>
      <c r="H563" s="4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4"/>
      <c r="H564" s="4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4"/>
      <c r="H565" s="4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4"/>
      <c r="H566" s="4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4"/>
      <c r="H567" s="4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4"/>
      <c r="H568" s="4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4"/>
      <c r="H569" s="4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4"/>
      <c r="H570" s="4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4"/>
      <c r="H571" s="4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4"/>
      <c r="H572" s="4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4"/>
      <c r="H573" s="4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4"/>
      <c r="H574" s="4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4"/>
      <c r="H575" s="4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4"/>
      <c r="H576" s="4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4"/>
      <c r="H577" s="4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4"/>
      <c r="H578" s="4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4"/>
      <c r="H579" s="4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4"/>
      <c r="H580" s="4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4"/>
      <c r="H581" s="4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4"/>
      <c r="H582" s="4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4"/>
      <c r="H583" s="4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4"/>
      <c r="H584" s="4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4"/>
      <c r="H585" s="4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4"/>
      <c r="H586" s="4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4"/>
      <c r="H587" s="4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4"/>
      <c r="H588" s="4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4"/>
      <c r="H589" s="4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4"/>
      <c r="H590" s="4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4"/>
      <c r="H591" s="4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4"/>
      <c r="H592" s="4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4"/>
      <c r="H593" s="4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4"/>
      <c r="H594" s="4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4"/>
      <c r="H595" s="4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4"/>
      <c r="H596" s="4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4"/>
      <c r="H597" s="4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4"/>
      <c r="H598" s="4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4"/>
      <c r="H599" s="4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4"/>
      <c r="H600" s="4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4"/>
      <c r="H601" s="4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4"/>
      <c r="H602" s="4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4"/>
      <c r="H603" s="4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4"/>
      <c r="H604" s="4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4"/>
      <c r="H605" s="4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4"/>
      <c r="H606" s="4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4"/>
      <c r="H607" s="4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4"/>
      <c r="H608" s="4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4"/>
      <c r="H609" s="4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4"/>
      <c r="H610" s="4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4"/>
      <c r="H611" s="4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4"/>
      <c r="H612" s="4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4"/>
      <c r="H613" s="4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4"/>
      <c r="H614" s="4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4"/>
      <c r="H615" s="4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4"/>
      <c r="H616" s="4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4"/>
      <c r="H617" s="4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4"/>
      <c r="H618" s="4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4"/>
      <c r="H619" s="4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4"/>
      <c r="H620" s="4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4"/>
      <c r="H621" s="4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4"/>
      <c r="H622" s="4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4"/>
      <c r="H623" s="4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4"/>
      <c r="H624" s="4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4"/>
      <c r="H625" s="4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4"/>
      <c r="H626" s="4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4"/>
      <c r="H627" s="4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4"/>
      <c r="H628" s="4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4"/>
      <c r="H629" s="4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4"/>
      <c r="H630" s="4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4"/>
      <c r="H631" s="4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4"/>
      <c r="H632" s="4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4"/>
      <c r="H633" s="4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4"/>
      <c r="H634" s="4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4"/>
      <c r="H635" s="4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4"/>
      <c r="H636" s="4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4"/>
      <c r="H637" s="4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4"/>
      <c r="H638" s="4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4"/>
      <c r="H639" s="4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4"/>
      <c r="H640" s="4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4"/>
      <c r="H641" s="4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4"/>
      <c r="H642" s="4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4"/>
      <c r="H643" s="4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4"/>
      <c r="H644" s="4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4"/>
      <c r="H645" s="4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4"/>
      <c r="H646" s="4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4"/>
      <c r="H647" s="4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4"/>
      <c r="H648" s="4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4"/>
      <c r="H649" s="4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4"/>
      <c r="H650" s="4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4"/>
      <c r="H651" s="4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4"/>
      <c r="H652" s="4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4"/>
      <c r="H653" s="4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4"/>
      <c r="H654" s="4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4"/>
      <c r="H655" s="4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4"/>
      <c r="H656" s="4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4"/>
      <c r="H657" s="4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4"/>
      <c r="H658" s="4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4"/>
      <c r="H659" s="4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4"/>
      <c r="H660" s="4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4"/>
      <c r="H661" s="4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4"/>
      <c r="H662" s="4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4"/>
      <c r="H663" s="4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4"/>
      <c r="H664" s="4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4"/>
      <c r="H665" s="4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4"/>
      <c r="H666" s="4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4"/>
      <c r="H667" s="4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4"/>
      <c r="H668" s="4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4"/>
      <c r="H669" s="4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4"/>
      <c r="H670" s="4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4"/>
      <c r="H671" s="4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4"/>
      <c r="H672" s="4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4"/>
      <c r="H673" s="4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4"/>
      <c r="H674" s="4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4"/>
      <c r="H675" s="4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4"/>
      <c r="H676" s="4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4"/>
      <c r="H677" s="4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4"/>
      <c r="H678" s="4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4"/>
      <c r="H679" s="4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4"/>
      <c r="H680" s="4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4"/>
      <c r="H681" s="4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4"/>
      <c r="H682" s="4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4"/>
      <c r="H683" s="4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4"/>
      <c r="H684" s="4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4"/>
      <c r="H685" s="4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4"/>
      <c r="H686" s="4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4"/>
      <c r="H687" s="4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4"/>
      <c r="H688" s="4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4"/>
      <c r="H689" s="4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4"/>
      <c r="H690" s="4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4"/>
      <c r="H691" s="4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4"/>
      <c r="H692" s="4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4"/>
      <c r="H693" s="4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4"/>
      <c r="H694" s="4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4"/>
      <c r="H695" s="4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4"/>
      <c r="H696" s="4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4"/>
      <c r="H697" s="4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4"/>
      <c r="H698" s="4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4"/>
      <c r="H699" s="4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4"/>
      <c r="H700" s="4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4"/>
      <c r="H701" s="4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4"/>
      <c r="H702" s="4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4"/>
      <c r="H703" s="4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4"/>
      <c r="H704" s="4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4"/>
      <c r="H705" s="4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4"/>
      <c r="H706" s="4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4"/>
      <c r="H707" s="4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4"/>
      <c r="H708" s="4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4"/>
      <c r="H709" s="4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4"/>
      <c r="H710" s="4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4"/>
      <c r="H711" s="4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4"/>
      <c r="H712" s="4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4"/>
      <c r="H713" s="4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4"/>
      <c r="H714" s="4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4"/>
      <c r="H715" s="4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4"/>
      <c r="H716" s="4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4"/>
      <c r="H717" s="4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4"/>
      <c r="H718" s="4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4"/>
      <c r="H719" s="4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4"/>
      <c r="H720" s="4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4"/>
      <c r="H721" s="4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4"/>
      <c r="H722" s="4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4"/>
      <c r="H723" s="4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4"/>
      <c r="H724" s="4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4"/>
      <c r="H725" s="4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4"/>
      <c r="H726" s="4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4"/>
      <c r="H727" s="4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4"/>
      <c r="H728" s="4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4"/>
      <c r="H729" s="4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4"/>
      <c r="H730" s="4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4"/>
      <c r="H731" s="4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4"/>
      <c r="H732" s="4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4"/>
      <c r="H733" s="4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4"/>
      <c r="H734" s="4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4"/>
      <c r="H735" s="4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4"/>
      <c r="H736" s="4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4"/>
      <c r="H737" s="4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4"/>
      <c r="H738" s="4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4"/>
      <c r="H739" s="4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4"/>
      <c r="H740" s="4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4"/>
      <c r="H741" s="4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4"/>
      <c r="H742" s="4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4"/>
      <c r="H743" s="4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4"/>
      <c r="H744" s="4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4"/>
      <c r="H745" s="4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4"/>
      <c r="H746" s="4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4"/>
      <c r="H747" s="4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4"/>
      <c r="H748" s="4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4"/>
      <c r="H749" s="4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4"/>
      <c r="H750" s="4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4"/>
      <c r="H751" s="4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4"/>
      <c r="H752" s="4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4"/>
      <c r="H753" s="4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4"/>
      <c r="H754" s="4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4"/>
      <c r="H755" s="4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4"/>
      <c r="H756" s="4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4"/>
      <c r="H757" s="4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4"/>
      <c r="H758" s="4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4"/>
      <c r="H759" s="4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4"/>
      <c r="H760" s="4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4"/>
      <c r="H761" s="4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4"/>
      <c r="H762" s="4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4"/>
      <c r="H763" s="4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4"/>
      <c r="H764" s="4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4"/>
      <c r="H765" s="4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4"/>
      <c r="H766" s="4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4"/>
      <c r="H767" s="4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4"/>
      <c r="H768" s="4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4"/>
      <c r="H769" s="4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4"/>
      <c r="H770" s="4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4"/>
      <c r="H771" s="4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4"/>
      <c r="H772" s="4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4"/>
      <c r="H773" s="4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4"/>
      <c r="H774" s="4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4"/>
      <c r="H775" s="4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4"/>
      <c r="H776" s="4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4"/>
      <c r="H777" s="4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4"/>
      <c r="H778" s="4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4"/>
      <c r="H779" s="4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4"/>
      <c r="H780" s="4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4"/>
      <c r="H781" s="4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4"/>
      <c r="H782" s="4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4"/>
      <c r="H783" s="4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4"/>
      <c r="H784" s="4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4"/>
      <c r="H785" s="4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4"/>
      <c r="H786" s="4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4"/>
      <c r="H787" s="4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4"/>
      <c r="H788" s="4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4"/>
      <c r="H789" s="4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4"/>
      <c r="H790" s="4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4"/>
      <c r="H791" s="4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4"/>
      <c r="H792" s="4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4"/>
      <c r="H793" s="4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4"/>
      <c r="H794" s="4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4"/>
      <c r="H795" s="4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4"/>
      <c r="H796" s="4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4"/>
      <c r="H797" s="4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4"/>
      <c r="H798" s="4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4"/>
      <c r="H799" s="4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4"/>
      <c r="H800" s="4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4"/>
      <c r="H801" s="4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4"/>
      <c r="H802" s="4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4"/>
      <c r="H803" s="4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4"/>
      <c r="H804" s="4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4"/>
      <c r="H805" s="4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4"/>
      <c r="H806" s="4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4"/>
      <c r="H807" s="4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4"/>
      <c r="H808" s="4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4"/>
      <c r="H809" s="4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4"/>
      <c r="H810" s="4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4"/>
      <c r="H811" s="4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4"/>
      <c r="H812" s="4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4"/>
      <c r="H813" s="4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4"/>
      <c r="H814" s="4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4"/>
      <c r="H815" s="4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4"/>
      <c r="H816" s="4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4"/>
      <c r="H817" s="4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4"/>
      <c r="H818" s="4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4"/>
      <c r="H819" s="4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4"/>
      <c r="H820" s="4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4"/>
      <c r="H821" s="4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4"/>
      <c r="H822" s="4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4"/>
      <c r="H823" s="4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4"/>
      <c r="H824" s="4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4"/>
      <c r="H825" s="4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4"/>
      <c r="H826" s="4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4"/>
      <c r="H827" s="4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4"/>
      <c r="H828" s="4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4"/>
      <c r="H829" s="4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4"/>
      <c r="H830" s="4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4"/>
      <c r="H831" s="4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4"/>
      <c r="H832" s="4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4"/>
      <c r="H833" s="4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4"/>
      <c r="H834" s="4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4"/>
      <c r="H835" s="4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4"/>
      <c r="H836" s="4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4"/>
      <c r="H837" s="4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4"/>
      <c r="H838" s="4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4"/>
      <c r="H839" s="4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4"/>
      <c r="H840" s="4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4"/>
      <c r="H841" s="4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4"/>
      <c r="H842" s="4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4"/>
      <c r="H843" s="4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4"/>
      <c r="H844" s="4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4"/>
      <c r="H845" s="4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4"/>
      <c r="H846" s="4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4"/>
      <c r="H847" s="4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4"/>
      <c r="H848" s="4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4"/>
      <c r="H849" s="4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4"/>
      <c r="H850" s="4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4"/>
      <c r="H851" s="4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4"/>
      <c r="H852" s="4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4"/>
      <c r="H853" s="4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4"/>
      <c r="H854" s="4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4"/>
      <c r="H855" s="4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4"/>
      <c r="H856" s="4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4"/>
      <c r="H857" s="4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4"/>
      <c r="H858" s="4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4"/>
      <c r="H859" s="4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4"/>
      <c r="H860" s="4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4"/>
      <c r="H861" s="4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4"/>
      <c r="H862" s="4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4"/>
      <c r="H863" s="4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4"/>
      <c r="H864" s="4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4"/>
      <c r="H865" s="4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4"/>
      <c r="H866" s="4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4"/>
      <c r="H867" s="4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4"/>
      <c r="H868" s="4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4"/>
      <c r="H869" s="4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4"/>
      <c r="H870" s="4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4"/>
      <c r="H871" s="4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4"/>
      <c r="H872" s="4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4"/>
      <c r="H873" s="4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4"/>
      <c r="H874" s="4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4"/>
      <c r="H875" s="4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4"/>
      <c r="H876" s="4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4"/>
      <c r="H877" s="4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4"/>
      <c r="H878" s="4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4"/>
      <c r="H879" s="4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4"/>
      <c r="H880" s="4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4"/>
      <c r="H881" s="4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4"/>
      <c r="H882" s="4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4"/>
      <c r="H883" s="4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4"/>
      <c r="H884" s="4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4"/>
      <c r="H885" s="4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4"/>
      <c r="H886" s="4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4"/>
      <c r="H887" s="4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4"/>
      <c r="H888" s="4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4"/>
      <c r="H889" s="4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4"/>
      <c r="H890" s="4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4"/>
      <c r="H891" s="4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4"/>
      <c r="H892" s="4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4"/>
      <c r="H893" s="4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4"/>
      <c r="H894" s="4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4"/>
      <c r="H895" s="4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4"/>
      <c r="H896" s="4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4"/>
      <c r="H897" s="4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4"/>
      <c r="H898" s="4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4"/>
      <c r="H899" s="4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4"/>
      <c r="H900" s="4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4"/>
      <c r="H901" s="4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4"/>
      <c r="H902" s="4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4"/>
      <c r="H903" s="4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4"/>
      <c r="H904" s="4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4"/>
      <c r="H905" s="4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4"/>
      <c r="H906" s="4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4"/>
      <c r="H907" s="4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4"/>
      <c r="H908" s="4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4"/>
      <c r="H909" s="4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4"/>
      <c r="H910" s="4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4"/>
      <c r="H911" s="4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4"/>
      <c r="H912" s="4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4"/>
      <c r="H913" s="4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4"/>
      <c r="H914" s="4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4"/>
      <c r="H915" s="4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4"/>
      <c r="H916" s="4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4"/>
      <c r="H917" s="4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4"/>
      <c r="H918" s="4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4"/>
      <c r="H919" s="4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4"/>
      <c r="H920" s="4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4"/>
      <c r="H921" s="4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4"/>
      <c r="H922" s="4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4"/>
      <c r="H923" s="4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4"/>
      <c r="H924" s="4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4"/>
      <c r="H925" s="4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4"/>
      <c r="H926" s="4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4"/>
      <c r="H927" s="4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4"/>
      <c r="H928" s="4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4"/>
      <c r="H929" s="4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4"/>
      <c r="H930" s="4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4"/>
      <c r="H931" s="4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4"/>
      <c r="H932" s="4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4"/>
      <c r="H933" s="4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4"/>
      <c r="H934" s="4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4"/>
      <c r="H935" s="4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4"/>
      <c r="H936" s="4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4"/>
      <c r="H937" s="4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4"/>
      <c r="H938" s="4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4"/>
      <c r="H939" s="4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4"/>
      <c r="H940" s="4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4"/>
      <c r="H941" s="4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4"/>
      <c r="H942" s="4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4"/>
      <c r="H943" s="4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4"/>
      <c r="H944" s="4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4"/>
      <c r="H945" s="4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4"/>
      <c r="H946" s="4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4"/>
      <c r="H947" s="4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4"/>
      <c r="H948" s="4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4"/>
      <c r="H949" s="4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4"/>
      <c r="H950" s="4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4"/>
      <c r="H951" s="4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4"/>
      <c r="H952" s="4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4"/>
      <c r="H953" s="4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4"/>
      <c r="H954" s="4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4"/>
      <c r="H955" s="4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4"/>
      <c r="H956" s="4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4"/>
      <c r="H957" s="4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4"/>
      <c r="H958" s="4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4"/>
      <c r="H959" s="4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4"/>
      <c r="H960" s="4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4"/>
      <c r="H961" s="4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4"/>
      <c r="H962" s="4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4"/>
      <c r="H963" s="4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4"/>
      <c r="H964" s="4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4"/>
      <c r="H965" s="4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4"/>
      <c r="H966" s="4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4"/>
      <c r="H967" s="4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4"/>
      <c r="H968" s="4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4"/>
      <c r="H969" s="4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4"/>
      <c r="H970" s="4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4"/>
      <c r="H971" s="4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4"/>
      <c r="H972" s="4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4"/>
      <c r="H973" s="4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4"/>
      <c r="H974" s="4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4"/>
      <c r="H975" s="4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4"/>
      <c r="H976" s="4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4"/>
      <c r="H977" s="4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4"/>
      <c r="H978" s="4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4"/>
      <c r="H979" s="4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4"/>
      <c r="H980" s="4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4"/>
      <c r="H981" s="4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4"/>
      <c r="H982" s="4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4"/>
      <c r="H983" s="4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4"/>
      <c r="H984" s="4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4"/>
      <c r="H985" s="4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4"/>
      <c r="H986" s="4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4"/>
      <c r="H987" s="4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4"/>
      <c r="H988" s="4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4"/>
      <c r="H989" s="4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4"/>
      <c r="H990" s="4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4"/>
      <c r="H991" s="4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4"/>
      <c r="H992" s="4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4"/>
      <c r="H993" s="4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4"/>
      <c r="H994" s="4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4"/>
      <c r="H995" s="4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4"/>
      <c r="H996" s="4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4"/>
      <c r="H997" s="4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4"/>
      <c r="H998" s="4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4"/>
      <c r="H999" s="4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AB1000" s="8"/>
      <c r="AC1000" s="8"/>
      <c r="AD1000" s="8"/>
      <c r="AE1000" s="8"/>
    </row>
    <row r="1001">
      <c r="G1001" s="242"/>
      <c r="H1001" s="242"/>
      <c r="M1001" s="243"/>
      <c r="N1001" s="243"/>
      <c r="P1001" s="243"/>
      <c r="Q1001" s="243"/>
      <c r="R1001" s="243"/>
    </row>
  </sheetData>
  <mergeCells count="14">
    <mergeCell ref="L94:P94"/>
    <mergeCell ref="M95:P95"/>
    <mergeCell ref="M96:P96"/>
    <mergeCell ref="S96:U96"/>
    <mergeCell ref="N97:P97"/>
    <mergeCell ref="N98:P98"/>
    <mergeCell ref="O99:P99"/>
    <mergeCell ref="A2:J2"/>
    <mergeCell ref="A3:J3"/>
    <mergeCell ref="K3:S3"/>
    <mergeCell ref="Z6:AA6"/>
    <mergeCell ref="W13:X13"/>
    <mergeCell ref="W16:X16"/>
    <mergeCell ref="K93:P93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E7:E92 E209:F1000">
      <formula1>"Vinicius,Gustavo,Kaua,Wesley,Caio,Julia,Thiago,Daniel,Jhonatas,Diogo,Caio Ferreira,Kaicky,Pamelah,Caio Alves,Camila,Wiliam ,Gabriel "</formula1>
    </dataValidation>
    <dataValidation type="list" allowBlank="1" showErrorMessage="1" sqref="J7:J92">
      <formula1>"Mel,Drieli,Fernanda"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441"/>
      <c r="H1" s="5"/>
      <c r="I1" s="6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442"/>
      <c r="H4" s="20"/>
      <c r="I4" s="6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443"/>
      <c r="H5" s="28"/>
      <c r="I5" s="364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444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248" t="s">
        <v>20</v>
      </c>
      <c r="X6" s="50">
        <f>SUM(K7:K57)</f>
        <v>1550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57</v>
      </c>
      <c r="B7" s="53" t="s">
        <v>49</v>
      </c>
      <c r="C7" s="54"/>
      <c r="D7" s="120" t="s">
        <v>1524</v>
      </c>
      <c r="E7" s="56" t="s">
        <v>109</v>
      </c>
      <c r="F7" s="53" t="s">
        <v>721</v>
      </c>
      <c r="G7" s="445" t="s">
        <v>1525</v>
      </c>
      <c r="H7" s="85" t="s">
        <v>1526</v>
      </c>
      <c r="I7" s="76" t="s">
        <v>1527</v>
      </c>
      <c r="J7" s="53" t="s">
        <v>38</v>
      </c>
      <c r="K7" s="59">
        <v>350.0</v>
      </c>
      <c r="L7" s="60"/>
      <c r="M7" s="61"/>
      <c r="N7" s="106"/>
      <c r="O7" s="63"/>
      <c r="P7" s="66"/>
      <c r="Q7" s="265"/>
      <c r="R7" s="64"/>
      <c r="S7" s="262"/>
      <c r="T7" s="263"/>
      <c r="U7" s="260"/>
      <c r="V7" s="68">
        <v>50.0</v>
      </c>
      <c r="W7" s="69" t="s">
        <v>12</v>
      </c>
      <c r="X7" s="70">
        <f>SUM(M8:M94)</f>
        <v>1250</v>
      </c>
      <c r="Y7" s="8"/>
      <c r="Z7" s="42" t="s">
        <v>13</v>
      </c>
      <c r="AA7" s="71">
        <f>SUM(N7:N93)</f>
        <v>2270</v>
      </c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73"/>
      <c r="E8" s="56" t="s">
        <v>109</v>
      </c>
      <c r="F8" s="53" t="s">
        <v>721</v>
      </c>
      <c r="G8" s="448" t="s">
        <v>1528</v>
      </c>
      <c r="H8" s="267" t="s">
        <v>1529</v>
      </c>
      <c r="I8" s="76" t="s">
        <v>1530</v>
      </c>
      <c r="J8" s="53" t="s">
        <v>38</v>
      </c>
      <c r="K8" s="59"/>
      <c r="L8" s="77"/>
      <c r="M8" s="61"/>
      <c r="N8" s="62"/>
      <c r="O8" s="43"/>
      <c r="P8" s="78"/>
      <c r="Q8" s="250"/>
      <c r="R8" s="44">
        <v>350.0</v>
      </c>
      <c r="S8" s="268"/>
      <c r="T8" s="276"/>
      <c r="U8" s="260"/>
      <c r="V8" s="80">
        <v>50.0</v>
      </c>
      <c r="W8" s="44" t="s">
        <v>15</v>
      </c>
      <c r="X8" s="81">
        <f>SUM(R7:R93)</f>
        <v>2030</v>
      </c>
      <c r="Y8" s="8"/>
      <c r="Z8" s="40" t="s">
        <v>11</v>
      </c>
      <c r="AA8" s="82">
        <f>SUM(L7:L68)</f>
        <v>4850</v>
      </c>
      <c r="AB8" s="8"/>
      <c r="AC8" s="8"/>
      <c r="AD8" s="8"/>
      <c r="AE8" s="8"/>
    </row>
    <row r="9">
      <c r="A9" s="53" t="s">
        <v>57</v>
      </c>
      <c r="B9" s="53" t="s">
        <v>49</v>
      </c>
      <c r="C9" s="72"/>
      <c r="D9" s="73" t="s">
        <v>1531</v>
      </c>
      <c r="E9" s="56" t="s">
        <v>109</v>
      </c>
      <c r="F9" s="53" t="s">
        <v>721</v>
      </c>
      <c r="G9" s="445" t="s">
        <v>1532</v>
      </c>
      <c r="H9" s="85" t="s">
        <v>1533</v>
      </c>
      <c r="I9" s="76" t="s">
        <v>1534</v>
      </c>
      <c r="J9" s="53" t="s">
        <v>70</v>
      </c>
      <c r="K9" s="86"/>
      <c r="L9" s="77"/>
      <c r="M9" s="61">
        <v>300.0</v>
      </c>
      <c r="N9" s="62"/>
      <c r="O9" s="87"/>
      <c r="P9" s="89"/>
      <c r="Q9" s="257"/>
      <c r="R9" s="64"/>
      <c r="S9" s="268"/>
      <c r="T9" s="275"/>
      <c r="U9" s="282"/>
      <c r="V9" s="269">
        <v>300.0</v>
      </c>
      <c r="W9" s="43" t="s">
        <v>22</v>
      </c>
      <c r="X9" s="90">
        <f>SUM(O7:O93)</f>
        <v>1450</v>
      </c>
      <c r="Y9" s="8"/>
      <c r="Z9" s="95" t="s">
        <v>23</v>
      </c>
      <c r="AA9" s="96">
        <f>SUM(AA7:AA8)</f>
        <v>7120</v>
      </c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1535</v>
      </c>
      <c r="E10" s="56" t="s">
        <v>104</v>
      </c>
      <c r="F10" s="53" t="s">
        <v>105</v>
      </c>
      <c r="G10" s="445" t="s">
        <v>1536</v>
      </c>
      <c r="H10" s="85" t="s">
        <v>1537</v>
      </c>
      <c r="I10" s="401" t="s">
        <v>1538</v>
      </c>
      <c r="J10" s="53" t="s">
        <v>38</v>
      </c>
      <c r="K10" s="86">
        <v>350.0</v>
      </c>
      <c r="L10" s="271"/>
      <c r="M10" s="61"/>
      <c r="N10" s="94"/>
      <c r="O10" s="87"/>
      <c r="P10" s="89"/>
      <c r="Q10" s="257"/>
      <c r="R10" s="64"/>
      <c r="S10" s="272"/>
      <c r="T10" s="273"/>
      <c r="U10" s="282"/>
      <c r="V10" s="80">
        <v>175.0</v>
      </c>
      <c r="W10" s="509"/>
      <c r="X10" s="90"/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55"/>
      <c r="E11" s="56" t="s">
        <v>109</v>
      </c>
      <c r="F11" s="53" t="s">
        <v>721</v>
      </c>
      <c r="G11" s="448" t="s">
        <v>1539</v>
      </c>
      <c r="H11" s="75" t="s">
        <v>1540</v>
      </c>
      <c r="I11" s="76" t="s">
        <v>1541</v>
      </c>
      <c r="J11" s="53" t="s">
        <v>38</v>
      </c>
      <c r="K11" s="59"/>
      <c r="L11" s="77"/>
      <c r="M11" s="97"/>
      <c r="N11" s="62"/>
      <c r="O11" s="43"/>
      <c r="P11" s="78"/>
      <c r="Q11" s="250"/>
      <c r="R11" s="44">
        <v>350.0</v>
      </c>
      <c r="S11" s="262"/>
      <c r="T11" s="275"/>
      <c r="U11" s="282"/>
      <c r="V11" s="80">
        <v>50.0</v>
      </c>
      <c r="W11" s="98" t="s">
        <v>24</v>
      </c>
      <c r="X11" s="99">
        <f>SUM(X6:X10)</f>
        <v>6280</v>
      </c>
      <c r="Y11" s="8"/>
      <c r="Z11" s="8"/>
      <c r="AA11" s="8"/>
      <c r="AB11" s="8"/>
      <c r="AC11" s="8"/>
      <c r="AD11" s="8"/>
      <c r="AE11" s="8"/>
    </row>
    <row r="12">
      <c r="A12" s="53" t="s">
        <v>48</v>
      </c>
      <c r="B12" s="53" t="s">
        <v>49</v>
      </c>
      <c r="C12" s="72"/>
      <c r="D12" s="73" t="s">
        <v>1542</v>
      </c>
      <c r="E12" s="56" t="s">
        <v>99</v>
      </c>
      <c r="F12" s="53" t="s">
        <v>721</v>
      </c>
      <c r="G12" s="445" t="s">
        <v>1543</v>
      </c>
      <c r="H12" s="75" t="s">
        <v>1544</v>
      </c>
      <c r="I12" s="76" t="s">
        <v>1545</v>
      </c>
      <c r="J12" s="53" t="s">
        <v>70</v>
      </c>
      <c r="K12" s="59"/>
      <c r="L12" s="77">
        <v>350.0</v>
      </c>
      <c r="M12" s="61"/>
      <c r="N12" s="62"/>
      <c r="O12" s="43"/>
      <c r="P12" s="78"/>
      <c r="Q12" s="250"/>
      <c r="R12" s="44"/>
      <c r="S12" s="268"/>
      <c r="T12" s="276"/>
      <c r="U12" s="282"/>
      <c r="V12" s="80">
        <v>50.0</v>
      </c>
      <c r="W12" s="100"/>
      <c r="X12" s="101"/>
      <c r="Y12" s="8"/>
      <c r="Z12" s="95" t="s">
        <v>25</v>
      </c>
      <c r="AA12" s="389">
        <f>SUM(X11,X15,X21,AA9)</f>
        <v>15000</v>
      </c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1546</v>
      </c>
      <c r="E13" s="56" t="s">
        <v>129</v>
      </c>
      <c r="F13" s="53" t="s">
        <v>721</v>
      </c>
      <c r="G13" s="455" t="s">
        <v>1547</v>
      </c>
      <c r="H13" s="75" t="s">
        <v>1548</v>
      </c>
      <c r="I13" s="365">
        <v>2.4981132994E10</v>
      </c>
      <c r="J13" s="53" t="s">
        <v>38</v>
      </c>
      <c r="K13" s="59"/>
      <c r="L13" s="77"/>
      <c r="M13" s="61"/>
      <c r="N13" s="62">
        <v>300.0</v>
      </c>
      <c r="O13" s="87"/>
      <c r="P13" s="89"/>
      <c r="Q13" s="257"/>
      <c r="R13" s="64"/>
      <c r="S13" s="268"/>
      <c r="T13" s="275"/>
      <c r="U13" s="402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 t="s">
        <v>1546</v>
      </c>
      <c r="E14" s="56" t="s">
        <v>129</v>
      </c>
      <c r="F14" s="53" t="s">
        <v>721</v>
      </c>
      <c r="G14" s="455" t="s">
        <v>1549</v>
      </c>
      <c r="H14" s="85" t="s">
        <v>1548</v>
      </c>
      <c r="I14" s="365">
        <v>2.4981132994E10</v>
      </c>
      <c r="J14" s="53" t="s">
        <v>38</v>
      </c>
      <c r="K14" s="59"/>
      <c r="L14" s="77"/>
      <c r="M14" s="61"/>
      <c r="N14" s="62">
        <v>300.0</v>
      </c>
      <c r="O14" s="87"/>
      <c r="P14" s="89"/>
      <c r="Q14" s="257"/>
      <c r="R14" s="64"/>
      <c r="S14" s="268"/>
      <c r="T14" s="275"/>
      <c r="U14" s="274"/>
      <c r="V14" s="80">
        <v>50.0</v>
      </c>
      <c r="W14" s="104" t="s">
        <v>17</v>
      </c>
      <c r="X14" s="90">
        <f>SUM(P7:P95)</f>
        <v>0</v>
      </c>
      <c r="Y14" s="8"/>
      <c r="Z14" s="8"/>
      <c r="AA14" s="8"/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73" t="s">
        <v>1550</v>
      </c>
      <c r="E15" s="56" t="s">
        <v>76</v>
      </c>
      <c r="F15" s="53" t="s">
        <v>721</v>
      </c>
      <c r="G15" s="510" t="s">
        <v>1551</v>
      </c>
      <c r="H15" s="85"/>
      <c r="I15" s="365">
        <v>6.196069068E9</v>
      </c>
      <c r="J15" s="53" t="s">
        <v>70</v>
      </c>
      <c r="K15" s="59"/>
      <c r="L15" s="105"/>
      <c r="M15" s="61"/>
      <c r="N15" s="62">
        <v>310.0</v>
      </c>
      <c r="O15" s="43"/>
      <c r="P15" s="78"/>
      <c r="Q15" s="250"/>
      <c r="R15" s="44"/>
      <c r="S15" s="268"/>
      <c r="T15" s="275"/>
      <c r="U15" s="282"/>
      <c r="V15" s="80">
        <v>50.0</v>
      </c>
      <c r="W15" s="98" t="s">
        <v>27</v>
      </c>
      <c r="X15" s="99">
        <f>SUM(X14)</f>
        <v>0</v>
      </c>
      <c r="Y15" s="8"/>
      <c r="Z15" s="8"/>
      <c r="AA15" s="8"/>
      <c r="AB15" s="8"/>
      <c r="AC15" s="8"/>
      <c r="AD15" s="8"/>
      <c r="AE15" s="8"/>
    </row>
    <row r="16">
      <c r="A16" s="53" t="s">
        <v>48</v>
      </c>
      <c r="B16" s="53" t="s">
        <v>49</v>
      </c>
      <c r="C16" s="54"/>
      <c r="D16" s="73" t="s">
        <v>1550</v>
      </c>
      <c r="E16" s="56" t="s">
        <v>76</v>
      </c>
      <c r="F16" s="53" t="s">
        <v>721</v>
      </c>
      <c r="G16" s="510" t="s">
        <v>1552</v>
      </c>
      <c r="H16" s="85"/>
      <c r="I16" s="365">
        <v>6.196069068E9</v>
      </c>
      <c r="J16" s="53" t="s">
        <v>70</v>
      </c>
      <c r="K16" s="59"/>
      <c r="L16" s="60"/>
      <c r="M16" s="61"/>
      <c r="N16" s="62">
        <v>310.0</v>
      </c>
      <c r="O16" s="87"/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73" t="s">
        <v>1553</v>
      </c>
      <c r="E17" s="56" t="s">
        <v>72</v>
      </c>
      <c r="F17" s="53" t="s">
        <v>721</v>
      </c>
      <c r="G17" s="445" t="s">
        <v>1554</v>
      </c>
      <c r="H17" s="85" t="s">
        <v>1470</v>
      </c>
      <c r="I17" s="401" t="s">
        <v>1555</v>
      </c>
      <c r="J17" s="53" t="s">
        <v>70</v>
      </c>
      <c r="K17" s="59"/>
      <c r="L17" s="60">
        <v>350.0</v>
      </c>
      <c r="M17" s="61"/>
      <c r="N17" s="62"/>
      <c r="O17" s="87"/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110"/>
      <c r="AB17" s="8"/>
      <c r="AC17" s="8"/>
      <c r="AD17" s="8"/>
      <c r="AE17" s="8"/>
    </row>
    <row r="18" ht="15.75" customHeight="1">
      <c r="A18" s="53" t="s">
        <v>57</v>
      </c>
      <c r="B18" s="53" t="s">
        <v>49</v>
      </c>
      <c r="C18" s="72"/>
      <c r="D18" s="73" t="s">
        <v>1556</v>
      </c>
      <c r="E18" s="56" t="s">
        <v>29</v>
      </c>
      <c r="F18" s="53" t="s">
        <v>721</v>
      </c>
      <c r="G18" s="445" t="s">
        <v>1557</v>
      </c>
      <c r="H18" s="85" t="s">
        <v>1558</v>
      </c>
      <c r="I18" s="401">
        <v>9.891081565E9</v>
      </c>
      <c r="J18" s="53" t="s">
        <v>70</v>
      </c>
      <c r="K18" s="59"/>
      <c r="L18" s="77"/>
      <c r="M18" s="111"/>
      <c r="N18" s="62"/>
      <c r="O18" s="87">
        <v>420.0</v>
      </c>
      <c r="P18" s="66"/>
      <c r="Q18" s="265"/>
      <c r="R18" s="112"/>
      <c r="S18" s="262"/>
      <c r="T18" s="275"/>
      <c r="U18" s="274"/>
      <c r="V18" s="80">
        <v>120.0</v>
      </c>
      <c r="W18" s="284" t="s">
        <v>45</v>
      </c>
      <c r="X18" s="70">
        <f>SUM(S7:S93)</f>
        <v>450</v>
      </c>
      <c r="Y18" s="8"/>
      <c r="Z18" s="8"/>
      <c r="AA18" s="8"/>
      <c r="AB18" s="8"/>
      <c r="AC18" s="8"/>
      <c r="AD18" s="8"/>
      <c r="AE18" s="8"/>
    </row>
    <row r="19" ht="17.25" customHeight="1">
      <c r="A19" s="53" t="s">
        <v>48</v>
      </c>
      <c r="B19" s="53" t="s">
        <v>49</v>
      </c>
      <c r="C19" s="72"/>
      <c r="D19" s="73" t="s">
        <v>1559</v>
      </c>
      <c r="E19" s="56" t="s">
        <v>104</v>
      </c>
      <c r="F19" s="53" t="s">
        <v>721</v>
      </c>
      <c r="G19" s="445" t="s">
        <v>1560</v>
      </c>
      <c r="H19" s="85"/>
      <c r="I19" s="76" t="s">
        <v>1561</v>
      </c>
      <c r="J19" s="53" t="s">
        <v>38</v>
      </c>
      <c r="K19" s="59">
        <v>350.0</v>
      </c>
      <c r="L19" s="77"/>
      <c r="M19" s="111"/>
      <c r="N19" s="62"/>
      <c r="O19" s="87"/>
      <c r="P19" s="89"/>
      <c r="Q19" s="257"/>
      <c r="R19" s="64"/>
      <c r="S19" s="268"/>
      <c r="T19" s="275"/>
      <c r="U19" s="274"/>
      <c r="V19" s="80" t="s">
        <v>188</v>
      </c>
      <c r="W19" s="285" t="s">
        <v>46</v>
      </c>
      <c r="X19" s="70">
        <f>SUM(T7:T93)</f>
        <v>0</v>
      </c>
      <c r="Y19" s="8"/>
      <c r="Z19" s="8"/>
      <c r="AA19" s="8"/>
      <c r="AB19" s="8"/>
      <c r="AC19" s="8"/>
      <c r="AD19" s="8"/>
      <c r="AE19" s="8"/>
    </row>
    <row r="20">
      <c r="A20" s="53" t="s">
        <v>48</v>
      </c>
      <c r="B20" s="53" t="s">
        <v>49</v>
      </c>
      <c r="C20" s="72"/>
      <c r="D20" s="73" t="s">
        <v>1562</v>
      </c>
      <c r="E20" s="56" t="s">
        <v>109</v>
      </c>
      <c r="F20" s="53" t="s">
        <v>721</v>
      </c>
      <c r="G20" s="510" t="s">
        <v>1563</v>
      </c>
      <c r="H20" s="85" t="s">
        <v>1564</v>
      </c>
      <c r="I20" s="476">
        <v>1.2997774513E10</v>
      </c>
      <c r="J20" s="53" t="s">
        <v>38</v>
      </c>
      <c r="K20" s="59"/>
      <c r="L20" s="77"/>
      <c r="M20" s="61"/>
      <c r="N20" s="115">
        <v>350.0</v>
      </c>
      <c r="O20" s="87"/>
      <c r="P20" s="89"/>
      <c r="Q20" s="257"/>
      <c r="R20" s="64"/>
      <c r="S20" s="268"/>
      <c r="T20" s="275"/>
      <c r="U20" s="274"/>
      <c r="V20" s="80">
        <v>50.0</v>
      </c>
      <c r="W20" s="286" t="s">
        <v>47</v>
      </c>
      <c r="X20" s="287">
        <f>SUM(U7:U93)</f>
        <v>1150</v>
      </c>
      <c r="Y20" s="8"/>
      <c r="Z20" s="8"/>
      <c r="AA20" s="8"/>
      <c r="AB20" s="8"/>
      <c r="AC20" s="8"/>
      <c r="AD20" s="8"/>
      <c r="AE20" s="8"/>
    </row>
    <row r="21">
      <c r="A21" s="53" t="s">
        <v>48</v>
      </c>
      <c r="B21" s="53" t="s">
        <v>49</v>
      </c>
      <c r="C21" s="72"/>
      <c r="D21" s="73" t="s">
        <v>1565</v>
      </c>
      <c r="E21" s="56" t="s">
        <v>76</v>
      </c>
      <c r="F21" s="53" t="s">
        <v>721</v>
      </c>
      <c r="G21" s="445" t="s">
        <v>1566</v>
      </c>
      <c r="H21" s="85"/>
      <c r="I21" s="92" t="s">
        <v>1567</v>
      </c>
      <c r="J21" s="53" t="s">
        <v>70</v>
      </c>
      <c r="K21" s="59"/>
      <c r="L21" s="77">
        <v>350.0</v>
      </c>
      <c r="M21" s="61"/>
      <c r="N21" s="115"/>
      <c r="O21" s="87"/>
      <c r="P21" s="89"/>
      <c r="Q21" s="257"/>
      <c r="R21" s="64"/>
      <c r="S21" s="268"/>
      <c r="T21" s="275"/>
      <c r="U21" s="274"/>
      <c r="V21" s="80">
        <v>50.0</v>
      </c>
      <c r="W21" s="98" t="s">
        <v>116</v>
      </c>
      <c r="X21" s="99">
        <f>SUM(X18:X20)</f>
        <v>1600</v>
      </c>
      <c r="Y21" s="8"/>
      <c r="Z21" s="8"/>
      <c r="AA21" s="8"/>
      <c r="AB21" s="8"/>
      <c r="AC21" s="8"/>
      <c r="AD21" s="8"/>
      <c r="AE21" s="8"/>
    </row>
    <row r="22">
      <c r="A22" s="53" t="s">
        <v>48</v>
      </c>
      <c r="B22" s="53" t="s">
        <v>49</v>
      </c>
      <c r="C22" s="72"/>
      <c r="D22" s="73" t="s">
        <v>1490</v>
      </c>
      <c r="E22" s="56" t="s">
        <v>76</v>
      </c>
      <c r="F22" s="53" t="s">
        <v>721</v>
      </c>
      <c r="G22" s="445" t="s">
        <v>1568</v>
      </c>
      <c r="H22" s="85" t="s">
        <v>1569</v>
      </c>
      <c r="I22" s="92" t="s">
        <v>1570</v>
      </c>
      <c r="J22" s="53" t="s">
        <v>70</v>
      </c>
      <c r="K22" s="59"/>
      <c r="L22" s="77">
        <v>700.0</v>
      </c>
      <c r="M22" s="61"/>
      <c r="N22" s="106"/>
      <c r="O22" s="87"/>
      <c r="P22" s="89"/>
      <c r="Q22" s="257"/>
      <c r="R22" s="64"/>
      <c r="S22" s="289"/>
      <c r="T22" s="276"/>
      <c r="U22" s="282"/>
      <c r="V22" s="80">
        <v>350.0</v>
      </c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 t="s">
        <v>48</v>
      </c>
      <c r="B23" s="53" t="s">
        <v>49</v>
      </c>
      <c r="C23" s="72"/>
      <c r="D23" s="73" t="s">
        <v>1571</v>
      </c>
      <c r="E23" s="56" t="s">
        <v>99</v>
      </c>
      <c r="F23" s="53" t="s">
        <v>721</v>
      </c>
      <c r="G23" s="445" t="s">
        <v>1572</v>
      </c>
      <c r="H23" s="85" t="s">
        <v>1573</v>
      </c>
      <c r="I23" s="76" t="s">
        <v>1574</v>
      </c>
      <c r="J23" s="53" t="s">
        <v>70</v>
      </c>
      <c r="K23" s="59"/>
      <c r="L23" s="77">
        <v>450.0</v>
      </c>
      <c r="M23" s="61"/>
      <c r="N23" s="62"/>
      <c r="O23" s="87"/>
      <c r="P23" s="89"/>
      <c r="Q23" s="257"/>
      <c r="R23" s="64"/>
      <c r="S23" s="262"/>
      <c r="T23" s="275"/>
      <c r="U23" s="292"/>
      <c r="V23" s="80">
        <v>50.0</v>
      </c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 t="s">
        <v>48</v>
      </c>
      <c r="B24" s="53" t="s">
        <v>49</v>
      </c>
      <c r="C24" s="72"/>
      <c r="D24" s="121" t="s">
        <v>1575</v>
      </c>
      <c r="E24" s="56" t="s">
        <v>129</v>
      </c>
      <c r="F24" s="53" t="s">
        <v>721</v>
      </c>
      <c r="G24" s="445" t="s">
        <v>1576</v>
      </c>
      <c r="H24" s="85" t="s">
        <v>1577</v>
      </c>
      <c r="I24" s="92" t="s">
        <v>1578</v>
      </c>
      <c r="J24" s="53" t="s">
        <v>38</v>
      </c>
      <c r="K24" s="116"/>
      <c r="L24" s="77"/>
      <c r="M24" s="61"/>
      <c r="N24" s="106"/>
      <c r="O24" s="87"/>
      <c r="P24" s="89"/>
      <c r="Q24" s="257"/>
      <c r="R24" s="64">
        <v>200.0</v>
      </c>
      <c r="S24" s="268"/>
      <c r="T24" s="276"/>
      <c r="U24" s="274"/>
      <c r="V24" s="80">
        <v>50.0</v>
      </c>
      <c r="W24" s="290" t="s">
        <v>127</v>
      </c>
      <c r="X24" s="291">
        <f>SUM(X11,X15,X21,AA9)</f>
        <v>15000</v>
      </c>
      <c r="Y24" s="8"/>
      <c r="Z24" s="8"/>
      <c r="AA24" s="8"/>
      <c r="AB24" s="8"/>
      <c r="AC24" s="8"/>
      <c r="AD24" s="8"/>
      <c r="AE24" s="8"/>
    </row>
    <row r="25" ht="15.0" customHeight="1">
      <c r="A25" s="53" t="s">
        <v>57</v>
      </c>
      <c r="B25" s="53" t="s">
        <v>49</v>
      </c>
      <c r="C25" s="72"/>
      <c r="D25" s="121" t="s">
        <v>1579</v>
      </c>
      <c r="E25" s="56" t="s">
        <v>109</v>
      </c>
      <c r="F25" s="53" t="s">
        <v>721</v>
      </c>
      <c r="G25" s="445" t="s">
        <v>1580</v>
      </c>
      <c r="H25" s="85" t="s">
        <v>1581</v>
      </c>
      <c r="I25" s="365">
        <v>3.391307372E9</v>
      </c>
      <c r="J25" s="53" t="s">
        <v>38</v>
      </c>
      <c r="K25" s="59"/>
      <c r="L25" s="60"/>
      <c r="M25" s="61">
        <v>350.0</v>
      </c>
      <c r="N25" s="106"/>
      <c r="O25" s="87"/>
      <c r="P25" s="89"/>
      <c r="Q25" s="257"/>
      <c r="R25" s="64"/>
      <c r="S25" s="268"/>
      <c r="T25" s="276"/>
      <c r="U25" s="282"/>
      <c r="V25" s="277">
        <v>50.0</v>
      </c>
      <c r="W25" s="113"/>
      <c r="X25" s="114"/>
      <c r="Y25" s="8"/>
      <c r="Z25" s="8"/>
      <c r="AA25" s="8"/>
      <c r="AB25" s="8"/>
      <c r="AC25" s="8"/>
      <c r="AD25" s="8"/>
      <c r="AE25" s="8"/>
    </row>
    <row r="26">
      <c r="A26" s="53" t="s">
        <v>57</v>
      </c>
      <c r="B26" s="53" t="s">
        <v>49</v>
      </c>
      <c r="C26" s="54"/>
      <c r="D26" s="73" t="s">
        <v>1582</v>
      </c>
      <c r="E26" s="56" t="s">
        <v>76</v>
      </c>
      <c r="F26" s="53" t="s">
        <v>721</v>
      </c>
      <c r="G26" s="445" t="s">
        <v>1583</v>
      </c>
      <c r="H26" s="85" t="s">
        <v>1584</v>
      </c>
      <c r="I26" s="117" t="s">
        <v>1585</v>
      </c>
      <c r="J26" s="53" t="s">
        <v>70</v>
      </c>
      <c r="K26" s="86">
        <v>150.0</v>
      </c>
      <c r="L26" s="77"/>
      <c r="M26" s="118"/>
      <c r="N26" s="106"/>
      <c r="O26" s="87"/>
      <c r="P26" s="66"/>
      <c r="Q26" s="265"/>
      <c r="R26" s="112"/>
      <c r="S26" s="268"/>
      <c r="T26" s="276"/>
      <c r="U26" s="282"/>
      <c r="V26" s="80">
        <v>50.0</v>
      </c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 t="s">
        <v>57</v>
      </c>
      <c r="B27" s="53" t="s">
        <v>49</v>
      </c>
      <c r="C27" s="54"/>
      <c r="D27" s="73" t="s">
        <v>1586</v>
      </c>
      <c r="E27" s="56" t="s">
        <v>129</v>
      </c>
      <c r="F27" s="53" t="s">
        <v>721</v>
      </c>
      <c r="G27" s="445" t="s">
        <v>1587</v>
      </c>
      <c r="H27" s="85" t="s">
        <v>1588</v>
      </c>
      <c r="I27" s="365">
        <v>3.192752783E9</v>
      </c>
      <c r="J27" s="53" t="s">
        <v>38</v>
      </c>
      <c r="K27" s="119"/>
      <c r="L27" s="77"/>
      <c r="M27" s="111">
        <v>250.0</v>
      </c>
      <c r="N27" s="62"/>
      <c r="O27" s="87"/>
      <c r="P27" s="89"/>
      <c r="Q27" s="257"/>
      <c r="R27" s="64"/>
      <c r="S27" s="268"/>
      <c r="T27" s="276"/>
      <c r="U27" s="294"/>
      <c r="V27" s="80">
        <v>50.0</v>
      </c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 t="s">
        <v>48</v>
      </c>
      <c r="B28" s="53" t="s">
        <v>49</v>
      </c>
      <c r="C28" s="54"/>
      <c r="D28" s="73" t="s">
        <v>1589</v>
      </c>
      <c r="E28" s="56" t="s">
        <v>129</v>
      </c>
      <c r="F28" s="53" t="s">
        <v>721</v>
      </c>
      <c r="G28" s="445" t="s">
        <v>1590</v>
      </c>
      <c r="H28" s="85"/>
      <c r="I28" s="365" t="s">
        <v>1591</v>
      </c>
      <c r="J28" s="53" t="s">
        <v>38</v>
      </c>
      <c r="K28" s="119"/>
      <c r="L28" s="77"/>
      <c r="M28" s="61"/>
      <c r="N28" s="115"/>
      <c r="O28" s="87"/>
      <c r="P28" s="89"/>
      <c r="Q28" s="257"/>
      <c r="R28" s="64">
        <v>430.0</v>
      </c>
      <c r="S28" s="262"/>
      <c r="T28" s="275"/>
      <c r="U28" s="295"/>
      <c r="V28" s="56">
        <v>50.0</v>
      </c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 t="s">
        <v>48</v>
      </c>
      <c r="B29" s="53" t="s">
        <v>49</v>
      </c>
      <c r="C29" s="54"/>
      <c r="D29" s="120" t="s">
        <v>1592</v>
      </c>
      <c r="E29" s="56"/>
      <c r="F29" s="53" t="s">
        <v>94</v>
      </c>
      <c r="G29" s="445" t="s">
        <v>1593</v>
      </c>
      <c r="H29" s="85"/>
      <c r="I29" s="365" t="s">
        <v>933</v>
      </c>
      <c r="J29" s="53" t="s">
        <v>70</v>
      </c>
      <c r="K29" s="59"/>
      <c r="L29" s="77"/>
      <c r="M29" s="61"/>
      <c r="N29" s="62"/>
      <c r="O29" s="87"/>
      <c r="P29" s="89"/>
      <c r="Q29" s="257"/>
      <c r="R29" s="64"/>
      <c r="S29" s="262">
        <v>100.0</v>
      </c>
      <c r="T29" s="275"/>
      <c r="U29" s="295"/>
      <c r="V29" s="56">
        <v>100.0</v>
      </c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 t="s">
        <v>48</v>
      </c>
      <c r="B30" s="53" t="s">
        <v>49</v>
      </c>
      <c r="C30" s="72"/>
      <c r="D30" s="120" t="s">
        <v>1490</v>
      </c>
      <c r="E30" s="56" t="s">
        <v>29</v>
      </c>
      <c r="F30" s="53" t="s">
        <v>721</v>
      </c>
      <c r="G30" s="445" t="s">
        <v>1594</v>
      </c>
      <c r="H30" s="85" t="s">
        <v>1595</v>
      </c>
      <c r="I30" s="117" t="s">
        <v>1596</v>
      </c>
      <c r="J30" s="53" t="s">
        <v>70</v>
      </c>
      <c r="K30" s="59"/>
      <c r="L30" s="60">
        <v>350.0</v>
      </c>
      <c r="M30" s="61"/>
      <c r="N30" s="62"/>
      <c r="O30" s="87"/>
      <c r="P30" s="89"/>
      <c r="Q30" s="257"/>
      <c r="R30" s="64"/>
      <c r="S30" s="296"/>
      <c r="T30" s="297"/>
      <c r="U30" s="295"/>
      <c r="V30" s="56">
        <v>50.0</v>
      </c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 t="s">
        <v>48</v>
      </c>
      <c r="B31" s="53" t="s">
        <v>49</v>
      </c>
      <c r="C31" s="121"/>
      <c r="D31" s="120" t="s">
        <v>1597</v>
      </c>
      <c r="E31" s="56" t="s">
        <v>63</v>
      </c>
      <c r="F31" s="53" t="s">
        <v>721</v>
      </c>
      <c r="G31" s="511" t="s">
        <v>1598</v>
      </c>
      <c r="H31" s="85" t="s">
        <v>1366</v>
      </c>
      <c r="I31" s="365">
        <v>2.1993686019E10</v>
      </c>
      <c r="J31" s="53" t="s">
        <v>38</v>
      </c>
      <c r="K31" s="59"/>
      <c r="L31" s="77"/>
      <c r="M31" s="61"/>
      <c r="N31" s="62">
        <v>350.0</v>
      </c>
      <c r="O31" s="43"/>
      <c r="P31" s="78"/>
      <c r="Q31" s="250"/>
      <c r="R31" s="44"/>
      <c r="S31" s="296"/>
      <c r="T31" s="297"/>
      <c r="U31" s="295"/>
      <c r="V31" s="56">
        <v>175.0</v>
      </c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 t="s">
        <v>48</v>
      </c>
      <c r="B32" s="53" t="s">
        <v>49</v>
      </c>
      <c r="C32" s="72"/>
      <c r="D32" s="120"/>
      <c r="E32" s="56" t="s">
        <v>99</v>
      </c>
      <c r="F32" s="53" t="s">
        <v>721</v>
      </c>
      <c r="G32" s="512" t="s">
        <v>1599</v>
      </c>
      <c r="H32" s="122"/>
      <c r="I32" s="117" t="s">
        <v>1600</v>
      </c>
      <c r="J32" s="53" t="s">
        <v>70</v>
      </c>
      <c r="K32" s="59"/>
      <c r="L32" s="77"/>
      <c r="M32" s="123"/>
      <c r="N32" s="62"/>
      <c r="O32" s="87"/>
      <c r="P32" s="89"/>
      <c r="Q32" s="257"/>
      <c r="R32" s="64">
        <v>350.0</v>
      </c>
      <c r="S32" s="296"/>
      <c r="T32" s="297"/>
      <c r="U32" s="294"/>
      <c r="V32" s="56">
        <v>50.0</v>
      </c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 t="s">
        <v>57</v>
      </c>
      <c r="B33" s="53" t="s">
        <v>49</v>
      </c>
      <c r="C33" s="124"/>
      <c r="D33" s="73" t="s">
        <v>1601</v>
      </c>
      <c r="E33" s="56" t="s">
        <v>99</v>
      </c>
      <c r="F33" s="53" t="s">
        <v>303</v>
      </c>
      <c r="G33" s="445" t="s">
        <v>1602</v>
      </c>
      <c r="H33" s="85" t="s">
        <v>1603</v>
      </c>
      <c r="I33" s="365">
        <v>8.498707005E9</v>
      </c>
      <c r="J33" s="53" t="s">
        <v>70</v>
      </c>
      <c r="K33" s="59"/>
      <c r="L33" s="77"/>
      <c r="M33" s="111">
        <v>100.0</v>
      </c>
      <c r="N33" s="62"/>
      <c r="O33" s="87"/>
      <c r="P33" s="89"/>
      <c r="Q33" s="257"/>
      <c r="R33" s="64"/>
      <c r="S33" s="296"/>
      <c r="T33" s="297"/>
      <c r="U33" s="295"/>
      <c r="V33" s="56">
        <v>50.0</v>
      </c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 t="s">
        <v>48</v>
      </c>
      <c r="B34" s="53" t="s">
        <v>49</v>
      </c>
      <c r="C34" s="72"/>
      <c r="D34" s="142" t="s">
        <v>1604</v>
      </c>
      <c r="E34" s="56" t="s">
        <v>121</v>
      </c>
      <c r="F34" s="53" t="s">
        <v>721</v>
      </c>
      <c r="G34" s="445" t="s">
        <v>1605</v>
      </c>
      <c r="H34" s="85"/>
      <c r="I34" s="117" t="s">
        <v>1606</v>
      </c>
      <c r="J34" s="53" t="s">
        <v>70</v>
      </c>
      <c r="K34" s="59"/>
      <c r="L34" s="77"/>
      <c r="M34" s="111"/>
      <c r="N34" s="62"/>
      <c r="O34" s="63"/>
      <c r="P34" s="66"/>
      <c r="Q34" s="265"/>
      <c r="R34" s="112"/>
      <c r="S34" s="301">
        <v>350.0</v>
      </c>
      <c r="T34" s="300"/>
      <c r="U34" s="295"/>
      <c r="V34" s="56">
        <v>175.0</v>
      </c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 t="s">
        <v>48</v>
      </c>
      <c r="B35" s="53" t="s">
        <v>49</v>
      </c>
      <c r="C35" s="72"/>
      <c r="D35" s="468" t="s">
        <v>1607</v>
      </c>
      <c r="E35" s="56" t="s">
        <v>104</v>
      </c>
      <c r="F35" s="53" t="s">
        <v>721</v>
      </c>
      <c r="G35" s="361" t="s">
        <v>1608</v>
      </c>
      <c r="H35" s="85"/>
      <c r="I35" s="365">
        <v>4.899375572E9</v>
      </c>
      <c r="J35" s="53" t="s">
        <v>38</v>
      </c>
      <c r="K35" s="59"/>
      <c r="L35" s="77"/>
      <c r="M35" s="97"/>
      <c r="N35" s="62">
        <v>350.0</v>
      </c>
      <c r="O35" s="43"/>
      <c r="P35" s="78"/>
      <c r="Q35" s="250"/>
      <c r="R35" s="44"/>
      <c r="S35" s="296"/>
      <c r="T35" s="297"/>
      <c r="U35" s="295"/>
      <c r="V35" s="56">
        <v>100.0</v>
      </c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 t="s">
        <v>48</v>
      </c>
      <c r="B36" s="53" t="s">
        <v>87</v>
      </c>
      <c r="C36" s="54"/>
      <c r="D36" s="142" t="s">
        <v>1609</v>
      </c>
      <c r="E36" s="56" t="s">
        <v>121</v>
      </c>
      <c r="F36" s="53" t="s">
        <v>721</v>
      </c>
      <c r="G36" s="445" t="s">
        <v>1610</v>
      </c>
      <c r="H36" s="85"/>
      <c r="I36" s="117" t="s">
        <v>1611</v>
      </c>
      <c r="J36" s="53" t="s">
        <v>70</v>
      </c>
      <c r="K36" s="86"/>
      <c r="L36" s="77">
        <v>600.0</v>
      </c>
      <c r="M36" s="61"/>
      <c r="N36" s="62"/>
      <c r="O36" s="87"/>
      <c r="P36" s="89"/>
      <c r="Q36" s="257"/>
      <c r="R36" s="64"/>
      <c r="S36" s="296"/>
      <c r="T36" s="297"/>
      <c r="U36" s="294"/>
      <c r="V36" s="298">
        <v>600.0</v>
      </c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 t="s">
        <v>48</v>
      </c>
      <c r="B37" s="53" t="s">
        <v>87</v>
      </c>
      <c r="C37" s="54"/>
      <c r="D37" s="120" t="s">
        <v>1609</v>
      </c>
      <c r="E37" s="56" t="s">
        <v>121</v>
      </c>
      <c r="F37" s="53" t="s">
        <v>721</v>
      </c>
      <c r="G37" s="469" t="s">
        <v>1612</v>
      </c>
      <c r="H37" s="128"/>
      <c r="I37" s="117" t="s">
        <v>1611</v>
      </c>
      <c r="J37" s="53" t="s">
        <v>70</v>
      </c>
      <c r="K37" s="86"/>
      <c r="L37" s="77">
        <v>600.0</v>
      </c>
      <c r="M37" s="61"/>
      <c r="N37" s="62"/>
      <c r="O37" s="87"/>
      <c r="P37" s="89"/>
      <c r="Q37" s="257"/>
      <c r="R37" s="64"/>
      <c r="S37" s="301"/>
      <c r="T37" s="297"/>
      <c r="U37" s="294"/>
      <c r="V37" s="298">
        <v>600.0</v>
      </c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 t="s">
        <v>57</v>
      </c>
      <c r="B38" s="53" t="s">
        <v>49</v>
      </c>
      <c r="C38" s="54"/>
      <c r="D38" s="513" t="s">
        <v>1613</v>
      </c>
      <c r="E38" s="56" t="s">
        <v>29</v>
      </c>
      <c r="F38" s="53" t="s">
        <v>721</v>
      </c>
      <c r="G38" s="302" t="s">
        <v>1614</v>
      </c>
      <c r="H38" s="129" t="s">
        <v>1615</v>
      </c>
      <c r="I38" s="117">
        <v>6.796697066E9</v>
      </c>
      <c r="J38" s="53" t="s">
        <v>70</v>
      </c>
      <c r="K38" s="59"/>
      <c r="L38" s="77"/>
      <c r="M38" s="61"/>
      <c r="N38" s="106"/>
      <c r="O38" s="87">
        <v>350.0</v>
      </c>
      <c r="P38" s="66"/>
      <c r="Q38" s="265"/>
      <c r="R38" s="112"/>
      <c r="S38" s="296"/>
      <c r="T38" s="297"/>
      <c r="U38" s="294"/>
      <c r="V38" s="56">
        <v>50.0</v>
      </c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 t="s">
        <v>48</v>
      </c>
      <c r="B39" s="53" t="s">
        <v>49</v>
      </c>
      <c r="C39" s="72"/>
      <c r="D39" s="513" t="s">
        <v>1616</v>
      </c>
      <c r="E39" s="56" t="s">
        <v>121</v>
      </c>
      <c r="F39" s="53" t="s">
        <v>721</v>
      </c>
      <c r="G39" s="448" t="s">
        <v>1617</v>
      </c>
      <c r="H39" s="85" t="s">
        <v>1617</v>
      </c>
      <c r="I39" s="117" t="s">
        <v>1618</v>
      </c>
      <c r="J39" s="53" t="s">
        <v>70</v>
      </c>
      <c r="K39" s="59"/>
      <c r="L39" s="77">
        <v>300.0</v>
      </c>
      <c r="M39" s="61"/>
      <c r="N39" s="62"/>
      <c r="O39" s="130"/>
      <c r="P39" s="133"/>
      <c r="Q39" s="303"/>
      <c r="R39" s="131"/>
      <c r="S39" s="296"/>
      <c r="T39" s="297"/>
      <c r="U39" s="295"/>
      <c r="V39" s="56">
        <v>50.0</v>
      </c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 t="s">
        <v>57</v>
      </c>
      <c r="B40" s="53" t="s">
        <v>49</v>
      </c>
      <c r="C40" s="72"/>
      <c r="D40" s="120" t="s">
        <v>1619</v>
      </c>
      <c r="E40" s="56" t="s">
        <v>29</v>
      </c>
      <c r="F40" s="53" t="s">
        <v>721</v>
      </c>
      <c r="G40" s="445" t="s">
        <v>1620</v>
      </c>
      <c r="H40" s="85" t="s">
        <v>1621</v>
      </c>
      <c r="I40" s="514">
        <v>1.9992239254E10</v>
      </c>
      <c r="J40" s="53" t="s">
        <v>70</v>
      </c>
      <c r="K40" s="119"/>
      <c r="L40" s="77"/>
      <c r="M40" s="61"/>
      <c r="N40" s="62"/>
      <c r="O40" s="87">
        <v>330.0</v>
      </c>
      <c r="P40" s="89"/>
      <c r="Q40" s="257"/>
      <c r="R40" s="64"/>
      <c r="S40" s="296"/>
      <c r="T40" s="297"/>
      <c r="U40" s="294"/>
      <c r="V40" s="56">
        <v>50.0</v>
      </c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 t="s">
        <v>48</v>
      </c>
      <c r="B41" s="53" t="s">
        <v>49</v>
      </c>
      <c r="C41" s="72"/>
      <c r="D41" s="73" t="s">
        <v>1622</v>
      </c>
      <c r="E41" s="56" t="s">
        <v>99</v>
      </c>
      <c r="F41" s="53"/>
      <c r="G41" s="445" t="s">
        <v>1623</v>
      </c>
      <c r="H41" s="85"/>
      <c r="I41" s="117" t="s">
        <v>102</v>
      </c>
      <c r="J41" s="53" t="s">
        <v>38</v>
      </c>
      <c r="K41" s="59"/>
      <c r="L41" s="77"/>
      <c r="M41" s="97"/>
      <c r="N41" s="134"/>
      <c r="O41" s="87"/>
      <c r="P41" s="89"/>
      <c r="Q41" s="257"/>
      <c r="R41" s="64"/>
      <c r="S41" s="296"/>
      <c r="T41" s="297"/>
      <c r="U41" s="294">
        <v>700.0</v>
      </c>
      <c r="V41" s="56">
        <v>350.0</v>
      </c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 t="s">
        <v>48</v>
      </c>
      <c r="B42" s="53" t="s">
        <v>49</v>
      </c>
      <c r="C42" s="72"/>
      <c r="D42" s="120" t="s">
        <v>1624</v>
      </c>
      <c r="E42" s="56" t="s">
        <v>76</v>
      </c>
      <c r="F42" s="53" t="s">
        <v>721</v>
      </c>
      <c r="G42" s="445" t="s">
        <v>1625</v>
      </c>
      <c r="H42" s="85"/>
      <c r="I42" s="117" t="s">
        <v>579</v>
      </c>
      <c r="J42" s="53" t="s">
        <v>38</v>
      </c>
      <c r="K42" s="59"/>
      <c r="L42" s="105"/>
      <c r="M42" s="61"/>
      <c r="N42" s="135"/>
      <c r="O42" s="87"/>
      <c r="P42" s="89"/>
      <c r="Q42" s="257"/>
      <c r="R42" s="64"/>
      <c r="S42" s="296"/>
      <c r="T42" s="297"/>
      <c r="U42" s="294">
        <v>450.0</v>
      </c>
      <c r="V42" s="56">
        <v>100.0</v>
      </c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 t="s">
        <v>57</v>
      </c>
      <c r="B43" s="53" t="s">
        <v>187</v>
      </c>
      <c r="C43" s="54"/>
      <c r="D43" s="304" t="s">
        <v>188</v>
      </c>
      <c r="E43" s="56" t="s">
        <v>133</v>
      </c>
      <c r="F43" s="53" t="s">
        <v>94</v>
      </c>
      <c r="G43" s="429" t="s">
        <v>1626</v>
      </c>
      <c r="H43" s="138"/>
      <c r="I43" s="372" t="s">
        <v>1627</v>
      </c>
      <c r="J43" s="53" t="s">
        <v>70</v>
      </c>
      <c r="K43" s="139"/>
      <c r="L43" s="77"/>
      <c r="M43" s="61" t="s">
        <v>193</v>
      </c>
      <c r="N43" s="134"/>
      <c r="O43" s="87"/>
      <c r="P43" s="89"/>
      <c r="Q43" s="257"/>
      <c r="R43" s="64"/>
      <c r="S43" s="296"/>
      <c r="T43" s="300"/>
      <c r="U43" s="295"/>
      <c r="V43" s="56" t="s">
        <v>188</v>
      </c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 t="s">
        <v>57</v>
      </c>
      <c r="B44" s="53" t="s">
        <v>49</v>
      </c>
      <c r="C44" s="54"/>
      <c r="D44" s="73" t="s">
        <v>1388</v>
      </c>
      <c r="E44" s="56" t="s">
        <v>129</v>
      </c>
      <c r="F44" s="53" t="s">
        <v>59</v>
      </c>
      <c r="G44" s="445" t="s">
        <v>1628</v>
      </c>
      <c r="H44" s="85"/>
      <c r="I44" s="365">
        <v>7.791008777E9</v>
      </c>
      <c r="J44" s="53" t="s">
        <v>38</v>
      </c>
      <c r="K44" s="59"/>
      <c r="L44" s="77"/>
      <c r="M44" s="61">
        <v>250.0</v>
      </c>
      <c r="N44" s="140"/>
      <c r="O44" s="87"/>
      <c r="P44" s="89"/>
      <c r="Q44" s="257"/>
      <c r="R44" s="64"/>
      <c r="S44" s="296"/>
      <c r="T44" s="300"/>
      <c r="U44" s="274"/>
      <c r="V44" s="56">
        <v>50.0</v>
      </c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 t="s">
        <v>48</v>
      </c>
      <c r="B45" s="53" t="s">
        <v>49</v>
      </c>
      <c r="C45" s="72"/>
      <c r="D45" s="73" t="s">
        <v>1490</v>
      </c>
      <c r="E45" s="56" t="s">
        <v>121</v>
      </c>
      <c r="F45" s="53" t="s">
        <v>59</v>
      </c>
      <c r="G45" s="448" t="s">
        <v>1629</v>
      </c>
      <c r="H45" s="85"/>
      <c r="I45" s="117" t="s">
        <v>1630</v>
      </c>
      <c r="J45" s="53" t="s">
        <v>70</v>
      </c>
      <c r="K45" s="86"/>
      <c r="L45" s="77">
        <v>250.0</v>
      </c>
      <c r="M45" s="61"/>
      <c r="N45" s="141"/>
      <c r="O45" s="87"/>
      <c r="P45" s="89"/>
      <c r="Q45" s="257"/>
      <c r="R45" s="64"/>
      <c r="S45" s="301"/>
      <c r="T45" s="297"/>
      <c r="U45" s="274"/>
      <c r="V45" s="56">
        <v>50.0</v>
      </c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 t="s">
        <v>57</v>
      </c>
      <c r="B46" s="53" t="s">
        <v>49</v>
      </c>
      <c r="C46" s="72"/>
      <c r="D46" s="142" t="s">
        <v>1631</v>
      </c>
      <c r="E46" s="56" t="s">
        <v>104</v>
      </c>
      <c r="F46" s="53" t="s">
        <v>105</v>
      </c>
      <c r="G46" s="445" t="s">
        <v>1632</v>
      </c>
      <c r="H46" s="85"/>
      <c r="I46" s="117" t="s">
        <v>1633</v>
      </c>
      <c r="J46" s="53" t="s">
        <v>38</v>
      </c>
      <c r="K46" s="59">
        <v>350.0</v>
      </c>
      <c r="L46" s="105"/>
      <c r="M46" s="61"/>
      <c r="N46" s="141"/>
      <c r="O46" s="87"/>
      <c r="P46" s="89"/>
      <c r="Q46" s="257"/>
      <c r="R46" s="64"/>
      <c r="S46" s="296"/>
      <c r="T46" s="297"/>
      <c r="U46" s="282"/>
      <c r="V46" s="56">
        <v>175.0</v>
      </c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 t="s">
        <v>48</v>
      </c>
      <c r="B47" s="53" t="s">
        <v>49</v>
      </c>
      <c r="C47" s="72"/>
      <c r="D47" s="513" t="s">
        <v>1634</v>
      </c>
      <c r="E47" s="56" t="s">
        <v>72</v>
      </c>
      <c r="F47" s="53" t="s">
        <v>59</v>
      </c>
      <c r="G47" s="474" t="s">
        <v>1635</v>
      </c>
      <c r="H47" s="144" t="s">
        <v>834</v>
      </c>
      <c r="I47" s="117" t="s">
        <v>1636</v>
      </c>
      <c r="J47" s="53" t="s">
        <v>70</v>
      </c>
      <c r="K47" s="59"/>
      <c r="L47" s="77">
        <v>200.0</v>
      </c>
      <c r="M47" s="123"/>
      <c r="N47" s="141"/>
      <c r="O47" s="63"/>
      <c r="P47" s="66"/>
      <c r="Q47" s="265"/>
      <c r="R47" s="112"/>
      <c r="S47" s="307"/>
      <c r="T47" s="308"/>
      <c r="U47" s="274"/>
      <c r="V47" s="56">
        <v>50.0</v>
      </c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 t="s">
        <v>48</v>
      </c>
      <c r="B48" s="53" t="s">
        <v>49</v>
      </c>
      <c r="C48" s="54"/>
      <c r="D48" s="120" t="s">
        <v>1490</v>
      </c>
      <c r="E48" s="56" t="s">
        <v>72</v>
      </c>
      <c r="F48" s="53" t="s">
        <v>721</v>
      </c>
      <c r="G48" s="445" t="s">
        <v>1637</v>
      </c>
      <c r="H48" s="85"/>
      <c r="I48" s="117" t="s">
        <v>1638</v>
      </c>
      <c r="J48" s="53" t="s">
        <v>70</v>
      </c>
      <c r="K48" s="59"/>
      <c r="L48" s="77">
        <v>350.0</v>
      </c>
      <c r="M48" s="145"/>
      <c r="N48" s="141"/>
      <c r="O48" s="87"/>
      <c r="P48" s="89"/>
      <c r="Q48" s="257"/>
      <c r="R48" s="64"/>
      <c r="S48" s="307"/>
      <c r="T48" s="309"/>
      <c r="U48" s="294"/>
      <c r="V48" s="56">
        <v>50.0</v>
      </c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 t="s">
        <v>48</v>
      </c>
      <c r="B49" s="53" t="s">
        <v>49</v>
      </c>
      <c r="C49" s="72"/>
      <c r="D49" s="120" t="s">
        <v>1639</v>
      </c>
      <c r="E49" s="56" t="s">
        <v>1640</v>
      </c>
      <c r="F49" s="53" t="s">
        <v>721</v>
      </c>
      <c r="G49" s="445" t="s">
        <v>1641</v>
      </c>
      <c r="H49" s="85"/>
      <c r="I49" s="117" t="s">
        <v>1642</v>
      </c>
      <c r="J49" s="53" t="s">
        <v>38</v>
      </c>
      <c r="K49" s="59"/>
      <c r="L49" s="77"/>
      <c r="M49" s="145"/>
      <c r="N49" s="141"/>
      <c r="O49" s="43"/>
      <c r="P49" s="78"/>
      <c r="Q49" s="250"/>
      <c r="R49" s="44">
        <v>350.0</v>
      </c>
      <c r="S49" s="307"/>
      <c r="T49" s="309"/>
      <c r="U49" s="295"/>
      <c r="V49" s="56">
        <v>50.0</v>
      </c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 t="s">
        <v>57</v>
      </c>
      <c r="B50" s="53" t="s">
        <v>49</v>
      </c>
      <c r="C50" s="72"/>
      <c r="D50" s="142" t="s">
        <v>1643</v>
      </c>
      <c r="E50" s="56" t="s">
        <v>121</v>
      </c>
      <c r="F50" s="53" t="s">
        <v>721</v>
      </c>
      <c r="G50" s="445" t="s">
        <v>1644</v>
      </c>
      <c r="H50" s="85" t="s">
        <v>1645</v>
      </c>
      <c r="I50" s="373">
        <v>7.799962652E9</v>
      </c>
      <c r="J50" s="53" t="s">
        <v>70</v>
      </c>
      <c r="K50" s="86"/>
      <c r="L50" s="77"/>
      <c r="M50" s="145"/>
      <c r="N50" s="141"/>
      <c r="O50" s="87">
        <v>350.0</v>
      </c>
      <c r="P50" s="66"/>
      <c r="Q50" s="265"/>
      <c r="R50" s="112"/>
      <c r="S50" s="310"/>
      <c r="T50" s="309"/>
      <c r="U50" s="295"/>
      <c r="V50" s="56">
        <v>50.0</v>
      </c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/>
      <c r="B51" s="53"/>
      <c r="C51" s="72"/>
      <c r="D51" s="147"/>
      <c r="E51" s="84"/>
      <c r="F51" s="53"/>
      <c r="G51" s="446"/>
      <c r="H51" s="85"/>
      <c r="I51" s="117"/>
      <c r="J51" s="103"/>
      <c r="K51" s="86"/>
      <c r="L51" s="77"/>
      <c r="M51" s="148"/>
      <c r="N51" s="141"/>
      <c r="O51" s="63"/>
      <c r="P51" s="66"/>
      <c r="Q51" s="265"/>
      <c r="R51" s="112"/>
      <c r="S51" s="307"/>
      <c r="T51" s="309"/>
      <c r="U51" s="295"/>
      <c r="V51" s="56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/>
      <c r="B52" s="53"/>
      <c r="C52" s="72"/>
      <c r="D52" s="54"/>
      <c r="E52" s="84"/>
      <c r="F52" s="53"/>
      <c r="G52" s="446"/>
      <c r="H52" s="85"/>
      <c r="I52" s="117"/>
      <c r="J52" s="103"/>
      <c r="K52" s="59"/>
      <c r="L52" s="105"/>
      <c r="M52" s="145"/>
      <c r="N52" s="149"/>
      <c r="O52" s="87"/>
      <c r="P52" s="89"/>
      <c r="Q52" s="257"/>
      <c r="R52" s="64"/>
      <c r="S52" s="307"/>
      <c r="T52" s="309"/>
      <c r="U52" s="295"/>
      <c r="V52" s="56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/>
      <c r="B53" s="53"/>
      <c r="C53" s="72"/>
      <c r="D53" s="72"/>
      <c r="E53" s="84"/>
      <c r="F53" s="53"/>
      <c r="G53" s="451"/>
      <c r="H53" s="75"/>
      <c r="I53" s="117"/>
      <c r="J53" s="103"/>
      <c r="K53" s="139"/>
      <c r="L53" s="77"/>
      <c r="M53" s="145"/>
      <c r="N53" s="141"/>
      <c r="O53" s="63"/>
      <c r="P53" s="66"/>
      <c r="Q53" s="265"/>
      <c r="R53" s="112"/>
      <c r="S53" s="307"/>
      <c r="T53" s="308"/>
      <c r="U53" s="295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/>
      <c r="C54" s="72"/>
      <c r="D54" s="72"/>
      <c r="E54" s="151"/>
      <c r="F54" s="53"/>
      <c r="G54" s="446"/>
      <c r="H54" s="85"/>
      <c r="I54" s="117"/>
      <c r="J54" s="103"/>
      <c r="K54" s="59"/>
      <c r="L54" s="152"/>
      <c r="M54" s="145"/>
      <c r="N54" s="149"/>
      <c r="O54" s="87"/>
      <c r="P54" s="89"/>
      <c r="Q54" s="257"/>
      <c r="R54" s="64"/>
      <c r="S54" s="310"/>
      <c r="T54" s="309"/>
      <c r="U54" s="295"/>
      <c r="V54" s="80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/>
      <c r="C55" s="72"/>
      <c r="D55" s="72"/>
      <c r="E55" s="25"/>
      <c r="F55" s="53"/>
      <c r="G55" s="137"/>
      <c r="H55" s="154"/>
      <c r="I55" s="117"/>
      <c r="J55" s="103"/>
      <c r="K55" s="59"/>
      <c r="L55" s="77"/>
      <c r="M55" s="145"/>
      <c r="N55" s="155"/>
      <c r="O55" s="87"/>
      <c r="P55" s="89"/>
      <c r="Q55" s="257"/>
      <c r="R55" s="64"/>
      <c r="S55" s="310"/>
      <c r="T55" s="309"/>
      <c r="U55" s="295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72"/>
      <c r="E56" s="25"/>
      <c r="F56" s="53"/>
      <c r="G56" s="446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72"/>
      <c r="E57" s="25"/>
      <c r="F57" s="53"/>
      <c r="G57" s="446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72"/>
      <c r="E58" s="25"/>
      <c r="F58" s="53"/>
      <c r="G58" s="446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121"/>
      <c r="E59" s="25"/>
      <c r="F59" s="53"/>
      <c r="G59" s="446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72"/>
      <c r="E60" s="25"/>
      <c r="F60" s="53"/>
      <c r="G60" s="446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446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446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446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446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446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446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446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446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446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446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446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446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446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446"/>
      <c r="H74" s="85"/>
      <c r="I74" s="117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446"/>
      <c r="H75" s="85"/>
      <c r="I75" s="117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446"/>
      <c r="H76" s="85"/>
      <c r="I76" s="117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446"/>
      <c r="H77" s="85"/>
      <c r="I77" s="117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446"/>
      <c r="H78" s="85"/>
      <c r="I78" s="117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482"/>
      <c r="H79" s="175"/>
      <c r="I79" s="3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482"/>
      <c r="H80" s="175"/>
      <c r="I80" s="3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482"/>
      <c r="H81" s="175"/>
      <c r="I81" s="3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482"/>
      <c r="H82" s="175"/>
      <c r="I82" s="3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482"/>
      <c r="H83" s="175"/>
      <c r="I83" s="3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482"/>
      <c r="H84" s="175"/>
      <c r="I84" s="3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482"/>
      <c r="H85" s="175"/>
      <c r="I85" s="3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482"/>
      <c r="H86" s="175"/>
      <c r="I86" s="3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482"/>
      <c r="H87" s="175"/>
      <c r="I87" s="3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482"/>
      <c r="H88" s="175"/>
      <c r="I88" s="3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482"/>
      <c r="H89" s="175"/>
      <c r="I89" s="3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482"/>
      <c r="H90" s="175"/>
      <c r="I90" s="3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482"/>
      <c r="H91" s="175"/>
      <c r="I91" s="3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482"/>
      <c r="H92" s="175"/>
      <c r="I92" s="3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482"/>
      <c r="H93" s="175"/>
      <c r="I93" s="3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483"/>
      <c r="H94" s="204"/>
      <c r="I94" s="376"/>
      <c r="J94" s="6"/>
      <c r="K94" s="206"/>
      <c r="Q94" s="206"/>
      <c r="R94" s="206"/>
      <c r="S94" s="325"/>
      <c r="T94" s="325"/>
      <c r="U94" s="326"/>
      <c r="V94" s="208">
        <f>SUM(V7:V93)</f>
        <v>4770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485"/>
      <c r="H95" s="212"/>
      <c r="I95" s="377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483"/>
      <c r="H96" s="5"/>
      <c r="I96" s="6"/>
      <c r="J96" s="2"/>
      <c r="K96" s="167">
        <f>SUM(K7:K93)</f>
        <v>1550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483"/>
      <c r="H97" s="5"/>
      <c r="I97" s="6"/>
      <c r="J97" s="2"/>
      <c r="K97" s="167">
        <f>SUM(K96*1%)</f>
        <v>15.5</v>
      </c>
      <c r="L97" s="221">
        <f>SUM(L7:L93)</f>
        <v>4850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441"/>
      <c r="H98" s="5"/>
      <c r="I98" s="6"/>
      <c r="J98" s="2"/>
      <c r="K98" s="223"/>
      <c r="L98" s="83">
        <f>SUM(L97*2%)</f>
        <v>97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487" t="s">
        <v>32</v>
      </c>
      <c r="H99" s="227">
        <f>SUM(K96,M99,O102,Q105,R106)</f>
        <v>6280</v>
      </c>
      <c r="I99" s="6"/>
      <c r="J99" s="2"/>
      <c r="K99" s="8"/>
      <c r="L99" s="223"/>
      <c r="M99" s="221">
        <f>SUM(M7:M93)</f>
        <v>1250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487" t="s">
        <v>33</v>
      </c>
      <c r="H100" s="227">
        <f>SUM(L97,N101)</f>
        <v>7120</v>
      </c>
      <c r="I100" s="6"/>
      <c r="J100" s="2"/>
      <c r="K100" s="8"/>
      <c r="L100" s="8"/>
      <c r="M100" s="83">
        <f>SUM(M99*1%)</f>
        <v>12.5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487" t="s">
        <v>35</v>
      </c>
      <c r="H101" s="227">
        <f>SUM(P104)</f>
        <v>0</v>
      </c>
      <c r="I101" s="6"/>
      <c r="J101" s="2"/>
      <c r="K101" s="8"/>
      <c r="L101" s="8"/>
      <c r="M101" s="18"/>
      <c r="N101" s="167">
        <f>SUM(N7:N93)</f>
        <v>2270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487" t="s">
        <v>290</v>
      </c>
      <c r="H102" s="227">
        <f>SUM(S107,T108,U109)</f>
        <v>1600</v>
      </c>
      <c r="I102" s="6"/>
      <c r="J102" s="2"/>
      <c r="K102" s="8"/>
      <c r="L102" s="8"/>
      <c r="M102" s="2"/>
      <c r="N102" s="167">
        <f>SUM(N101*1%)</f>
        <v>22.7</v>
      </c>
      <c r="O102" s="167">
        <f>SUM(O7:O93)</f>
        <v>1450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441"/>
      <c r="H103" s="5"/>
      <c r="I103" s="6"/>
      <c r="J103" s="2"/>
      <c r="K103" s="8"/>
      <c r="L103" s="8"/>
      <c r="M103" s="2"/>
      <c r="N103" s="2"/>
      <c r="O103" s="167">
        <f>SUM(O102*1%)</f>
        <v>14.5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489" t="s">
        <v>36</v>
      </c>
      <c r="H104" s="234">
        <f>SUM(M9,L12,N15,N16,L17,O18,L21,L22,L23,K26,S29,L30,R32,M33,S34,L36,L37,O38,L39,O40,L45,L47,L48,O50)</f>
        <v>8270</v>
      </c>
      <c r="I104" s="380">
        <f>SUM(R32,L39,L45)</f>
        <v>900</v>
      </c>
      <c r="J104" s="2"/>
      <c r="K104" s="8"/>
      <c r="L104" s="8"/>
      <c r="M104" s="2"/>
      <c r="N104" s="2"/>
      <c r="O104" s="8"/>
      <c r="P104" s="167">
        <f>SUM(P7:P94)</f>
        <v>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491" t="s">
        <v>37</v>
      </c>
      <c r="H105" s="237"/>
      <c r="I105" s="379"/>
      <c r="J105" s="2"/>
      <c r="K105" s="8"/>
      <c r="L105" s="8"/>
      <c r="M105" s="2"/>
      <c r="N105" s="2"/>
      <c r="O105" s="8"/>
      <c r="P105" s="167">
        <f>SUM(P104*2%)</f>
        <v>0</v>
      </c>
      <c r="Q105" s="17">
        <f>SUM(Q7:Q93)</f>
        <v>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493" t="s">
        <v>38</v>
      </c>
      <c r="H106" s="337">
        <f>SUM(K7,R8,K10,R11,N13,N14,K19,N20,R24,M25,M27,R28,N31,N35,U41,U42,M44,K46,R49)</f>
        <v>6730</v>
      </c>
      <c r="I106" s="380">
        <f>SUM(R8,R11)</f>
        <v>700</v>
      </c>
      <c r="J106" s="2"/>
      <c r="K106" s="8"/>
      <c r="L106" s="8"/>
      <c r="M106" s="2"/>
      <c r="N106" s="2"/>
      <c r="O106" s="8"/>
      <c r="P106" s="18"/>
      <c r="Q106" s="167">
        <f>SUM(Q105*1%)</f>
        <v>0</v>
      </c>
      <c r="R106" s="17">
        <f>SUM(R7:R93)</f>
        <v>2030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441"/>
      <c r="H107" s="5"/>
      <c r="I107" s="6"/>
      <c r="J107" s="2"/>
      <c r="K107" s="8"/>
      <c r="L107" s="8"/>
      <c r="M107" s="2"/>
      <c r="N107" s="2"/>
      <c r="O107" s="8"/>
      <c r="P107" s="2"/>
      <c r="Q107" s="2"/>
      <c r="R107" s="167">
        <f>SUM(R106*1%)</f>
        <v>20.3</v>
      </c>
      <c r="S107" s="167">
        <f>SUM(S7:S94)</f>
        <v>450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4">
        <f>SUM(R8,R11,R32,L39,L45)</f>
        <v>1600</v>
      </c>
      <c r="I108" s="6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9</v>
      </c>
      <c r="T108" s="167">
        <f>SUM(T7:T94)</f>
        <v>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SUM(V8,V11,V32,V33,V39,V45,V47)</f>
        <v>350</v>
      </c>
      <c r="I109" s="6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0</v>
      </c>
      <c r="U109" s="346">
        <f>SUM(U7:U94)</f>
        <v>1150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1250</v>
      </c>
      <c r="I110" s="6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23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441"/>
      <c r="H111" s="5"/>
      <c r="I111" s="6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441"/>
      <c r="H112" s="5"/>
      <c r="I112" s="6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441"/>
      <c r="H113" s="5"/>
      <c r="I113" s="6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441"/>
      <c r="H114" s="5"/>
      <c r="I114" s="6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441"/>
      <c r="H115" s="5"/>
      <c r="I115" s="6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441"/>
      <c r="H116" s="5"/>
      <c r="I116" s="6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441"/>
      <c r="H117" s="5"/>
      <c r="I117" s="6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441"/>
      <c r="H118" s="5"/>
      <c r="I118" s="6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441"/>
      <c r="H119" s="5"/>
      <c r="I119" s="6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441"/>
      <c r="H120" s="5"/>
      <c r="I120" s="6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441"/>
      <c r="H121" s="5"/>
      <c r="I121" s="6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441"/>
      <c r="H122" s="5"/>
      <c r="I122" s="6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441"/>
      <c r="H123" s="5"/>
      <c r="I123" s="6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441"/>
      <c r="H124" s="5"/>
      <c r="I124" s="6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441"/>
      <c r="H125" s="5"/>
      <c r="I125" s="6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441"/>
      <c r="H126" s="5"/>
      <c r="I126" s="6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441"/>
      <c r="H127" s="5"/>
      <c r="I127" s="6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441"/>
      <c r="H128" s="5"/>
      <c r="I128" s="6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441"/>
      <c r="H129" s="5"/>
      <c r="I129" s="6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441"/>
      <c r="H130" s="5"/>
      <c r="I130" s="6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441"/>
      <c r="H131" s="5"/>
      <c r="I131" s="6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441"/>
      <c r="H132" s="5"/>
      <c r="I132" s="6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441"/>
      <c r="H133" s="5"/>
      <c r="I133" s="6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441"/>
      <c r="H134" s="5"/>
      <c r="I134" s="6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441"/>
      <c r="H135" s="5"/>
      <c r="I135" s="6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441"/>
      <c r="H136" s="5"/>
      <c r="I136" s="6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441"/>
      <c r="H137" s="5"/>
      <c r="I137" s="6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441"/>
      <c r="H138" s="5"/>
      <c r="I138" s="6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441"/>
      <c r="H139" s="5"/>
      <c r="I139" s="6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441"/>
      <c r="H140" s="5"/>
      <c r="I140" s="6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441"/>
      <c r="H141" s="5"/>
      <c r="I141" s="6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441"/>
      <c r="H142" s="5"/>
      <c r="I142" s="6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441"/>
      <c r="H143" s="5"/>
      <c r="I143" s="6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441"/>
      <c r="H144" s="5"/>
      <c r="I144" s="6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441"/>
      <c r="H145" s="5"/>
      <c r="I145" s="6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441"/>
      <c r="H146" s="5"/>
      <c r="I146" s="6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441"/>
      <c r="H147" s="5"/>
      <c r="I147" s="6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441"/>
      <c r="H148" s="5"/>
      <c r="I148" s="6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441"/>
      <c r="H149" s="5"/>
      <c r="I149" s="6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441"/>
      <c r="H150" s="5"/>
      <c r="I150" s="6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441"/>
      <c r="H151" s="5"/>
      <c r="I151" s="6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441"/>
      <c r="H152" s="5"/>
      <c r="I152" s="6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441"/>
      <c r="H153" s="5"/>
      <c r="I153" s="6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441"/>
      <c r="H154" s="5"/>
      <c r="I154" s="6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441"/>
      <c r="H155" s="5"/>
      <c r="I155" s="6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441"/>
      <c r="H156" s="5"/>
      <c r="I156" s="6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441"/>
      <c r="H157" s="5"/>
      <c r="I157" s="6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441"/>
      <c r="H158" s="5"/>
      <c r="I158" s="6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441"/>
      <c r="H159" s="5"/>
      <c r="I159" s="6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441"/>
      <c r="H160" s="5"/>
      <c r="I160" s="6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441"/>
      <c r="H161" s="5"/>
      <c r="I161" s="6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441"/>
      <c r="H162" s="5"/>
      <c r="I162" s="6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441"/>
      <c r="H163" s="5"/>
      <c r="I163" s="6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441"/>
      <c r="H164" s="5"/>
      <c r="I164" s="6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441"/>
      <c r="H165" s="5"/>
      <c r="I165" s="6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441"/>
      <c r="H166" s="5"/>
      <c r="I166" s="6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441"/>
      <c r="H167" s="5"/>
      <c r="I167" s="6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441"/>
      <c r="H168" s="5"/>
      <c r="I168" s="6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441"/>
      <c r="H169" s="5"/>
      <c r="I169" s="6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441"/>
      <c r="H170" s="5"/>
      <c r="I170" s="6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441"/>
      <c r="H171" s="5"/>
      <c r="I171" s="6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441"/>
      <c r="H172" s="5"/>
      <c r="I172" s="6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441"/>
      <c r="H173" s="5"/>
      <c r="I173" s="6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441"/>
      <c r="H174" s="5"/>
      <c r="I174" s="6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441"/>
      <c r="H175" s="5"/>
      <c r="I175" s="6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441"/>
      <c r="H176" s="5"/>
      <c r="I176" s="6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441"/>
      <c r="H177" s="5"/>
      <c r="I177" s="6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441"/>
      <c r="H178" s="5"/>
      <c r="I178" s="6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441"/>
      <c r="H179" s="5"/>
      <c r="I179" s="6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441"/>
      <c r="H180" s="5"/>
      <c r="I180" s="6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441"/>
      <c r="H181" s="5"/>
      <c r="I181" s="6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441"/>
      <c r="H182" s="5"/>
      <c r="I182" s="6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441"/>
      <c r="H183" s="5"/>
      <c r="I183" s="6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441"/>
      <c r="H184" s="5"/>
      <c r="I184" s="6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441"/>
      <c r="H185" s="5"/>
      <c r="I185" s="6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441"/>
      <c r="H186" s="5"/>
      <c r="I186" s="6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441"/>
      <c r="H187" s="5"/>
      <c r="I187" s="6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441"/>
      <c r="H188" s="5"/>
      <c r="I188" s="6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441"/>
      <c r="H189" s="5"/>
      <c r="I189" s="6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441"/>
      <c r="H190" s="5"/>
      <c r="I190" s="6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441"/>
      <c r="H191" s="5"/>
      <c r="I191" s="6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441"/>
      <c r="H192" s="5"/>
      <c r="I192" s="6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441"/>
      <c r="H193" s="5"/>
      <c r="I193" s="6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441"/>
      <c r="H194" s="5"/>
      <c r="I194" s="6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441"/>
      <c r="H195" s="5"/>
      <c r="I195" s="6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441"/>
      <c r="H196" s="5"/>
      <c r="I196" s="6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441"/>
      <c r="H197" s="5"/>
      <c r="I197" s="6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441"/>
      <c r="H198" s="5"/>
      <c r="I198" s="6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441"/>
      <c r="H199" s="5"/>
      <c r="I199" s="6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441"/>
      <c r="H200" s="5"/>
      <c r="I200" s="6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441"/>
      <c r="H201" s="5"/>
      <c r="I201" s="6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441"/>
      <c r="H202" s="5"/>
      <c r="I202" s="6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441"/>
      <c r="H203" s="5"/>
      <c r="I203" s="6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441"/>
      <c r="H204" s="5"/>
      <c r="I204" s="6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441"/>
      <c r="H205" s="5"/>
      <c r="I205" s="6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441"/>
      <c r="H206" s="5"/>
      <c r="I206" s="6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441"/>
      <c r="H207" s="5"/>
      <c r="I207" s="6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441"/>
      <c r="H208" s="5"/>
      <c r="I208" s="6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441"/>
      <c r="H209" s="5"/>
      <c r="I209" s="6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441"/>
      <c r="H210" s="5"/>
      <c r="I210" s="6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441"/>
      <c r="H211" s="5"/>
      <c r="I211" s="6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441"/>
      <c r="H212" s="5"/>
      <c r="I212" s="6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441"/>
      <c r="H213" s="5"/>
      <c r="I213" s="6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441"/>
      <c r="H214" s="5"/>
      <c r="I214" s="6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441"/>
      <c r="H215" s="5"/>
      <c r="I215" s="6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441"/>
      <c r="H216" s="5"/>
      <c r="I216" s="6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441"/>
      <c r="H217" s="5"/>
      <c r="I217" s="6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441"/>
      <c r="H218" s="5"/>
      <c r="I218" s="6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441"/>
      <c r="H219" s="5"/>
      <c r="I219" s="6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441"/>
      <c r="H220" s="5"/>
      <c r="I220" s="6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441"/>
      <c r="H221" s="5"/>
      <c r="I221" s="6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441"/>
      <c r="H222" s="5"/>
      <c r="I222" s="6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441"/>
      <c r="H223" s="5"/>
      <c r="I223" s="6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441"/>
      <c r="H224" s="5"/>
      <c r="I224" s="6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441"/>
      <c r="H225" s="5"/>
      <c r="I225" s="6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441"/>
      <c r="H226" s="5"/>
      <c r="I226" s="6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441"/>
      <c r="H227" s="5"/>
      <c r="I227" s="6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441"/>
      <c r="H228" s="5"/>
      <c r="I228" s="6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441"/>
      <c r="H229" s="5"/>
      <c r="I229" s="6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441"/>
      <c r="H230" s="5"/>
      <c r="I230" s="6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441"/>
      <c r="H231" s="5"/>
      <c r="I231" s="6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441"/>
      <c r="H232" s="5"/>
      <c r="I232" s="6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441"/>
      <c r="H233" s="5"/>
      <c r="I233" s="6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441"/>
      <c r="H234" s="5"/>
      <c r="I234" s="6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441"/>
      <c r="H235" s="5"/>
      <c r="I235" s="6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441"/>
      <c r="H236" s="5"/>
      <c r="I236" s="6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441"/>
      <c r="H237" s="5"/>
      <c r="I237" s="6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441"/>
      <c r="H238" s="5"/>
      <c r="I238" s="6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441"/>
      <c r="H239" s="5"/>
      <c r="I239" s="6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441"/>
      <c r="H240" s="5"/>
      <c r="I240" s="6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441"/>
      <c r="H241" s="5"/>
      <c r="I241" s="6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441"/>
      <c r="H242" s="5"/>
      <c r="I242" s="6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441"/>
      <c r="H243" s="5"/>
      <c r="I243" s="6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441"/>
      <c r="H244" s="5"/>
      <c r="I244" s="6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441"/>
      <c r="H245" s="5"/>
      <c r="I245" s="6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441"/>
      <c r="H246" s="5"/>
      <c r="I246" s="6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441"/>
      <c r="H247" s="5"/>
      <c r="I247" s="6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441"/>
      <c r="H248" s="5"/>
      <c r="I248" s="6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441"/>
      <c r="H249" s="5"/>
      <c r="I249" s="6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441"/>
      <c r="H250" s="5"/>
      <c r="I250" s="6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441"/>
      <c r="H251" s="5"/>
      <c r="I251" s="6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441"/>
      <c r="H252" s="5"/>
      <c r="I252" s="6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441"/>
      <c r="H253" s="5"/>
      <c r="I253" s="6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441"/>
      <c r="H254" s="5"/>
      <c r="I254" s="6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441"/>
      <c r="H255" s="5"/>
      <c r="I255" s="6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441"/>
      <c r="H256" s="5"/>
      <c r="I256" s="6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441"/>
      <c r="H257" s="5"/>
      <c r="I257" s="6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441"/>
      <c r="H258" s="5"/>
      <c r="I258" s="6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441"/>
      <c r="H259" s="5"/>
      <c r="I259" s="6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441"/>
      <c r="H260" s="5"/>
      <c r="I260" s="6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441"/>
      <c r="H261" s="5"/>
      <c r="I261" s="6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441"/>
      <c r="H262" s="5"/>
      <c r="I262" s="6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441"/>
      <c r="H263" s="5"/>
      <c r="I263" s="6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441"/>
      <c r="H264" s="5"/>
      <c r="I264" s="6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441"/>
      <c r="H265" s="5"/>
      <c r="I265" s="6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441"/>
      <c r="H266" s="5"/>
      <c r="I266" s="6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441"/>
      <c r="H267" s="5"/>
      <c r="I267" s="6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441"/>
      <c r="H268" s="5"/>
      <c r="I268" s="6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441"/>
      <c r="H269" s="5"/>
      <c r="I269" s="6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441"/>
      <c r="H270" s="5"/>
      <c r="I270" s="6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441"/>
      <c r="H271" s="5"/>
      <c r="I271" s="6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441"/>
      <c r="H272" s="5"/>
      <c r="I272" s="6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441"/>
      <c r="H273" s="5"/>
      <c r="I273" s="6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441"/>
      <c r="H274" s="5"/>
      <c r="I274" s="6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441"/>
      <c r="H275" s="5"/>
      <c r="I275" s="6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441"/>
      <c r="H276" s="5"/>
      <c r="I276" s="6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441"/>
      <c r="H277" s="5"/>
      <c r="I277" s="6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441"/>
      <c r="H278" s="5"/>
      <c r="I278" s="6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441"/>
      <c r="H279" s="5"/>
      <c r="I279" s="6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441"/>
      <c r="H280" s="5"/>
      <c r="I280" s="6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441"/>
      <c r="H281" s="5"/>
      <c r="I281" s="6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441"/>
      <c r="H282" s="5"/>
      <c r="I282" s="6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441"/>
      <c r="H283" s="5"/>
      <c r="I283" s="6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441"/>
      <c r="H284" s="5"/>
      <c r="I284" s="6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441"/>
      <c r="H285" s="5"/>
      <c r="I285" s="6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441"/>
      <c r="H286" s="5"/>
      <c r="I286" s="6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441"/>
      <c r="H287" s="5"/>
      <c r="I287" s="6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441"/>
      <c r="H288" s="5"/>
      <c r="I288" s="6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441"/>
      <c r="H289" s="5"/>
      <c r="I289" s="6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441"/>
      <c r="H290" s="5"/>
      <c r="I290" s="6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441"/>
      <c r="H291" s="5"/>
      <c r="I291" s="6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441"/>
      <c r="H292" s="5"/>
      <c r="I292" s="6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441"/>
      <c r="H293" s="5"/>
      <c r="I293" s="6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441"/>
      <c r="H294" s="5"/>
      <c r="I294" s="6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441"/>
      <c r="H295" s="5"/>
      <c r="I295" s="6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441"/>
      <c r="H296" s="5"/>
      <c r="I296" s="6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441"/>
      <c r="H297" s="5"/>
      <c r="I297" s="6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441"/>
      <c r="H298" s="5"/>
      <c r="I298" s="6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441"/>
      <c r="H299" s="5"/>
      <c r="I299" s="6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441"/>
      <c r="H300" s="5"/>
      <c r="I300" s="6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441"/>
      <c r="H301" s="5"/>
      <c r="I301" s="6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441"/>
      <c r="H302" s="5"/>
      <c r="I302" s="6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441"/>
      <c r="H303" s="5"/>
      <c r="I303" s="6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441"/>
      <c r="H304" s="5"/>
      <c r="I304" s="6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441"/>
      <c r="H305" s="5"/>
      <c r="I305" s="6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441"/>
      <c r="H306" s="5"/>
      <c r="I306" s="6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441"/>
      <c r="H307" s="5"/>
      <c r="I307" s="6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441"/>
      <c r="H308" s="5"/>
      <c r="I308" s="6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441"/>
      <c r="H309" s="5"/>
      <c r="I309" s="6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441"/>
      <c r="H310" s="5"/>
      <c r="I310" s="6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441"/>
      <c r="H311" s="5"/>
      <c r="I311" s="6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441"/>
      <c r="H312" s="5"/>
      <c r="I312" s="6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441"/>
      <c r="H313" s="5"/>
      <c r="I313" s="6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441"/>
      <c r="H314" s="5"/>
      <c r="I314" s="6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441"/>
      <c r="H315" s="5"/>
      <c r="I315" s="6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441"/>
      <c r="H316" s="5"/>
      <c r="I316" s="6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441"/>
      <c r="H317" s="5"/>
      <c r="I317" s="6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441"/>
      <c r="H318" s="5"/>
      <c r="I318" s="6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441"/>
      <c r="H319" s="5"/>
      <c r="I319" s="6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441"/>
      <c r="H320" s="5"/>
      <c r="I320" s="6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441"/>
      <c r="H321" s="5"/>
      <c r="I321" s="6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441"/>
      <c r="H322" s="5"/>
      <c r="I322" s="6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441"/>
      <c r="H323" s="5"/>
      <c r="I323" s="6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441"/>
      <c r="H324" s="5"/>
      <c r="I324" s="6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441"/>
      <c r="H325" s="5"/>
      <c r="I325" s="6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441"/>
      <c r="H326" s="5"/>
      <c r="I326" s="6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441"/>
      <c r="H327" s="5"/>
      <c r="I327" s="6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441"/>
      <c r="H328" s="5"/>
      <c r="I328" s="6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441"/>
      <c r="H329" s="5"/>
      <c r="I329" s="6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441"/>
      <c r="H330" s="5"/>
      <c r="I330" s="6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441"/>
      <c r="H331" s="5"/>
      <c r="I331" s="6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441"/>
      <c r="H332" s="5"/>
      <c r="I332" s="6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441"/>
      <c r="H333" s="5"/>
      <c r="I333" s="6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441"/>
      <c r="H334" s="5"/>
      <c r="I334" s="6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441"/>
      <c r="H335" s="5"/>
      <c r="I335" s="6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441"/>
      <c r="H336" s="5"/>
      <c r="I336" s="6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441"/>
      <c r="H337" s="5"/>
      <c r="I337" s="6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441"/>
      <c r="H338" s="5"/>
      <c r="I338" s="6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441"/>
      <c r="H339" s="5"/>
      <c r="I339" s="6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441"/>
      <c r="H340" s="5"/>
      <c r="I340" s="6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441"/>
      <c r="H341" s="5"/>
      <c r="I341" s="6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441"/>
      <c r="H342" s="5"/>
      <c r="I342" s="6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441"/>
      <c r="H343" s="5"/>
      <c r="I343" s="6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441"/>
      <c r="H344" s="5"/>
      <c r="I344" s="6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441"/>
      <c r="H345" s="5"/>
      <c r="I345" s="6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441"/>
      <c r="H346" s="5"/>
      <c r="I346" s="6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441"/>
      <c r="H347" s="5"/>
      <c r="I347" s="6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441"/>
      <c r="H348" s="5"/>
      <c r="I348" s="6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441"/>
      <c r="H349" s="5"/>
      <c r="I349" s="6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441"/>
      <c r="H350" s="5"/>
      <c r="I350" s="6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441"/>
      <c r="H351" s="5"/>
      <c r="I351" s="6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441"/>
      <c r="H352" s="5"/>
      <c r="I352" s="6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441"/>
      <c r="H353" s="5"/>
      <c r="I353" s="6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441"/>
      <c r="H354" s="5"/>
      <c r="I354" s="6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441"/>
      <c r="H355" s="5"/>
      <c r="I355" s="6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441"/>
      <c r="H356" s="5"/>
      <c r="I356" s="6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441"/>
      <c r="H357" s="5"/>
      <c r="I357" s="6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441"/>
      <c r="H358" s="5"/>
      <c r="I358" s="6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441"/>
      <c r="H359" s="5"/>
      <c r="I359" s="6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441"/>
      <c r="H360" s="5"/>
      <c r="I360" s="6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441"/>
      <c r="H361" s="5"/>
      <c r="I361" s="6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441"/>
      <c r="H362" s="5"/>
      <c r="I362" s="6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441"/>
      <c r="H363" s="5"/>
      <c r="I363" s="6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441"/>
      <c r="H364" s="5"/>
      <c r="I364" s="6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441"/>
      <c r="H365" s="5"/>
      <c r="I365" s="6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441"/>
      <c r="H366" s="5"/>
      <c r="I366" s="6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441"/>
      <c r="H367" s="5"/>
      <c r="I367" s="6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441"/>
      <c r="H368" s="5"/>
      <c r="I368" s="6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441"/>
      <c r="H369" s="5"/>
      <c r="I369" s="6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441"/>
      <c r="H370" s="5"/>
      <c r="I370" s="6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441"/>
      <c r="H371" s="5"/>
      <c r="I371" s="6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441"/>
      <c r="H372" s="5"/>
      <c r="I372" s="6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441"/>
      <c r="H373" s="5"/>
      <c r="I373" s="6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441"/>
      <c r="H374" s="5"/>
      <c r="I374" s="6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441"/>
      <c r="H375" s="5"/>
      <c r="I375" s="6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441"/>
      <c r="H376" s="5"/>
      <c r="I376" s="6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441"/>
      <c r="H377" s="5"/>
      <c r="I377" s="6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441"/>
      <c r="H378" s="5"/>
      <c r="I378" s="6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441"/>
      <c r="H379" s="5"/>
      <c r="I379" s="6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441"/>
      <c r="H380" s="5"/>
      <c r="I380" s="6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441"/>
      <c r="H381" s="5"/>
      <c r="I381" s="6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441"/>
      <c r="H382" s="5"/>
      <c r="I382" s="6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441"/>
      <c r="H383" s="5"/>
      <c r="I383" s="6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441"/>
      <c r="H384" s="5"/>
      <c r="I384" s="6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441"/>
      <c r="H385" s="5"/>
      <c r="I385" s="6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441"/>
      <c r="H386" s="5"/>
      <c r="I386" s="6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441"/>
      <c r="H387" s="5"/>
      <c r="I387" s="6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441"/>
      <c r="H388" s="5"/>
      <c r="I388" s="6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441"/>
      <c r="H389" s="5"/>
      <c r="I389" s="6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441"/>
      <c r="H390" s="5"/>
      <c r="I390" s="6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441"/>
      <c r="H391" s="5"/>
      <c r="I391" s="6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441"/>
      <c r="H392" s="5"/>
      <c r="I392" s="6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441"/>
      <c r="H393" s="5"/>
      <c r="I393" s="6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441"/>
      <c r="H394" s="5"/>
      <c r="I394" s="6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441"/>
      <c r="H395" s="5"/>
      <c r="I395" s="6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441"/>
      <c r="H396" s="5"/>
      <c r="I396" s="6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441"/>
      <c r="H397" s="5"/>
      <c r="I397" s="6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441"/>
      <c r="H398" s="5"/>
      <c r="I398" s="6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441"/>
      <c r="H399" s="5"/>
      <c r="I399" s="6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441"/>
      <c r="H400" s="5"/>
      <c r="I400" s="6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441"/>
      <c r="H401" s="5"/>
      <c r="I401" s="6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441"/>
      <c r="H402" s="5"/>
      <c r="I402" s="6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441"/>
      <c r="H403" s="5"/>
      <c r="I403" s="6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441"/>
      <c r="H404" s="5"/>
      <c r="I404" s="6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441"/>
      <c r="H405" s="5"/>
      <c r="I405" s="6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441"/>
      <c r="H406" s="5"/>
      <c r="I406" s="6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441"/>
      <c r="H407" s="5"/>
      <c r="I407" s="6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441"/>
      <c r="H408" s="5"/>
      <c r="I408" s="6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441"/>
      <c r="H409" s="5"/>
      <c r="I409" s="6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441"/>
      <c r="H410" s="5"/>
      <c r="I410" s="6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441"/>
      <c r="H411" s="5"/>
      <c r="I411" s="6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441"/>
      <c r="H412" s="5"/>
      <c r="I412" s="6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441"/>
      <c r="H413" s="5"/>
      <c r="I413" s="6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441"/>
      <c r="H414" s="5"/>
      <c r="I414" s="6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441"/>
      <c r="H415" s="5"/>
      <c r="I415" s="6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441"/>
      <c r="H416" s="5"/>
      <c r="I416" s="6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441"/>
      <c r="H417" s="5"/>
      <c r="I417" s="6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441"/>
      <c r="H418" s="5"/>
      <c r="I418" s="6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441"/>
      <c r="H419" s="5"/>
      <c r="I419" s="6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441"/>
      <c r="H420" s="5"/>
      <c r="I420" s="6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441"/>
      <c r="H421" s="5"/>
      <c r="I421" s="6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441"/>
      <c r="H422" s="5"/>
      <c r="I422" s="6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441"/>
      <c r="H423" s="5"/>
      <c r="I423" s="6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441"/>
      <c r="H424" s="5"/>
      <c r="I424" s="6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441"/>
      <c r="H425" s="5"/>
      <c r="I425" s="6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441"/>
      <c r="H426" s="5"/>
      <c r="I426" s="6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441"/>
      <c r="H427" s="5"/>
      <c r="I427" s="6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441"/>
      <c r="H428" s="5"/>
      <c r="I428" s="6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441"/>
      <c r="H429" s="5"/>
      <c r="I429" s="6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441"/>
      <c r="H430" s="5"/>
      <c r="I430" s="6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441"/>
      <c r="H431" s="5"/>
      <c r="I431" s="6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441"/>
      <c r="H432" s="5"/>
      <c r="I432" s="6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441"/>
      <c r="H433" s="5"/>
      <c r="I433" s="6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441"/>
      <c r="H434" s="5"/>
      <c r="I434" s="6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441"/>
      <c r="H435" s="5"/>
      <c r="I435" s="6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441"/>
      <c r="H436" s="5"/>
      <c r="I436" s="6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441"/>
      <c r="H437" s="5"/>
      <c r="I437" s="6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441"/>
      <c r="H438" s="5"/>
      <c r="I438" s="6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441"/>
      <c r="H439" s="5"/>
      <c r="I439" s="6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441"/>
      <c r="H440" s="5"/>
      <c r="I440" s="6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441"/>
      <c r="H441" s="5"/>
      <c r="I441" s="6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441"/>
      <c r="H442" s="5"/>
      <c r="I442" s="6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441"/>
      <c r="H443" s="5"/>
      <c r="I443" s="6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441"/>
      <c r="H444" s="5"/>
      <c r="I444" s="6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441"/>
      <c r="H445" s="5"/>
      <c r="I445" s="6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441"/>
      <c r="H446" s="5"/>
      <c r="I446" s="6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441"/>
      <c r="H447" s="5"/>
      <c r="I447" s="6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441"/>
      <c r="H448" s="5"/>
      <c r="I448" s="6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441"/>
      <c r="H449" s="5"/>
      <c r="I449" s="6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441"/>
      <c r="H450" s="5"/>
      <c r="I450" s="6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441"/>
      <c r="H451" s="5"/>
      <c r="I451" s="6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441"/>
      <c r="H452" s="5"/>
      <c r="I452" s="6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441"/>
      <c r="H453" s="5"/>
      <c r="I453" s="6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441"/>
      <c r="H454" s="5"/>
      <c r="I454" s="6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441"/>
      <c r="H455" s="5"/>
      <c r="I455" s="6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441"/>
      <c r="H456" s="5"/>
      <c r="I456" s="6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441"/>
      <c r="H457" s="5"/>
      <c r="I457" s="6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441"/>
      <c r="H458" s="5"/>
      <c r="I458" s="6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441"/>
      <c r="H459" s="5"/>
      <c r="I459" s="6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441"/>
      <c r="H460" s="5"/>
      <c r="I460" s="6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441"/>
      <c r="H461" s="5"/>
      <c r="I461" s="6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441"/>
      <c r="H462" s="5"/>
      <c r="I462" s="6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441"/>
      <c r="H463" s="5"/>
      <c r="I463" s="6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441"/>
      <c r="H464" s="5"/>
      <c r="I464" s="6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441"/>
      <c r="H465" s="5"/>
      <c r="I465" s="6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441"/>
      <c r="H466" s="5"/>
      <c r="I466" s="6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441"/>
      <c r="H467" s="5"/>
      <c r="I467" s="6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441"/>
      <c r="H468" s="5"/>
      <c r="I468" s="6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441"/>
      <c r="H469" s="5"/>
      <c r="I469" s="6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441"/>
      <c r="H470" s="5"/>
      <c r="I470" s="6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441"/>
      <c r="H471" s="5"/>
      <c r="I471" s="6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441"/>
      <c r="H472" s="5"/>
      <c r="I472" s="6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441"/>
      <c r="H473" s="5"/>
      <c r="I473" s="6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441"/>
      <c r="H474" s="5"/>
      <c r="I474" s="6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441"/>
      <c r="H475" s="5"/>
      <c r="I475" s="6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441"/>
      <c r="H476" s="5"/>
      <c r="I476" s="6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441"/>
      <c r="H477" s="5"/>
      <c r="I477" s="6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441"/>
      <c r="H478" s="5"/>
      <c r="I478" s="6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441"/>
      <c r="H479" s="5"/>
      <c r="I479" s="6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441"/>
      <c r="H480" s="5"/>
      <c r="I480" s="6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441"/>
      <c r="H481" s="5"/>
      <c r="I481" s="6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441"/>
      <c r="H482" s="5"/>
      <c r="I482" s="6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441"/>
      <c r="H483" s="5"/>
      <c r="I483" s="6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441"/>
      <c r="H484" s="5"/>
      <c r="I484" s="6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441"/>
      <c r="H485" s="5"/>
      <c r="I485" s="6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441"/>
      <c r="H486" s="5"/>
      <c r="I486" s="6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441"/>
      <c r="H487" s="5"/>
      <c r="I487" s="6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441"/>
      <c r="H488" s="5"/>
      <c r="I488" s="6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441"/>
      <c r="H489" s="5"/>
      <c r="I489" s="6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441"/>
      <c r="H490" s="5"/>
      <c r="I490" s="6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441"/>
      <c r="H491" s="5"/>
      <c r="I491" s="6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441"/>
      <c r="H492" s="5"/>
      <c r="I492" s="6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441"/>
      <c r="H493" s="5"/>
      <c r="I493" s="6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441"/>
      <c r="H494" s="5"/>
      <c r="I494" s="6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441"/>
      <c r="H495" s="5"/>
      <c r="I495" s="6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441"/>
      <c r="H496" s="5"/>
      <c r="I496" s="6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441"/>
      <c r="H497" s="5"/>
      <c r="I497" s="6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441"/>
      <c r="H498" s="5"/>
      <c r="I498" s="6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441"/>
      <c r="H499" s="5"/>
      <c r="I499" s="6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441"/>
      <c r="H500" s="5"/>
      <c r="I500" s="6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441"/>
      <c r="H501" s="5"/>
      <c r="I501" s="6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441"/>
      <c r="H502" s="5"/>
      <c r="I502" s="6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441"/>
      <c r="H503" s="5"/>
      <c r="I503" s="6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441"/>
      <c r="H504" s="5"/>
      <c r="I504" s="6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441"/>
      <c r="H505" s="5"/>
      <c r="I505" s="6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441"/>
      <c r="H506" s="5"/>
      <c r="I506" s="6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441"/>
      <c r="H507" s="5"/>
      <c r="I507" s="6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441"/>
      <c r="H508" s="5"/>
      <c r="I508" s="6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441"/>
      <c r="H509" s="5"/>
      <c r="I509" s="6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441"/>
      <c r="H510" s="5"/>
      <c r="I510" s="6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441"/>
      <c r="H511" s="5"/>
      <c r="I511" s="6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441"/>
      <c r="H512" s="5"/>
      <c r="I512" s="6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441"/>
      <c r="H513" s="5"/>
      <c r="I513" s="6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441"/>
      <c r="H514" s="5"/>
      <c r="I514" s="6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441"/>
      <c r="H515" s="5"/>
      <c r="I515" s="6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441"/>
      <c r="H516" s="5"/>
      <c r="I516" s="6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441"/>
      <c r="H517" s="5"/>
      <c r="I517" s="6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441"/>
      <c r="H518" s="5"/>
      <c r="I518" s="6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441"/>
      <c r="H519" s="5"/>
      <c r="I519" s="6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441"/>
      <c r="H520" s="5"/>
      <c r="I520" s="6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441"/>
      <c r="H521" s="5"/>
      <c r="I521" s="6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441"/>
      <c r="H522" s="5"/>
      <c r="I522" s="6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441"/>
      <c r="H523" s="5"/>
      <c r="I523" s="6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441"/>
      <c r="H524" s="5"/>
      <c r="I524" s="6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441"/>
      <c r="H525" s="5"/>
      <c r="I525" s="6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441"/>
      <c r="H526" s="5"/>
      <c r="I526" s="6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441"/>
      <c r="H527" s="5"/>
      <c r="I527" s="6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441"/>
      <c r="H528" s="5"/>
      <c r="I528" s="6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441"/>
      <c r="H529" s="5"/>
      <c r="I529" s="6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441"/>
      <c r="H530" s="5"/>
      <c r="I530" s="6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441"/>
      <c r="H531" s="5"/>
      <c r="I531" s="6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441"/>
      <c r="H532" s="5"/>
      <c r="I532" s="6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441"/>
      <c r="H533" s="5"/>
      <c r="I533" s="6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441"/>
      <c r="H534" s="5"/>
      <c r="I534" s="6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441"/>
      <c r="H535" s="5"/>
      <c r="I535" s="6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441"/>
      <c r="H536" s="5"/>
      <c r="I536" s="6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441"/>
      <c r="H537" s="5"/>
      <c r="I537" s="6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441"/>
      <c r="H538" s="5"/>
      <c r="I538" s="6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441"/>
      <c r="H539" s="5"/>
      <c r="I539" s="6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441"/>
      <c r="H540" s="5"/>
      <c r="I540" s="6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441"/>
      <c r="H541" s="5"/>
      <c r="I541" s="6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441"/>
      <c r="H542" s="5"/>
      <c r="I542" s="6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441"/>
      <c r="H543" s="5"/>
      <c r="I543" s="6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441"/>
      <c r="H544" s="5"/>
      <c r="I544" s="6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441"/>
      <c r="H545" s="5"/>
      <c r="I545" s="6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441"/>
      <c r="H546" s="5"/>
      <c r="I546" s="6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441"/>
      <c r="H547" s="5"/>
      <c r="I547" s="6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441"/>
      <c r="H548" s="5"/>
      <c r="I548" s="6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441"/>
      <c r="H549" s="5"/>
      <c r="I549" s="6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441"/>
      <c r="H550" s="5"/>
      <c r="I550" s="6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441"/>
      <c r="H551" s="5"/>
      <c r="I551" s="6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441"/>
      <c r="H552" s="5"/>
      <c r="I552" s="6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441"/>
      <c r="H553" s="5"/>
      <c r="I553" s="6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441"/>
      <c r="H554" s="5"/>
      <c r="I554" s="6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441"/>
      <c r="H555" s="5"/>
      <c r="I555" s="6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441"/>
      <c r="H556" s="5"/>
      <c r="I556" s="6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441"/>
      <c r="H557" s="5"/>
      <c r="I557" s="6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441"/>
      <c r="H558" s="5"/>
      <c r="I558" s="6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441"/>
      <c r="H559" s="5"/>
      <c r="I559" s="6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441"/>
      <c r="H560" s="5"/>
      <c r="I560" s="6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441"/>
      <c r="H561" s="5"/>
      <c r="I561" s="6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441"/>
      <c r="H562" s="5"/>
      <c r="I562" s="6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441"/>
      <c r="H563" s="5"/>
      <c r="I563" s="6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441"/>
      <c r="H564" s="5"/>
      <c r="I564" s="6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441"/>
      <c r="H565" s="5"/>
      <c r="I565" s="6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441"/>
      <c r="H566" s="5"/>
      <c r="I566" s="6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441"/>
      <c r="H567" s="5"/>
      <c r="I567" s="6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441"/>
      <c r="H568" s="5"/>
      <c r="I568" s="6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441"/>
      <c r="H569" s="5"/>
      <c r="I569" s="6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441"/>
      <c r="H570" s="5"/>
      <c r="I570" s="6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441"/>
      <c r="H571" s="5"/>
      <c r="I571" s="6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441"/>
      <c r="H572" s="5"/>
      <c r="I572" s="6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441"/>
      <c r="H573" s="5"/>
      <c r="I573" s="6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441"/>
      <c r="H574" s="5"/>
      <c r="I574" s="6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441"/>
      <c r="H575" s="5"/>
      <c r="I575" s="6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441"/>
      <c r="H576" s="5"/>
      <c r="I576" s="6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441"/>
      <c r="H577" s="5"/>
      <c r="I577" s="6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441"/>
      <c r="H578" s="5"/>
      <c r="I578" s="6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441"/>
      <c r="H579" s="5"/>
      <c r="I579" s="6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441"/>
      <c r="H580" s="5"/>
      <c r="I580" s="6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441"/>
      <c r="H581" s="5"/>
      <c r="I581" s="6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441"/>
      <c r="H582" s="5"/>
      <c r="I582" s="6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441"/>
      <c r="H583" s="5"/>
      <c r="I583" s="6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441"/>
      <c r="H584" s="5"/>
      <c r="I584" s="6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441"/>
      <c r="H585" s="5"/>
      <c r="I585" s="6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441"/>
      <c r="H586" s="5"/>
      <c r="I586" s="6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441"/>
      <c r="H587" s="5"/>
      <c r="I587" s="6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441"/>
      <c r="H588" s="5"/>
      <c r="I588" s="6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441"/>
      <c r="H589" s="5"/>
      <c r="I589" s="6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441"/>
      <c r="H590" s="5"/>
      <c r="I590" s="6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441"/>
      <c r="H591" s="5"/>
      <c r="I591" s="6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441"/>
      <c r="H592" s="5"/>
      <c r="I592" s="6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441"/>
      <c r="H593" s="5"/>
      <c r="I593" s="6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441"/>
      <c r="H594" s="5"/>
      <c r="I594" s="6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441"/>
      <c r="H595" s="5"/>
      <c r="I595" s="6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441"/>
      <c r="H596" s="5"/>
      <c r="I596" s="6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441"/>
      <c r="H597" s="5"/>
      <c r="I597" s="6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441"/>
      <c r="H598" s="5"/>
      <c r="I598" s="6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441"/>
      <c r="H599" s="5"/>
      <c r="I599" s="6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441"/>
      <c r="H600" s="5"/>
      <c r="I600" s="6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441"/>
      <c r="H601" s="5"/>
      <c r="I601" s="6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441"/>
      <c r="H602" s="5"/>
      <c r="I602" s="6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441"/>
      <c r="H603" s="5"/>
      <c r="I603" s="6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441"/>
      <c r="H604" s="5"/>
      <c r="I604" s="6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441"/>
      <c r="H605" s="5"/>
      <c r="I605" s="6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441"/>
      <c r="H606" s="5"/>
      <c r="I606" s="6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441"/>
      <c r="H607" s="5"/>
      <c r="I607" s="6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441"/>
      <c r="H608" s="5"/>
      <c r="I608" s="6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441"/>
      <c r="H609" s="5"/>
      <c r="I609" s="6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441"/>
      <c r="H610" s="5"/>
      <c r="I610" s="6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441"/>
      <c r="H611" s="5"/>
      <c r="I611" s="6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441"/>
      <c r="H612" s="5"/>
      <c r="I612" s="6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441"/>
      <c r="H613" s="5"/>
      <c r="I613" s="6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441"/>
      <c r="H614" s="5"/>
      <c r="I614" s="6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441"/>
      <c r="H615" s="5"/>
      <c r="I615" s="6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441"/>
      <c r="H616" s="5"/>
      <c r="I616" s="6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441"/>
      <c r="H617" s="5"/>
      <c r="I617" s="6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441"/>
      <c r="H618" s="5"/>
      <c r="I618" s="6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441"/>
      <c r="H619" s="5"/>
      <c r="I619" s="6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441"/>
      <c r="H620" s="5"/>
      <c r="I620" s="6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441"/>
      <c r="H621" s="5"/>
      <c r="I621" s="6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441"/>
      <c r="H622" s="5"/>
      <c r="I622" s="6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441"/>
      <c r="H623" s="5"/>
      <c r="I623" s="6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441"/>
      <c r="H624" s="5"/>
      <c r="I624" s="6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441"/>
      <c r="H625" s="5"/>
      <c r="I625" s="6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441"/>
      <c r="H626" s="5"/>
      <c r="I626" s="6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441"/>
      <c r="H627" s="5"/>
      <c r="I627" s="6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441"/>
      <c r="H628" s="5"/>
      <c r="I628" s="6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441"/>
      <c r="H629" s="5"/>
      <c r="I629" s="6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441"/>
      <c r="H630" s="5"/>
      <c r="I630" s="6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441"/>
      <c r="H631" s="5"/>
      <c r="I631" s="6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441"/>
      <c r="H632" s="5"/>
      <c r="I632" s="6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441"/>
      <c r="H633" s="5"/>
      <c r="I633" s="6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441"/>
      <c r="H634" s="5"/>
      <c r="I634" s="6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441"/>
      <c r="H635" s="5"/>
      <c r="I635" s="6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441"/>
      <c r="H636" s="5"/>
      <c r="I636" s="6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441"/>
      <c r="H637" s="5"/>
      <c r="I637" s="6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441"/>
      <c r="H638" s="5"/>
      <c r="I638" s="6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441"/>
      <c r="H639" s="5"/>
      <c r="I639" s="6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441"/>
      <c r="H640" s="5"/>
      <c r="I640" s="6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441"/>
      <c r="H641" s="5"/>
      <c r="I641" s="6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441"/>
      <c r="H642" s="5"/>
      <c r="I642" s="6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441"/>
      <c r="H643" s="5"/>
      <c r="I643" s="6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441"/>
      <c r="H644" s="5"/>
      <c r="I644" s="6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441"/>
      <c r="H645" s="5"/>
      <c r="I645" s="6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441"/>
      <c r="H646" s="5"/>
      <c r="I646" s="6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441"/>
      <c r="H647" s="5"/>
      <c r="I647" s="6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441"/>
      <c r="H648" s="5"/>
      <c r="I648" s="6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441"/>
      <c r="H649" s="5"/>
      <c r="I649" s="6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441"/>
      <c r="H650" s="5"/>
      <c r="I650" s="6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441"/>
      <c r="H651" s="5"/>
      <c r="I651" s="6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441"/>
      <c r="H652" s="5"/>
      <c r="I652" s="6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441"/>
      <c r="H653" s="5"/>
      <c r="I653" s="6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441"/>
      <c r="H654" s="5"/>
      <c r="I654" s="6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441"/>
      <c r="H655" s="5"/>
      <c r="I655" s="6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441"/>
      <c r="H656" s="5"/>
      <c r="I656" s="6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441"/>
      <c r="H657" s="5"/>
      <c r="I657" s="6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441"/>
      <c r="H658" s="5"/>
      <c r="I658" s="6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441"/>
      <c r="H659" s="5"/>
      <c r="I659" s="6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441"/>
      <c r="H660" s="5"/>
      <c r="I660" s="6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441"/>
      <c r="H661" s="5"/>
      <c r="I661" s="6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441"/>
      <c r="H662" s="5"/>
      <c r="I662" s="6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441"/>
      <c r="H663" s="5"/>
      <c r="I663" s="6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441"/>
      <c r="H664" s="5"/>
      <c r="I664" s="6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441"/>
      <c r="H665" s="5"/>
      <c r="I665" s="6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441"/>
      <c r="H666" s="5"/>
      <c r="I666" s="6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441"/>
      <c r="H667" s="5"/>
      <c r="I667" s="6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441"/>
      <c r="H668" s="5"/>
      <c r="I668" s="6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441"/>
      <c r="H669" s="5"/>
      <c r="I669" s="6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441"/>
      <c r="H670" s="5"/>
      <c r="I670" s="6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441"/>
      <c r="H671" s="5"/>
      <c r="I671" s="6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441"/>
      <c r="H672" s="5"/>
      <c r="I672" s="6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441"/>
      <c r="H673" s="5"/>
      <c r="I673" s="6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441"/>
      <c r="H674" s="5"/>
      <c r="I674" s="6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441"/>
      <c r="H675" s="5"/>
      <c r="I675" s="6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441"/>
      <c r="H676" s="5"/>
      <c r="I676" s="6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441"/>
      <c r="H677" s="5"/>
      <c r="I677" s="6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441"/>
      <c r="H678" s="5"/>
      <c r="I678" s="6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441"/>
      <c r="H679" s="5"/>
      <c r="I679" s="6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441"/>
      <c r="H680" s="5"/>
      <c r="I680" s="6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441"/>
      <c r="H681" s="5"/>
      <c r="I681" s="6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441"/>
      <c r="H682" s="5"/>
      <c r="I682" s="6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441"/>
      <c r="H683" s="5"/>
      <c r="I683" s="6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441"/>
      <c r="H684" s="5"/>
      <c r="I684" s="6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441"/>
      <c r="H685" s="5"/>
      <c r="I685" s="6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441"/>
      <c r="H686" s="5"/>
      <c r="I686" s="6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441"/>
      <c r="H687" s="5"/>
      <c r="I687" s="6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441"/>
      <c r="H688" s="5"/>
      <c r="I688" s="6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441"/>
      <c r="H689" s="5"/>
      <c r="I689" s="6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441"/>
      <c r="H690" s="5"/>
      <c r="I690" s="6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441"/>
      <c r="H691" s="5"/>
      <c r="I691" s="6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441"/>
      <c r="H692" s="5"/>
      <c r="I692" s="6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441"/>
      <c r="H693" s="5"/>
      <c r="I693" s="6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441"/>
      <c r="H694" s="5"/>
      <c r="I694" s="6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441"/>
      <c r="H695" s="5"/>
      <c r="I695" s="6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441"/>
      <c r="H696" s="5"/>
      <c r="I696" s="6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441"/>
      <c r="H697" s="5"/>
      <c r="I697" s="6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441"/>
      <c r="H698" s="5"/>
      <c r="I698" s="6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441"/>
      <c r="H699" s="5"/>
      <c r="I699" s="6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441"/>
      <c r="H700" s="5"/>
      <c r="I700" s="6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441"/>
      <c r="H701" s="5"/>
      <c r="I701" s="6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441"/>
      <c r="H702" s="5"/>
      <c r="I702" s="6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441"/>
      <c r="H703" s="5"/>
      <c r="I703" s="6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441"/>
      <c r="H704" s="5"/>
      <c r="I704" s="6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441"/>
      <c r="H705" s="5"/>
      <c r="I705" s="6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441"/>
      <c r="H706" s="5"/>
      <c r="I706" s="6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441"/>
      <c r="H707" s="5"/>
      <c r="I707" s="6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441"/>
      <c r="H708" s="5"/>
      <c r="I708" s="6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441"/>
      <c r="H709" s="5"/>
      <c r="I709" s="6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441"/>
      <c r="H710" s="5"/>
      <c r="I710" s="6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441"/>
      <c r="H711" s="5"/>
      <c r="I711" s="6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441"/>
      <c r="H712" s="5"/>
      <c r="I712" s="6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441"/>
      <c r="H713" s="5"/>
      <c r="I713" s="6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441"/>
      <c r="H714" s="5"/>
      <c r="I714" s="6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441"/>
      <c r="H715" s="5"/>
      <c r="I715" s="6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441"/>
      <c r="H716" s="5"/>
      <c r="I716" s="6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441"/>
      <c r="H717" s="5"/>
      <c r="I717" s="6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441"/>
      <c r="H718" s="5"/>
      <c r="I718" s="6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441"/>
      <c r="H719" s="5"/>
      <c r="I719" s="6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441"/>
      <c r="H720" s="5"/>
      <c r="I720" s="6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441"/>
      <c r="H721" s="5"/>
      <c r="I721" s="6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441"/>
      <c r="H722" s="5"/>
      <c r="I722" s="6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441"/>
      <c r="H723" s="5"/>
      <c r="I723" s="6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441"/>
      <c r="H724" s="5"/>
      <c r="I724" s="6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441"/>
      <c r="H725" s="5"/>
      <c r="I725" s="6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441"/>
      <c r="H726" s="5"/>
      <c r="I726" s="6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441"/>
      <c r="H727" s="5"/>
      <c r="I727" s="6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441"/>
      <c r="H728" s="5"/>
      <c r="I728" s="6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441"/>
      <c r="H729" s="5"/>
      <c r="I729" s="6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441"/>
      <c r="H730" s="5"/>
      <c r="I730" s="6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441"/>
      <c r="H731" s="5"/>
      <c r="I731" s="6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441"/>
      <c r="H732" s="5"/>
      <c r="I732" s="6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441"/>
      <c r="H733" s="5"/>
      <c r="I733" s="6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441"/>
      <c r="H734" s="5"/>
      <c r="I734" s="6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441"/>
      <c r="H735" s="5"/>
      <c r="I735" s="6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441"/>
      <c r="H736" s="5"/>
      <c r="I736" s="6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441"/>
      <c r="H737" s="5"/>
      <c r="I737" s="6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441"/>
      <c r="H738" s="5"/>
      <c r="I738" s="6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441"/>
      <c r="H739" s="5"/>
      <c r="I739" s="6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441"/>
      <c r="H740" s="5"/>
      <c r="I740" s="6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441"/>
      <c r="H741" s="5"/>
      <c r="I741" s="6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441"/>
      <c r="H742" s="5"/>
      <c r="I742" s="6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441"/>
      <c r="H743" s="5"/>
      <c r="I743" s="6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441"/>
      <c r="H744" s="5"/>
      <c r="I744" s="6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441"/>
      <c r="H745" s="5"/>
      <c r="I745" s="6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441"/>
      <c r="H746" s="5"/>
      <c r="I746" s="6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441"/>
      <c r="H747" s="5"/>
      <c r="I747" s="6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441"/>
      <c r="H748" s="5"/>
      <c r="I748" s="6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441"/>
      <c r="H749" s="5"/>
      <c r="I749" s="6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441"/>
      <c r="H750" s="5"/>
      <c r="I750" s="6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441"/>
      <c r="H751" s="5"/>
      <c r="I751" s="6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441"/>
      <c r="H752" s="5"/>
      <c r="I752" s="6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441"/>
      <c r="H753" s="5"/>
      <c r="I753" s="6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441"/>
      <c r="H754" s="5"/>
      <c r="I754" s="6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441"/>
      <c r="H755" s="5"/>
      <c r="I755" s="6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441"/>
      <c r="H756" s="5"/>
      <c r="I756" s="6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441"/>
      <c r="H757" s="5"/>
      <c r="I757" s="6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441"/>
      <c r="H758" s="5"/>
      <c r="I758" s="6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441"/>
      <c r="H759" s="5"/>
      <c r="I759" s="6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441"/>
      <c r="H760" s="5"/>
      <c r="I760" s="6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441"/>
      <c r="H761" s="5"/>
      <c r="I761" s="6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441"/>
      <c r="H762" s="5"/>
      <c r="I762" s="6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441"/>
      <c r="H763" s="5"/>
      <c r="I763" s="6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441"/>
      <c r="H764" s="5"/>
      <c r="I764" s="6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441"/>
      <c r="H765" s="5"/>
      <c r="I765" s="6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441"/>
      <c r="H766" s="5"/>
      <c r="I766" s="6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441"/>
      <c r="H767" s="5"/>
      <c r="I767" s="6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441"/>
      <c r="H768" s="5"/>
      <c r="I768" s="6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441"/>
      <c r="H769" s="5"/>
      <c r="I769" s="6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441"/>
      <c r="H770" s="5"/>
      <c r="I770" s="6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441"/>
      <c r="H771" s="5"/>
      <c r="I771" s="6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441"/>
      <c r="H772" s="5"/>
      <c r="I772" s="6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441"/>
      <c r="H773" s="5"/>
      <c r="I773" s="6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441"/>
      <c r="H774" s="5"/>
      <c r="I774" s="6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441"/>
      <c r="H775" s="5"/>
      <c r="I775" s="6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441"/>
      <c r="H776" s="5"/>
      <c r="I776" s="6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441"/>
      <c r="H777" s="5"/>
      <c r="I777" s="6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441"/>
      <c r="H778" s="5"/>
      <c r="I778" s="6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441"/>
      <c r="H779" s="5"/>
      <c r="I779" s="6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441"/>
      <c r="H780" s="5"/>
      <c r="I780" s="6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441"/>
      <c r="H781" s="5"/>
      <c r="I781" s="6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441"/>
      <c r="H782" s="5"/>
      <c r="I782" s="6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441"/>
      <c r="H783" s="5"/>
      <c r="I783" s="6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441"/>
      <c r="H784" s="5"/>
      <c r="I784" s="6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441"/>
      <c r="H785" s="5"/>
      <c r="I785" s="6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441"/>
      <c r="H786" s="5"/>
      <c r="I786" s="6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441"/>
      <c r="H787" s="5"/>
      <c r="I787" s="6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441"/>
      <c r="H788" s="5"/>
      <c r="I788" s="6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441"/>
      <c r="H789" s="5"/>
      <c r="I789" s="6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441"/>
      <c r="H790" s="5"/>
      <c r="I790" s="6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441"/>
      <c r="H791" s="5"/>
      <c r="I791" s="6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441"/>
      <c r="H792" s="5"/>
      <c r="I792" s="6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441"/>
      <c r="H793" s="5"/>
      <c r="I793" s="6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441"/>
      <c r="H794" s="5"/>
      <c r="I794" s="6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441"/>
      <c r="H795" s="5"/>
      <c r="I795" s="6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441"/>
      <c r="H796" s="5"/>
      <c r="I796" s="6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441"/>
      <c r="H797" s="5"/>
      <c r="I797" s="6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441"/>
      <c r="H798" s="5"/>
      <c r="I798" s="6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441"/>
      <c r="H799" s="5"/>
      <c r="I799" s="6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441"/>
      <c r="H800" s="5"/>
      <c r="I800" s="6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441"/>
      <c r="H801" s="5"/>
      <c r="I801" s="6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441"/>
      <c r="H802" s="5"/>
      <c r="I802" s="6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441"/>
      <c r="H803" s="5"/>
      <c r="I803" s="6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441"/>
      <c r="H804" s="5"/>
      <c r="I804" s="6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441"/>
      <c r="H805" s="5"/>
      <c r="I805" s="6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441"/>
      <c r="H806" s="5"/>
      <c r="I806" s="6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441"/>
      <c r="H807" s="5"/>
      <c r="I807" s="6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441"/>
      <c r="H808" s="5"/>
      <c r="I808" s="6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441"/>
      <c r="H809" s="5"/>
      <c r="I809" s="6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441"/>
      <c r="H810" s="5"/>
      <c r="I810" s="6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441"/>
      <c r="H811" s="5"/>
      <c r="I811" s="6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441"/>
      <c r="H812" s="5"/>
      <c r="I812" s="6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441"/>
      <c r="H813" s="5"/>
      <c r="I813" s="6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441"/>
      <c r="H814" s="5"/>
      <c r="I814" s="6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441"/>
      <c r="H815" s="5"/>
      <c r="I815" s="6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441"/>
      <c r="H816" s="5"/>
      <c r="I816" s="6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441"/>
      <c r="H817" s="5"/>
      <c r="I817" s="6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441"/>
      <c r="H818" s="5"/>
      <c r="I818" s="6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441"/>
      <c r="H819" s="5"/>
      <c r="I819" s="6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441"/>
      <c r="H820" s="5"/>
      <c r="I820" s="6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441"/>
      <c r="H821" s="5"/>
      <c r="I821" s="6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441"/>
      <c r="H822" s="5"/>
      <c r="I822" s="6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441"/>
      <c r="H823" s="5"/>
      <c r="I823" s="6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441"/>
      <c r="H824" s="5"/>
      <c r="I824" s="6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441"/>
      <c r="H825" s="5"/>
      <c r="I825" s="6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441"/>
      <c r="H826" s="5"/>
      <c r="I826" s="6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441"/>
      <c r="H827" s="5"/>
      <c r="I827" s="6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441"/>
      <c r="H828" s="5"/>
      <c r="I828" s="6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441"/>
      <c r="H829" s="5"/>
      <c r="I829" s="6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441"/>
      <c r="H830" s="5"/>
      <c r="I830" s="6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441"/>
      <c r="H831" s="5"/>
      <c r="I831" s="6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441"/>
      <c r="H832" s="5"/>
      <c r="I832" s="6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441"/>
      <c r="H833" s="5"/>
      <c r="I833" s="6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441"/>
      <c r="H834" s="5"/>
      <c r="I834" s="6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441"/>
      <c r="H835" s="5"/>
      <c r="I835" s="6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441"/>
      <c r="H836" s="5"/>
      <c r="I836" s="6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441"/>
      <c r="H837" s="5"/>
      <c r="I837" s="6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441"/>
      <c r="H838" s="5"/>
      <c r="I838" s="6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441"/>
      <c r="H839" s="5"/>
      <c r="I839" s="6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441"/>
      <c r="H840" s="5"/>
      <c r="I840" s="6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441"/>
      <c r="H841" s="5"/>
      <c r="I841" s="6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441"/>
      <c r="H842" s="5"/>
      <c r="I842" s="6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441"/>
      <c r="H843" s="5"/>
      <c r="I843" s="6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441"/>
      <c r="H844" s="5"/>
      <c r="I844" s="6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441"/>
      <c r="H845" s="5"/>
      <c r="I845" s="6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441"/>
      <c r="H846" s="5"/>
      <c r="I846" s="6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441"/>
      <c r="H847" s="5"/>
      <c r="I847" s="6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441"/>
      <c r="H848" s="5"/>
      <c r="I848" s="6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441"/>
      <c r="H849" s="5"/>
      <c r="I849" s="6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441"/>
      <c r="H850" s="5"/>
      <c r="I850" s="6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441"/>
      <c r="H851" s="5"/>
      <c r="I851" s="6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441"/>
      <c r="H852" s="5"/>
      <c r="I852" s="6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441"/>
      <c r="H853" s="5"/>
      <c r="I853" s="6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441"/>
      <c r="H854" s="5"/>
      <c r="I854" s="6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441"/>
      <c r="H855" s="5"/>
      <c r="I855" s="6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441"/>
      <c r="H856" s="5"/>
      <c r="I856" s="6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441"/>
      <c r="H857" s="5"/>
      <c r="I857" s="6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441"/>
      <c r="H858" s="5"/>
      <c r="I858" s="6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441"/>
      <c r="H859" s="5"/>
      <c r="I859" s="6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441"/>
      <c r="H860" s="5"/>
      <c r="I860" s="6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441"/>
      <c r="H861" s="5"/>
      <c r="I861" s="6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441"/>
      <c r="H862" s="5"/>
      <c r="I862" s="6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441"/>
      <c r="H863" s="5"/>
      <c r="I863" s="6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441"/>
      <c r="H864" s="5"/>
      <c r="I864" s="6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441"/>
      <c r="H865" s="5"/>
      <c r="I865" s="6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441"/>
      <c r="H866" s="5"/>
      <c r="I866" s="6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441"/>
      <c r="H867" s="5"/>
      <c r="I867" s="6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441"/>
      <c r="H868" s="5"/>
      <c r="I868" s="6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441"/>
      <c r="H869" s="5"/>
      <c r="I869" s="6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441"/>
      <c r="H870" s="5"/>
      <c r="I870" s="6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441"/>
      <c r="H871" s="5"/>
      <c r="I871" s="6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441"/>
      <c r="H872" s="5"/>
      <c r="I872" s="6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441"/>
      <c r="H873" s="5"/>
      <c r="I873" s="6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441"/>
      <c r="H874" s="5"/>
      <c r="I874" s="6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441"/>
      <c r="H875" s="5"/>
      <c r="I875" s="6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441"/>
      <c r="H876" s="5"/>
      <c r="I876" s="6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441"/>
      <c r="H877" s="5"/>
      <c r="I877" s="6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441"/>
      <c r="H878" s="5"/>
      <c r="I878" s="6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441"/>
      <c r="H879" s="5"/>
      <c r="I879" s="6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441"/>
      <c r="H880" s="5"/>
      <c r="I880" s="6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441"/>
      <c r="H881" s="5"/>
      <c r="I881" s="6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441"/>
      <c r="H882" s="5"/>
      <c r="I882" s="6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441"/>
      <c r="H883" s="5"/>
      <c r="I883" s="6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441"/>
      <c r="H884" s="5"/>
      <c r="I884" s="6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441"/>
      <c r="H885" s="5"/>
      <c r="I885" s="6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441"/>
      <c r="H886" s="5"/>
      <c r="I886" s="6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441"/>
      <c r="H887" s="5"/>
      <c r="I887" s="6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441"/>
      <c r="H888" s="5"/>
      <c r="I888" s="6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441"/>
      <c r="H889" s="5"/>
      <c r="I889" s="6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441"/>
      <c r="H890" s="5"/>
      <c r="I890" s="6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441"/>
      <c r="H891" s="5"/>
      <c r="I891" s="6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441"/>
      <c r="H892" s="5"/>
      <c r="I892" s="6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441"/>
      <c r="H893" s="5"/>
      <c r="I893" s="6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441"/>
      <c r="H894" s="5"/>
      <c r="I894" s="6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441"/>
      <c r="H895" s="5"/>
      <c r="I895" s="6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441"/>
      <c r="H896" s="5"/>
      <c r="I896" s="6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441"/>
      <c r="H897" s="5"/>
      <c r="I897" s="6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441"/>
      <c r="H898" s="5"/>
      <c r="I898" s="6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441"/>
      <c r="H899" s="5"/>
      <c r="I899" s="6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441"/>
      <c r="H900" s="5"/>
      <c r="I900" s="6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441"/>
      <c r="H901" s="5"/>
      <c r="I901" s="6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441"/>
      <c r="H902" s="5"/>
      <c r="I902" s="6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441"/>
      <c r="H903" s="5"/>
      <c r="I903" s="6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441"/>
      <c r="H904" s="5"/>
      <c r="I904" s="6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441"/>
      <c r="H905" s="5"/>
      <c r="I905" s="6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441"/>
      <c r="H906" s="5"/>
      <c r="I906" s="6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441"/>
      <c r="H907" s="5"/>
      <c r="I907" s="6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441"/>
      <c r="H908" s="5"/>
      <c r="I908" s="6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441"/>
      <c r="H909" s="5"/>
      <c r="I909" s="6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441"/>
      <c r="H910" s="5"/>
      <c r="I910" s="6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441"/>
      <c r="H911" s="5"/>
      <c r="I911" s="6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441"/>
      <c r="H912" s="5"/>
      <c r="I912" s="6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441"/>
      <c r="H913" s="5"/>
      <c r="I913" s="6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441"/>
      <c r="H914" s="5"/>
      <c r="I914" s="6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441"/>
      <c r="H915" s="5"/>
      <c r="I915" s="6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441"/>
      <c r="H916" s="5"/>
      <c r="I916" s="6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441"/>
      <c r="H917" s="5"/>
      <c r="I917" s="6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441"/>
      <c r="H918" s="5"/>
      <c r="I918" s="6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441"/>
      <c r="H919" s="5"/>
      <c r="I919" s="6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441"/>
      <c r="H920" s="5"/>
      <c r="I920" s="6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441"/>
      <c r="H921" s="5"/>
      <c r="I921" s="6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441"/>
      <c r="H922" s="5"/>
      <c r="I922" s="6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441"/>
      <c r="H923" s="5"/>
      <c r="I923" s="6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441"/>
      <c r="H924" s="5"/>
      <c r="I924" s="6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441"/>
      <c r="H925" s="5"/>
      <c r="I925" s="6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441"/>
      <c r="H926" s="5"/>
      <c r="I926" s="6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441"/>
      <c r="H927" s="5"/>
      <c r="I927" s="6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441"/>
      <c r="H928" s="5"/>
      <c r="I928" s="6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441"/>
      <c r="H929" s="5"/>
      <c r="I929" s="6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441"/>
      <c r="H930" s="5"/>
      <c r="I930" s="6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441"/>
      <c r="H931" s="5"/>
      <c r="I931" s="6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441"/>
      <c r="H932" s="5"/>
      <c r="I932" s="6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441"/>
      <c r="H933" s="5"/>
      <c r="I933" s="6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441"/>
      <c r="H934" s="5"/>
      <c r="I934" s="6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441"/>
      <c r="H935" s="5"/>
      <c r="I935" s="6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441"/>
      <c r="H936" s="5"/>
      <c r="I936" s="6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441"/>
      <c r="H937" s="5"/>
      <c r="I937" s="6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441"/>
      <c r="H938" s="5"/>
      <c r="I938" s="6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441"/>
      <c r="H939" s="5"/>
      <c r="I939" s="6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441"/>
      <c r="H940" s="5"/>
      <c r="I940" s="6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441"/>
      <c r="H941" s="5"/>
      <c r="I941" s="6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441"/>
      <c r="H942" s="5"/>
      <c r="I942" s="6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441"/>
      <c r="H943" s="5"/>
      <c r="I943" s="6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441"/>
      <c r="H944" s="5"/>
      <c r="I944" s="6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441"/>
      <c r="H945" s="5"/>
      <c r="I945" s="6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441"/>
      <c r="H946" s="5"/>
      <c r="I946" s="6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441"/>
      <c r="H947" s="5"/>
      <c r="I947" s="6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441"/>
      <c r="H948" s="5"/>
      <c r="I948" s="6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441"/>
      <c r="H949" s="5"/>
      <c r="I949" s="6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441"/>
      <c r="H950" s="5"/>
      <c r="I950" s="6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441"/>
      <c r="H951" s="5"/>
      <c r="I951" s="6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441"/>
      <c r="H952" s="5"/>
      <c r="I952" s="6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441"/>
      <c r="H953" s="5"/>
      <c r="I953" s="6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441"/>
      <c r="H954" s="5"/>
      <c r="I954" s="6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441"/>
      <c r="H955" s="5"/>
      <c r="I955" s="6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441"/>
      <c r="H956" s="5"/>
      <c r="I956" s="6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441"/>
      <c r="H957" s="5"/>
      <c r="I957" s="6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441"/>
      <c r="H958" s="5"/>
      <c r="I958" s="6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441"/>
      <c r="H959" s="5"/>
      <c r="I959" s="6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441"/>
      <c r="H960" s="5"/>
      <c r="I960" s="6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441"/>
      <c r="H961" s="5"/>
      <c r="I961" s="6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441"/>
      <c r="H962" s="5"/>
      <c r="I962" s="6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441"/>
      <c r="H963" s="5"/>
      <c r="I963" s="6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441"/>
      <c r="H964" s="5"/>
      <c r="I964" s="6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441"/>
      <c r="H965" s="5"/>
      <c r="I965" s="6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441"/>
      <c r="H966" s="5"/>
      <c r="I966" s="6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441"/>
      <c r="H967" s="5"/>
      <c r="I967" s="6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441"/>
      <c r="H968" s="5"/>
      <c r="I968" s="6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441"/>
      <c r="H969" s="5"/>
      <c r="I969" s="6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441"/>
      <c r="H970" s="5"/>
      <c r="I970" s="6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441"/>
      <c r="H971" s="5"/>
      <c r="I971" s="6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441"/>
      <c r="H972" s="5"/>
      <c r="I972" s="6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441"/>
      <c r="H973" s="5"/>
      <c r="I973" s="6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441"/>
      <c r="H974" s="5"/>
      <c r="I974" s="6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441"/>
      <c r="H975" s="5"/>
      <c r="I975" s="6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441"/>
      <c r="H976" s="5"/>
      <c r="I976" s="6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441"/>
      <c r="H977" s="5"/>
      <c r="I977" s="6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441"/>
      <c r="H978" s="5"/>
      <c r="I978" s="6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441"/>
      <c r="H979" s="5"/>
      <c r="I979" s="6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441"/>
      <c r="H980" s="5"/>
      <c r="I980" s="6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441"/>
      <c r="H981" s="5"/>
      <c r="I981" s="6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441"/>
      <c r="H982" s="5"/>
      <c r="I982" s="6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441"/>
      <c r="H983" s="5"/>
      <c r="I983" s="6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441"/>
      <c r="H984" s="5"/>
      <c r="I984" s="6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441"/>
      <c r="H985" s="5"/>
      <c r="I985" s="6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441"/>
      <c r="H986" s="5"/>
      <c r="I986" s="6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441"/>
      <c r="H987" s="5"/>
      <c r="I987" s="6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441"/>
      <c r="H988" s="5"/>
      <c r="I988" s="6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441"/>
      <c r="H989" s="5"/>
      <c r="I989" s="6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441"/>
      <c r="H990" s="5"/>
      <c r="I990" s="6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441"/>
      <c r="H991" s="5"/>
      <c r="I991" s="6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441"/>
      <c r="H992" s="5"/>
      <c r="I992" s="6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441"/>
      <c r="H993" s="5"/>
      <c r="I993" s="6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441"/>
      <c r="H994" s="5"/>
      <c r="I994" s="6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441"/>
      <c r="H995" s="5"/>
      <c r="I995" s="6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441"/>
      <c r="H996" s="5"/>
      <c r="I996" s="6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441"/>
      <c r="H997" s="5"/>
      <c r="I997" s="6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441"/>
      <c r="H998" s="5"/>
      <c r="I998" s="6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441"/>
      <c r="H999" s="5"/>
      <c r="I999" s="6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441"/>
      <c r="H1000" s="5"/>
      <c r="I1000" s="6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441"/>
      <c r="H1001" s="5"/>
      <c r="I1001" s="6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AB1001" s="8"/>
      <c r="AC1001" s="8"/>
      <c r="AD1001" s="8"/>
      <c r="AE1001" s="8"/>
    </row>
    <row r="1002">
      <c r="G1002" s="494"/>
      <c r="I1002" s="243"/>
      <c r="M1002" s="243"/>
      <c r="N1002" s="243"/>
      <c r="P1002" s="243"/>
      <c r="Q1002" s="243"/>
      <c r="R1002" s="243"/>
    </row>
  </sheetData>
  <mergeCells count="14"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Z6:AA6"/>
    <mergeCell ref="W13:X13"/>
    <mergeCell ref="W17:X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48 E50:E51 E53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8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  <col customWidth="1" min="25" max="25" width="3.0"/>
    <col customWidth="1" min="26" max="26" width="17.0"/>
    <col customWidth="1" min="27" max="27" width="13.38"/>
  </cols>
  <sheetData>
    <row r="1">
      <c r="A1" s="2"/>
      <c r="B1" s="2"/>
      <c r="C1" s="3"/>
      <c r="D1" s="3"/>
      <c r="E1" s="2"/>
      <c r="F1" s="2"/>
      <c r="G1" s="5"/>
      <c r="H1" s="5"/>
      <c r="I1" s="5"/>
      <c r="J1" s="6"/>
      <c r="K1" s="5"/>
      <c r="L1" s="5"/>
      <c r="M1" s="6"/>
      <c r="N1" s="6"/>
      <c r="O1" s="5"/>
      <c r="P1" s="7"/>
      <c r="Q1" s="7"/>
      <c r="R1" s="7"/>
      <c r="S1" s="5"/>
      <c r="T1" s="244"/>
      <c r="U1" s="245"/>
      <c r="V1" s="5"/>
      <c r="W1" s="5"/>
      <c r="X1" s="8"/>
      <c r="Y1" s="8"/>
      <c r="Z1" s="8"/>
      <c r="AA1" s="8"/>
      <c r="AB1" s="8"/>
      <c r="AC1" s="8"/>
      <c r="AD1" s="8"/>
      <c r="AE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244"/>
      <c r="U2" s="245"/>
      <c r="V2" s="13"/>
      <c r="W2" s="5"/>
      <c r="X2" s="8"/>
      <c r="Y2" s="8"/>
      <c r="Z2" s="8"/>
      <c r="AA2" s="8"/>
      <c r="AB2" s="8"/>
      <c r="AC2" s="8"/>
      <c r="AD2" s="8"/>
      <c r="AE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244"/>
      <c r="U3" s="245"/>
      <c r="V3" s="16"/>
      <c r="W3" s="5"/>
      <c r="X3" s="8"/>
      <c r="Y3" s="8"/>
      <c r="Z3" s="8"/>
      <c r="AA3" s="8"/>
      <c r="AB3" s="8"/>
      <c r="AC3" s="8"/>
      <c r="AD3" s="8"/>
      <c r="AE3" s="8"/>
    </row>
    <row r="4">
      <c r="A4" s="2"/>
      <c r="B4" s="2"/>
      <c r="C4" s="3"/>
      <c r="D4" s="17"/>
      <c r="E4" s="18"/>
      <c r="F4" s="18"/>
      <c r="G4" s="20"/>
      <c r="H4" s="20"/>
      <c r="I4" s="5"/>
      <c r="J4" s="6"/>
      <c r="K4" s="5"/>
      <c r="L4" s="5"/>
      <c r="M4" s="6"/>
      <c r="N4" s="6"/>
      <c r="O4" s="5"/>
      <c r="P4" s="6"/>
      <c r="Q4" s="6"/>
      <c r="R4" s="6"/>
      <c r="S4" s="5"/>
      <c r="T4" s="244"/>
      <c r="U4" s="245"/>
      <c r="V4" s="22"/>
      <c r="W4" s="23"/>
      <c r="X4" s="24"/>
      <c r="Y4" s="8"/>
      <c r="Z4" s="8"/>
      <c r="AA4" s="8"/>
      <c r="AB4" s="8"/>
      <c r="AC4" s="8"/>
      <c r="AD4" s="8"/>
      <c r="AE4" s="8"/>
    </row>
    <row r="5">
      <c r="A5" s="2"/>
      <c r="B5" s="2"/>
      <c r="C5" s="3"/>
      <c r="D5" s="17"/>
      <c r="E5" s="25"/>
      <c r="F5" s="26"/>
      <c r="G5" s="28"/>
      <c r="H5" s="28"/>
      <c r="I5" s="29"/>
      <c r="J5" s="30"/>
      <c r="K5" s="31"/>
      <c r="L5" s="32"/>
      <c r="M5" s="30"/>
      <c r="N5" s="30"/>
      <c r="O5" s="33"/>
      <c r="P5" s="26"/>
      <c r="Q5" s="26"/>
      <c r="R5" s="26"/>
      <c r="S5" s="32"/>
      <c r="T5" s="246"/>
      <c r="U5" s="247"/>
      <c r="V5" s="32"/>
      <c r="W5" s="8"/>
      <c r="X5" s="8"/>
      <c r="Y5" s="8"/>
      <c r="Z5" s="8"/>
      <c r="AA5" s="8"/>
      <c r="AB5" s="8"/>
      <c r="AC5" s="8"/>
      <c r="AD5" s="8"/>
      <c r="AE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7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250" t="s">
        <v>44</v>
      </c>
      <c r="R6" s="44" t="s">
        <v>15</v>
      </c>
      <c r="S6" s="251" t="s">
        <v>45</v>
      </c>
      <c r="T6" s="252" t="s">
        <v>46</v>
      </c>
      <c r="U6" s="253" t="s">
        <v>47</v>
      </c>
      <c r="V6" s="48" t="s">
        <v>19</v>
      </c>
      <c r="W6" s="49" t="s">
        <v>20</v>
      </c>
      <c r="X6" s="50">
        <f>SUM(K7:K57)</f>
        <v>1300</v>
      </c>
      <c r="Y6" s="51"/>
      <c r="Z6" s="52" t="s">
        <v>21</v>
      </c>
      <c r="AA6" s="11"/>
      <c r="AB6" s="8"/>
      <c r="AC6" s="8"/>
      <c r="AD6" s="8"/>
      <c r="AE6" s="8"/>
    </row>
    <row r="7">
      <c r="A7" s="53" t="s">
        <v>48</v>
      </c>
      <c r="B7" s="53" t="s">
        <v>49</v>
      </c>
      <c r="C7" s="54"/>
      <c r="D7" s="120" t="s">
        <v>1490</v>
      </c>
      <c r="E7" s="56" t="s">
        <v>109</v>
      </c>
      <c r="F7" s="53" t="s">
        <v>721</v>
      </c>
      <c r="G7" s="278" t="s">
        <v>1646</v>
      </c>
      <c r="H7" s="85" t="s">
        <v>1647</v>
      </c>
      <c r="I7" s="76" t="s">
        <v>1648</v>
      </c>
      <c r="J7" s="53" t="s">
        <v>38</v>
      </c>
      <c r="K7" s="59"/>
      <c r="L7" s="60">
        <v>350.0</v>
      </c>
      <c r="M7" s="61"/>
      <c r="N7" s="106"/>
      <c r="O7" s="63"/>
      <c r="P7" s="66"/>
      <c r="Q7" s="265"/>
      <c r="R7" s="64"/>
      <c r="S7" s="262"/>
      <c r="T7" s="263"/>
      <c r="U7" s="260"/>
      <c r="V7" s="68">
        <v>50.0</v>
      </c>
      <c r="W7" s="69" t="s">
        <v>12</v>
      </c>
      <c r="X7" s="70">
        <f>SUM(M8:M94)</f>
        <v>0</v>
      </c>
      <c r="Y7" s="8"/>
      <c r="Z7" s="42" t="s">
        <v>13</v>
      </c>
      <c r="AA7" s="71">
        <f>SUM(N7:N93)</f>
        <v>0</v>
      </c>
      <c r="AB7" s="8"/>
      <c r="AC7" s="8"/>
      <c r="AD7" s="8"/>
      <c r="AE7" s="8"/>
    </row>
    <row r="8">
      <c r="A8" s="53" t="s">
        <v>48</v>
      </c>
      <c r="B8" s="53" t="s">
        <v>49</v>
      </c>
      <c r="C8" s="72"/>
      <c r="D8" s="454" t="s">
        <v>1649</v>
      </c>
      <c r="E8" s="56" t="s">
        <v>109</v>
      </c>
      <c r="F8" s="53" t="s">
        <v>721</v>
      </c>
      <c r="G8" s="278" t="s">
        <v>1650</v>
      </c>
      <c r="H8" s="267" t="s">
        <v>149</v>
      </c>
      <c r="I8" s="76" t="s">
        <v>1651</v>
      </c>
      <c r="J8" s="53" t="s">
        <v>38</v>
      </c>
      <c r="K8" s="59"/>
      <c r="L8" s="77">
        <v>600.0</v>
      </c>
      <c r="M8" s="61"/>
      <c r="N8" s="62"/>
      <c r="O8" s="43"/>
      <c r="P8" s="78"/>
      <c r="Q8" s="250"/>
      <c r="R8" s="44"/>
      <c r="S8" s="268"/>
      <c r="T8" s="276"/>
      <c r="U8" s="260"/>
      <c r="V8" s="80">
        <v>250.0</v>
      </c>
      <c r="W8" s="44" t="s">
        <v>15</v>
      </c>
      <c r="X8" s="81">
        <f>SUM(R7:R93)</f>
        <v>0</v>
      </c>
      <c r="Y8" s="8"/>
      <c r="Z8" s="40" t="s">
        <v>11</v>
      </c>
      <c r="AA8" s="82">
        <f>SUM(L7:L68)</f>
        <v>2850</v>
      </c>
      <c r="AB8" s="8"/>
      <c r="AC8" s="8"/>
      <c r="AD8" s="8"/>
      <c r="AE8" s="8"/>
    </row>
    <row r="9">
      <c r="A9" s="53" t="s">
        <v>48</v>
      </c>
      <c r="B9" s="53" t="s">
        <v>49</v>
      </c>
      <c r="C9" s="72"/>
      <c r="D9" s="83"/>
      <c r="E9" s="84"/>
      <c r="F9" s="53" t="s">
        <v>721</v>
      </c>
      <c r="G9" s="85" t="s">
        <v>1652</v>
      </c>
      <c r="H9" s="85" t="s">
        <v>1653</v>
      </c>
      <c r="I9" s="76" t="s">
        <v>1654</v>
      </c>
      <c r="J9" s="53"/>
      <c r="K9" s="86"/>
      <c r="L9" s="77">
        <v>350.0</v>
      </c>
      <c r="M9" s="61"/>
      <c r="N9" s="62"/>
      <c r="O9" s="87"/>
      <c r="P9" s="89"/>
      <c r="Q9" s="257"/>
      <c r="R9" s="64"/>
      <c r="S9" s="268"/>
      <c r="T9" s="275"/>
      <c r="U9" s="282"/>
      <c r="V9" s="80">
        <v>50.0</v>
      </c>
      <c r="W9" s="43" t="s">
        <v>22</v>
      </c>
      <c r="X9" s="90">
        <f>SUM(O7:O93)</f>
        <v>0</v>
      </c>
      <c r="Y9" s="8"/>
      <c r="Z9" s="95" t="s">
        <v>23</v>
      </c>
      <c r="AA9" s="96">
        <f>SUM(AA7:AA8)</f>
        <v>2850</v>
      </c>
      <c r="AB9" s="8"/>
      <c r="AC9" s="8"/>
      <c r="AD9" s="8"/>
      <c r="AE9" s="8"/>
    </row>
    <row r="10">
      <c r="A10" s="53" t="s">
        <v>57</v>
      </c>
      <c r="B10" s="53" t="s">
        <v>49</v>
      </c>
      <c r="C10" s="91"/>
      <c r="D10" s="73" t="s">
        <v>1655</v>
      </c>
      <c r="E10" s="56" t="s">
        <v>51</v>
      </c>
      <c r="F10" s="53"/>
      <c r="G10" s="254" t="s">
        <v>1656</v>
      </c>
      <c r="H10" s="85"/>
      <c r="I10" s="401" t="s">
        <v>1657</v>
      </c>
      <c r="J10" s="53" t="s">
        <v>38</v>
      </c>
      <c r="K10" s="86">
        <v>350.0</v>
      </c>
      <c r="L10" s="271"/>
      <c r="M10" s="61"/>
      <c r="N10" s="94"/>
      <c r="O10" s="87"/>
      <c r="P10" s="89"/>
      <c r="Q10" s="257"/>
      <c r="R10" s="64"/>
      <c r="S10" s="272"/>
      <c r="T10" s="273"/>
      <c r="U10" s="282"/>
      <c r="V10" s="80">
        <v>175.0</v>
      </c>
      <c r="W10" s="250" t="s">
        <v>44</v>
      </c>
      <c r="X10" s="90">
        <f>SUM(Q7:Q93)</f>
        <v>0</v>
      </c>
      <c r="Y10" s="8"/>
      <c r="Z10" s="8"/>
      <c r="AA10" s="8"/>
      <c r="AB10" s="8"/>
      <c r="AC10" s="8"/>
      <c r="AD10" s="8"/>
      <c r="AE10" s="8"/>
    </row>
    <row r="11" ht="16.5" customHeight="1">
      <c r="A11" s="53" t="s">
        <v>48</v>
      </c>
      <c r="B11" s="53" t="s">
        <v>49</v>
      </c>
      <c r="C11" s="54"/>
      <c r="D11" s="120" t="s">
        <v>1658</v>
      </c>
      <c r="E11" s="56" t="s">
        <v>72</v>
      </c>
      <c r="F11" s="53" t="s">
        <v>59</v>
      </c>
      <c r="G11" s="254" t="s">
        <v>1659</v>
      </c>
      <c r="H11" s="75" t="s">
        <v>851</v>
      </c>
      <c r="I11" s="76" t="s">
        <v>1660</v>
      </c>
      <c r="J11" s="53" t="s">
        <v>70</v>
      </c>
      <c r="K11" s="59"/>
      <c r="L11" s="77">
        <v>500.0</v>
      </c>
      <c r="M11" s="97"/>
      <c r="N11" s="62"/>
      <c r="O11" s="43"/>
      <c r="P11" s="78"/>
      <c r="Q11" s="250"/>
      <c r="R11" s="44"/>
      <c r="S11" s="262"/>
      <c r="T11" s="275"/>
      <c r="U11" s="282"/>
      <c r="V11" s="80">
        <v>250.0</v>
      </c>
      <c r="W11" s="98" t="s">
        <v>24</v>
      </c>
      <c r="X11" s="99">
        <f>SUM(X6:X10)</f>
        <v>1300</v>
      </c>
      <c r="Y11" s="8"/>
      <c r="Z11" s="8"/>
      <c r="AA11" s="8"/>
      <c r="AB11" s="8"/>
      <c r="AC11" s="8"/>
      <c r="AD11" s="8"/>
      <c r="AE11" s="8"/>
    </row>
    <row r="12">
      <c r="A12" s="53" t="s">
        <v>57</v>
      </c>
      <c r="B12" s="53" t="s">
        <v>49</v>
      </c>
      <c r="C12" s="72"/>
      <c r="D12" s="73" t="s">
        <v>1661</v>
      </c>
      <c r="E12" s="56" t="s">
        <v>104</v>
      </c>
      <c r="F12" s="53" t="s">
        <v>282</v>
      </c>
      <c r="G12" s="254" t="s">
        <v>1662</v>
      </c>
      <c r="H12" s="75" t="s">
        <v>1663</v>
      </c>
      <c r="I12" s="76" t="s">
        <v>1664</v>
      </c>
      <c r="J12" s="53" t="s">
        <v>38</v>
      </c>
      <c r="K12" s="59">
        <v>250.0</v>
      </c>
      <c r="L12" s="77"/>
      <c r="M12" s="61"/>
      <c r="N12" s="62"/>
      <c r="O12" s="43"/>
      <c r="P12" s="78"/>
      <c r="Q12" s="250"/>
      <c r="R12" s="44"/>
      <c r="S12" s="268"/>
      <c r="T12" s="276"/>
      <c r="U12" s="282"/>
      <c r="V12" s="80">
        <v>125.0</v>
      </c>
      <c r="W12" s="100"/>
      <c r="X12" s="101"/>
      <c r="Y12" s="8"/>
      <c r="Z12" s="95" t="s">
        <v>25</v>
      </c>
      <c r="AA12" s="389">
        <f>SUM(X11,X15,X21,AA9)</f>
        <v>4150</v>
      </c>
      <c r="AB12" s="8"/>
      <c r="AC12" s="8"/>
      <c r="AD12" s="8"/>
      <c r="AE12" s="8"/>
    </row>
    <row r="13">
      <c r="A13" s="53" t="s">
        <v>48</v>
      </c>
      <c r="B13" s="53" t="s">
        <v>49</v>
      </c>
      <c r="C13" s="72"/>
      <c r="D13" s="73" t="s">
        <v>1665</v>
      </c>
      <c r="E13" s="56" t="s">
        <v>63</v>
      </c>
      <c r="F13" s="53" t="s">
        <v>721</v>
      </c>
      <c r="G13" s="254" t="s">
        <v>1666</v>
      </c>
      <c r="H13" s="75" t="s">
        <v>1667</v>
      </c>
      <c r="I13" s="401" t="s">
        <v>1668</v>
      </c>
      <c r="J13" s="53" t="s">
        <v>38</v>
      </c>
      <c r="K13" s="59"/>
      <c r="L13" s="77">
        <v>350.0</v>
      </c>
      <c r="M13" s="61"/>
      <c r="N13" s="62"/>
      <c r="O13" s="87"/>
      <c r="P13" s="89"/>
      <c r="Q13" s="257"/>
      <c r="R13" s="64"/>
      <c r="S13" s="268"/>
      <c r="T13" s="275"/>
      <c r="U13" s="402"/>
      <c r="V13" s="80">
        <v>50.0</v>
      </c>
      <c r="W13" s="102" t="s">
        <v>26</v>
      </c>
      <c r="Y13" s="8"/>
      <c r="Z13" s="8"/>
      <c r="AA13" s="8"/>
      <c r="AB13" s="8"/>
      <c r="AC13" s="8"/>
      <c r="AD13" s="8"/>
      <c r="AE13" s="8"/>
    </row>
    <row r="14">
      <c r="A14" s="53" t="s">
        <v>48</v>
      </c>
      <c r="B14" s="53" t="s">
        <v>49</v>
      </c>
      <c r="C14" s="72"/>
      <c r="D14" s="73"/>
      <c r="E14" s="56"/>
      <c r="F14" s="53" t="s">
        <v>105</v>
      </c>
      <c r="G14" s="85" t="s">
        <v>1669</v>
      </c>
      <c r="H14" s="85"/>
      <c r="I14" s="76" t="s">
        <v>1670</v>
      </c>
      <c r="J14" s="103"/>
      <c r="K14" s="59">
        <v>350.0</v>
      </c>
      <c r="L14" s="77"/>
      <c r="M14" s="61"/>
      <c r="N14" s="62"/>
      <c r="O14" s="87"/>
      <c r="P14" s="89"/>
      <c r="Q14" s="257"/>
      <c r="R14" s="64"/>
      <c r="S14" s="268"/>
      <c r="T14" s="275"/>
      <c r="U14" s="274"/>
      <c r="V14" s="80">
        <v>175.0</v>
      </c>
      <c r="W14" s="104" t="s">
        <v>17</v>
      </c>
      <c r="X14" s="90">
        <f>SUM(P7:P95)</f>
        <v>0</v>
      </c>
      <c r="Y14" s="8"/>
      <c r="Z14" s="8"/>
      <c r="AA14" s="8"/>
      <c r="AB14" s="8"/>
      <c r="AC14" s="8"/>
      <c r="AD14" s="8"/>
      <c r="AE14" s="8"/>
    </row>
    <row r="15">
      <c r="A15" s="53" t="s">
        <v>48</v>
      </c>
      <c r="B15" s="53" t="s">
        <v>49</v>
      </c>
      <c r="C15" s="54"/>
      <c r="D15" s="454" t="s">
        <v>1671</v>
      </c>
      <c r="E15" s="56" t="s">
        <v>29</v>
      </c>
      <c r="F15" s="53" t="s">
        <v>721</v>
      </c>
      <c r="G15" s="278" t="s">
        <v>1672</v>
      </c>
      <c r="H15" s="85" t="s">
        <v>1673</v>
      </c>
      <c r="I15" s="76" t="s">
        <v>1674</v>
      </c>
      <c r="J15" s="53" t="s">
        <v>70</v>
      </c>
      <c r="K15" s="59"/>
      <c r="L15" s="77">
        <v>350.0</v>
      </c>
      <c r="M15" s="61"/>
      <c r="N15" s="106"/>
      <c r="O15" s="43"/>
      <c r="P15" s="78"/>
      <c r="Q15" s="250"/>
      <c r="R15" s="44"/>
      <c r="S15" s="268"/>
      <c r="T15" s="275"/>
      <c r="U15" s="282"/>
      <c r="V15" s="80">
        <v>150.0</v>
      </c>
      <c r="W15" s="98" t="s">
        <v>27</v>
      </c>
      <c r="X15" s="99">
        <f>SUM(X14)</f>
        <v>0</v>
      </c>
      <c r="Y15" s="8"/>
      <c r="Z15" s="8"/>
      <c r="AA15" s="8"/>
      <c r="AB15" s="8"/>
      <c r="AC15" s="8"/>
      <c r="AD15" s="8"/>
      <c r="AE15" s="8"/>
    </row>
    <row r="16">
      <c r="A16" s="53" t="s">
        <v>57</v>
      </c>
      <c r="B16" s="53" t="s">
        <v>49</v>
      </c>
      <c r="C16" s="54"/>
      <c r="D16" s="454" t="s">
        <v>1675</v>
      </c>
      <c r="E16" s="56" t="s">
        <v>63</v>
      </c>
      <c r="F16" s="53" t="s">
        <v>721</v>
      </c>
      <c r="G16" s="278" t="s">
        <v>1676</v>
      </c>
      <c r="H16" s="85" t="s">
        <v>1677</v>
      </c>
      <c r="I16" s="76" t="s">
        <v>1678</v>
      </c>
      <c r="J16" s="53" t="s">
        <v>38</v>
      </c>
      <c r="K16" s="59">
        <v>350.0</v>
      </c>
      <c r="L16" s="60"/>
      <c r="M16" s="61"/>
      <c r="N16" s="62"/>
      <c r="O16" s="87"/>
      <c r="P16" s="89"/>
      <c r="Q16" s="257"/>
      <c r="R16" s="64"/>
      <c r="S16" s="268"/>
      <c r="T16" s="275"/>
      <c r="U16" s="274"/>
      <c r="V16" s="277">
        <v>50.0</v>
      </c>
      <c r="W16" s="107"/>
      <c r="X16" s="108"/>
      <c r="Y16" s="8"/>
      <c r="Z16" s="8"/>
      <c r="AA16" s="8"/>
      <c r="AB16" s="8"/>
      <c r="AC16" s="8"/>
      <c r="AD16" s="8"/>
      <c r="AE16" s="8"/>
    </row>
    <row r="17">
      <c r="A17" s="53" t="s">
        <v>48</v>
      </c>
      <c r="B17" s="53" t="s">
        <v>49</v>
      </c>
      <c r="C17" s="72"/>
      <c r="D17" s="73" t="s">
        <v>1679</v>
      </c>
      <c r="E17" s="56" t="s">
        <v>63</v>
      </c>
      <c r="F17" s="53" t="s">
        <v>721</v>
      </c>
      <c r="G17" s="254" t="s">
        <v>1680</v>
      </c>
      <c r="H17" s="85"/>
      <c r="I17" s="401" t="s">
        <v>1681</v>
      </c>
      <c r="J17" s="53" t="s">
        <v>38</v>
      </c>
      <c r="K17" s="59"/>
      <c r="L17" s="60">
        <v>350.0</v>
      </c>
      <c r="M17" s="61"/>
      <c r="N17" s="62"/>
      <c r="O17" s="87"/>
      <c r="P17" s="89"/>
      <c r="Q17" s="257"/>
      <c r="R17" s="64"/>
      <c r="S17" s="268"/>
      <c r="T17" s="275"/>
      <c r="U17" s="282"/>
      <c r="V17" s="80">
        <v>50.0</v>
      </c>
      <c r="W17" s="283" t="s">
        <v>97</v>
      </c>
      <c r="Y17" s="8"/>
      <c r="Z17" s="8"/>
      <c r="AA17" s="110"/>
      <c r="AB17" s="8"/>
      <c r="AC17" s="8"/>
      <c r="AD17" s="8"/>
      <c r="AE17" s="8"/>
    </row>
    <row r="18" ht="15.75" customHeight="1">
      <c r="A18" s="53"/>
      <c r="B18" s="53"/>
      <c r="C18" s="72"/>
      <c r="D18" s="83"/>
      <c r="E18" s="84"/>
      <c r="F18" s="53"/>
      <c r="G18" s="85"/>
      <c r="H18" s="85"/>
      <c r="I18" s="401"/>
      <c r="J18" s="103"/>
      <c r="K18" s="59"/>
      <c r="L18" s="77"/>
      <c r="M18" s="111"/>
      <c r="N18" s="62"/>
      <c r="O18" s="63"/>
      <c r="P18" s="66"/>
      <c r="Q18" s="265"/>
      <c r="R18" s="112"/>
      <c r="S18" s="262"/>
      <c r="T18" s="275"/>
      <c r="U18" s="274"/>
      <c r="V18" s="80"/>
      <c r="W18" s="284" t="s">
        <v>45</v>
      </c>
      <c r="X18" s="70">
        <f>SUM(S7:S93)</f>
        <v>0</v>
      </c>
      <c r="Y18" s="8"/>
      <c r="Z18" s="8"/>
      <c r="AA18" s="8"/>
      <c r="AB18" s="8"/>
      <c r="AC18" s="8"/>
      <c r="AD18" s="8"/>
      <c r="AE18" s="8"/>
    </row>
    <row r="19" ht="17.25" customHeight="1">
      <c r="A19" s="53"/>
      <c r="B19" s="53"/>
      <c r="C19" s="72"/>
      <c r="D19" s="83"/>
      <c r="E19" s="56"/>
      <c r="F19" s="53"/>
      <c r="G19" s="85"/>
      <c r="H19" s="85"/>
      <c r="I19" s="76"/>
      <c r="J19" s="103"/>
      <c r="K19" s="59"/>
      <c r="L19" s="77"/>
      <c r="M19" s="111"/>
      <c r="N19" s="62"/>
      <c r="O19" s="87"/>
      <c r="P19" s="89"/>
      <c r="Q19" s="257"/>
      <c r="R19" s="64"/>
      <c r="S19" s="268"/>
      <c r="T19" s="275"/>
      <c r="U19" s="274"/>
      <c r="V19" s="80"/>
      <c r="W19" s="285" t="s">
        <v>46</v>
      </c>
      <c r="X19" s="70">
        <f>SUM(T7:T93)</f>
        <v>0</v>
      </c>
      <c r="Y19" s="8"/>
      <c r="Z19" s="8"/>
      <c r="AA19" s="8"/>
      <c r="AB19" s="8"/>
      <c r="AC19" s="8"/>
      <c r="AD19" s="8"/>
      <c r="AE19" s="8"/>
    </row>
    <row r="20">
      <c r="A20" s="53"/>
      <c r="B20" s="53"/>
      <c r="C20" s="72"/>
      <c r="D20" s="83"/>
      <c r="E20" s="56"/>
      <c r="F20" s="53"/>
      <c r="G20" s="85"/>
      <c r="H20" s="85"/>
      <c r="I20" s="76"/>
      <c r="J20" s="103"/>
      <c r="K20" s="59"/>
      <c r="L20" s="77"/>
      <c r="M20" s="61"/>
      <c r="N20" s="115"/>
      <c r="O20" s="87"/>
      <c r="P20" s="89"/>
      <c r="Q20" s="257"/>
      <c r="R20" s="64"/>
      <c r="S20" s="268"/>
      <c r="T20" s="275"/>
      <c r="U20" s="274"/>
      <c r="V20" s="80"/>
      <c r="W20" s="286" t="s">
        <v>47</v>
      </c>
      <c r="X20" s="287">
        <f>SUM(U7:U93)</f>
        <v>0</v>
      </c>
      <c r="Y20" s="8"/>
      <c r="Z20" s="8"/>
      <c r="AA20" s="8"/>
      <c r="AB20" s="8"/>
      <c r="AC20" s="8"/>
      <c r="AD20" s="8"/>
      <c r="AE20" s="8"/>
    </row>
    <row r="21">
      <c r="A21" s="53"/>
      <c r="B21" s="53"/>
      <c r="C21" s="72"/>
      <c r="D21" s="73"/>
      <c r="E21" s="84"/>
      <c r="F21" s="53"/>
      <c r="G21" s="85"/>
      <c r="H21" s="85"/>
      <c r="I21" s="401"/>
      <c r="J21" s="103"/>
      <c r="K21" s="59"/>
      <c r="L21" s="77"/>
      <c r="M21" s="61"/>
      <c r="N21" s="115"/>
      <c r="O21" s="87"/>
      <c r="P21" s="89"/>
      <c r="Q21" s="257"/>
      <c r="R21" s="64"/>
      <c r="S21" s="268"/>
      <c r="T21" s="275"/>
      <c r="U21" s="274"/>
      <c r="V21" s="80"/>
      <c r="W21" s="98" t="s">
        <v>116</v>
      </c>
      <c r="X21" s="99">
        <f>SUM(X18:X20)</f>
        <v>0</v>
      </c>
      <c r="Y21" s="8"/>
      <c r="Z21" s="8"/>
      <c r="AA21" s="8"/>
      <c r="AB21" s="8"/>
      <c r="AC21" s="8"/>
      <c r="AD21" s="8"/>
      <c r="AE21" s="8"/>
    </row>
    <row r="22">
      <c r="A22" s="53"/>
      <c r="B22" s="53"/>
      <c r="C22" s="72"/>
      <c r="D22" s="83"/>
      <c r="E22" s="56"/>
      <c r="F22" s="53"/>
      <c r="G22" s="85"/>
      <c r="H22" s="85"/>
      <c r="I22" s="401"/>
      <c r="J22" s="53"/>
      <c r="K22" s="59"/>
      <c r="L22" s="77"/>
      <c r="M22" s="61"/>
      <c r="N22" s="106"/>
      <c r="O22" s="87"/>
      <c r="P22" s="89"/>
      <c r="Q22" s="257"/>
      <c r="R22" s="64"/>
      <c r="S22" s="289"/>
      <c r="T22" s="276"/>
      <c r="U22" s="282"/>
      <c r="V22" s="80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53"/>
      <c r="B23" s="53"/>
      <c r="C23" s="72"/>
      <c r="D23" s="73"/>
      <c r="E23" s="84"/>
      <c r="F23" s="53"/>
      <c r="G23" s="85"/>
      <c r="H23" s="85"/>
      <c r="I23" s="76"/>
      <c r="J23" s="103"/>
      <c r="K23" s="59"/>
      <c r="L23" s="77"/>
      <c r="M23" s="61"/>
      <c r="N23" s="62"/>
      <c r="O23" s="87"/>
      <c r="P23" s="89"/>
      <c r="Q23" s="257"/>
      <c r="R23" s="64"/>
      <c r="S23" s="262"/>
      <c r="T23" s="275"/>
      <c r="U23" s="292"/>
      <c r="V23" s="80"/>
      <c r="W23" s="8"/>
      <c r="X23" s="8"/>
      <c r="Y23" s="8"/>
      <c r="Z23" s="8"/>
      <c r="AA23" s="8"/>
      <c r="AB23" s="8"/>
      <c r="AC23" s="8"/>
      <c r="AD23" s="8"/>
      <c r="AE23" s="8"/>
    </row>
    <row r="24" ht="17.25" customHeight="1">
      <c r="A24" s="53"/>
      <c r="B24" s="53"/>
      <c r="C24" s="72"/>
      <c r="D24" s="54"/>
      <c r="E24" s="56"/>
      <c r="F24" s="53"/>
      <c r="G24" s="85"/>
      <c r="H24" s="85"/>
      <c r="I24" s="401"/>
      <c r="J24" s="53"/>
      <c r="K24" s="116"/>
      <c r="L24" s="77"/>
      <c r="M24" s="61"/>
      <c r="N24" s="106"/>
      <c r="O24" s="87"/>
      <c r="P24" s="89"/>
      <c r="Q24" s="257"/>
      <c r="R24" s="64"/>
      <c r="S24" s="268"/>
      <c r="T24" s="276"/>
      <c r="U24" s="274"/>
      <c r="V24" s="80"/>
      <c r="W24" s="290" t="s">
        <v>127</v>
      </c>
      <c r="X24" s="291">
        <f>SUM(X11,X15,X21,AA9)</f>
        <v>4150</v>
      </c>
      <c r="Y24" s="8"/>
      <c r="Z24" s="8"/>
      <c r="AA24" s="8"/>
      <c r="AB24" s="8"/>
      <c r="AC24" s="8"/>
      <c r="AD24" s="8"/>
      <c r="AE24" s="8"/>
    </row>
    <row r="25" ht="15.75" customHeight="1">
      <c r="A25" s="53"/>
      <c r="B25" s="53"/>
      <c r="C25" s="72"/>
      <c r="D25" s="54"/>
      <c r="E25" s="84"/>
      <c r="F25" s="53"/>
      <c r="G25" s="85"/>
      <c r="H25" s="85"/>
      <c r="I25" s="76"/>
      <c r="J25" s="53"/>
      <c r="K25" s="59"/>
      <c r="L25" s="60"/>
      <c r="M25" s="97"/>
      <c r="N25" s="106"/>
      <c r="O25" s="87"/>
      <c r="P25" s="89"/>
      <c r="Q25" s="257"/>
      <c r="R25" s="64"/>
      <c r="S25" s="268"/>
      <c r="T25" s="276"/>
      <c r="U25" s="282"/>
      <c r="V25" s="277"/>
      <c r="W25" s="113"/>
      <c r="X25" s="114"/>
      <c r="Y25" s="8"/>
      <c r="Z25" s="8"/>
      <c r="AA25" s="8"/>
      <c r="AB25" s="8"/>
      <c r="AC25" s="8"/>
      <c r="AD25" s="8"/>
      <c r="AE25" s="8"/>
    </row>
    <row r="26">
      <c r="A26" s="53"/>
      <c r="B26" s="53"/>
      <c r="C26" s="54"/>
      <c r="D26" s="83"/>
      <c r="E26" s="84"/>
      <c r="F26" s="53"/>
      <c r="G26" s="85"/>
      <c r="H26" s="85"/>
      <c r="I26" s="117"/>
      <c r="J26" s="53"/>
      <c r="K26" s="86"/>
      <c r="L26" s="77"/>
      <c r="M26" s="118"/>
      <c r="N26" s="106"/>
      <c r="O26" s="87"/>
      <c r="P26" s="66"/>
      <c r="Q26" s="265"/>
      <c r="R26" s="112"/>
      <c r="S26" s="268"/>
      <c r="T26" s="276"/>
      <c r="U26" s="282"/>
      <c r="V26" s="80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53"/>
      <c r="B27" s="53"/>
      <c r="C27" s="54"/>
      <c r="D27" s="83"/>
      <c r="E27" s="56"/>
      <c r="F27" s="53"/>
      <c r="G27" s="85"/>
      <c r="H27" s="85"/>
      <c r="I27" s="117"/>
      <c r="J27" s="103"/>
      <c r="K27" s="119"/>
      <c r="L27" s="77"/>
      <c r="M27" s="111"/>
      <c r="N27" s="62"/>
      <c r="O27" s="87"/>
      <c r="P27" s="89"/>
      <c r="Q27" s="257"/>
      <c r="R27" s="64"/>
      <c r="S27" s="268"/>
      <c r="T27" s="276"/>
      <c r="U27" s="294"/>
      <c r="V27" s="80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53"/>
      <c r="B28" s="53"/>
      <c r="C28" s="54"/>
      <c r="D28" s="83"/>
      <c r="E28" s="56"/>
      <c r="F28" s="53"/>
      <c r="G28" s="85"/>
      <c r="H28" s="85"/>
      <c r="I28" s="255"/>
      <c r="J28" s="53"/>
      <c r="K28" s="119"/>
      <c r="L28" s="77"/>
      <c r="M28" s="61"/>
      <c r="N28" s="115"/>
      <c r="O28" s="87"/>
      <c r="P28" s="89"/>
      <c r="Q28" s="257"/>
      <c r="R28" s="64"/>
      <c r="S28" s="262"/>
      <c r="T28" s="275"/>
      <c r="U28" s="295"/>
      <c r="V28" s="56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53"/>
      <c r="B29" s="53"/>
      <c r="C29" s="54"/>
      <c r="D29" s="120"/>
      <c r="E29" s="56"/>
      <c r="F29" s="53"/>
      <c r="G29" s="85"/>
      <c r="H29" s="85"/>
      <c r="I29" s="255"/>
      <c r="J29" s="53"/>
      <c r="K29" s="59"/>
      <c r="L29" s="77"/>
      <c r="M29" s="61"/>
      <c r="N29" s="62"/>
      <c r="O29" s="87"/>
      <c r="P29" s="89"/>
      <c r="Q29" s="257"/>
      <c r="R29" s="64"/>
      <c r="S29" s="268"/>
      <c r="T29" s="275"/>
      <c r="U29" s="295"/>
      <c r="V29" s="56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53"/>
      <c r="B30" s="53"/>
      <c r="C30" s="72"/>
      <c r="D30" s="55"/>
      <c r="E30" s="84"/>
      <c r="F30" s="53"/>
      <c r="G30" s="85"/>
      <c r="H30" s="85"/>
      <c r="I30" s="117"/>
      <c r="J30" s="103"/>
      <c r="K30" s="59"/>
      <c r="L30" s="60"/>
      <c r="M30" s="61"/>
      <c r="N30" s="62"/>
      <c r="O30" s="87"/>
      <c r="P30" s="89"/>
      <c r="Q30" s="257"/>
      <c r="R30" s="64"/>
      <c r="S30" s="296"/>
      <c r="T30" s="297"/>
      <c r="U30" s="295"/>
      <c r="V30" s="56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53"/>
      <c r="B31" s="53"/>
      <c r="C31" s="121"/>
      <c r="D31" s="120"/>
      <c r="E31" s="56"/>
      <c r="F31" s="53"/>
      <c r="G31" s="85"/>
      <c r="H31" s="85"/>
      <c r="I31" s="117"/>
      <c r="J31" s="103"/>
      <c r="K31" s="59"/>
      <c r="L31" s="77"/>
      <c r="M31" s="61"/>
      <c r="N31" s="106"/>
      <c r="O31" s="43"/>
      <c r="P31" s="78"/>
      <c r="Q31" s="250"/>
      <c r="R31" s="44"/>
      <c r="S31" s="296"/>
      <c r="T31" s="297"/>
      <c r="U31" s="295"/>
      <c r="V31" s="56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53"/>
      <c r="B32" s="53"/>
      <c r="C32" s="72"/>
      <c r="D32" s="120"/>
      <c r="E32" s="84"/>
      <c r="F32" s="53"/>
      <c r="G32" s="122"/>
      <c r="H32" s="122"/>
      <c r="I32" s="117"/>
      <c r="J32" s="103"/>
      <c r="K32" s="59"/>
      <c r="L32" s="77"/>
      <c r="M32" s="123"/>
      <c r="N32" s="62"/>
      <c r="O32" s="87"/>
      <c r="P32" s="89"/>
      <c r="Q32" s="257"/>
      <c r="R32" s="64"/>
      <c r="S32" s="296"/>
      <c r="T32" s="297"/>
      <c r="U32" s="294"/>
      <c r="V32" s="56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53"/>
      <c r="B33" s="53"/>
      <c r="C33" s="124"/>
      <c r="D33" s="73"/>
      <c r="E33" s="56"/>
      <c r="F33" s="53"/>
      <c r="G33" s="85"/>
      <c r="H33" s="85"/>
      <c r="I33" s="117"/>
      <c r="J33" s="103"/>
      <c r="K33" s="59"/>
      <c r="L33" s="77"/>
      <c r="M33" s="123"/>
      <c r="N33" s="62"/>
      <c r="O33" s="87"/>
      <c r="P33" s="89"/>
      <c r="Q33" s="257"/>
      <c r="R33" s="64"/>
      <c r="S33" s="296"/>
      <c r="T33" s="297"/>
      <c r="U33" s="295"/>
      <c r="V33" s="56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53"/>
      <c r="B34" s="53"/>
      <c r="C34" s="72"/>
      <c r="D34" s="125"/>
      <c r="E34" s="56"/>
      <c r="F34" s="53"/>
      <c r="G34" s="85"/>
      <c r="H34" s="85"/>
      <c r="I34" s="117"/>
      <c r="J34" s="53"/>
      <c r="K34" s="59"/>
      <c r="L34" s="77"/>
      <c r="M34" s="111"/>
      <c r="N34" s="62"/>
      <c r="O34" s="63"/>
      <c r="P34" s="66"/>
      <c r="Q34" s="265"/>
      <c r="R34" s="112"/>
      <c r="S34" s="296"/>
      <c r="T34" s="300"/>
      <c r="U34" s="295"/>
      <c r="V34" s="56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53"/>
      <c r="B35" s="53"/>
      <c r="C35" s="72"/>
      <c r="D35" s="126"/>
      <c r="E35" s="84"/>
      <c r="F35" s="53"/>
      <c r="G35" s="85"/>
      <c r="H35" s="85"/>
      <c r="I35" s="85"/>
      <c r="J35" s="103"/>
      <c r="K35" s="59"/>
      <c r="L35" s="77"/>
      <c r="M35" s="97"/>
      <c r="N35" s="62"/>
      <c r="O35" s="43"/>
      <c r="P35" s="78"/>
      <c r="Q35" s="250"/>
      <c r="R35" s="44"/>
      <c r="S35" s="296"/>
      <c r="T35" s="297"/>
      <c r="U35" s="295"/>
      <c r="V35" s="56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53"/>
      <c r="B36" s="53"/>
      <c r="C36" s="54"/>
      <c r="D36" s="126"/>
      <c r="E36" s="84"/>
      <c r="F36" s="53"/>
      <c r="G36" s="85"/>
      <c r="H36" s="85"/>
      <c r="I36" s="85"/>
      <c r="J36" s="103"/>
      <c r="K36" s="86"/>
      <c r="L36" s="77"/>
      <c r="M36" s="61"/>
      <c r="N36" s="62"/>
      <c r="O36" s="87"/>
      <c r="P36" s="89"/>
      <c r="Q36" s="257"/>
      <c r="R36" s="64"/>
      <c r="S36" s="296"/>
      <c r="T36" s="297"/>
      <c r="U36" s="294"/>
      <c r="V36" s="56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53"/>
      <c r="B37" s="53"/>
      <c r="C37" s="54"/>
      <c r="D37" s="55"/>
      <c r="E37" s="56"/>
      <c r="F37" s="53"/>
      <c r="G37" s="128"/>
      <c r="H37" s="128"/>
      <c r="I37" s="85"/>
      <c r="J37" s="103"/>
      <c r="K37" s="86"/>
      <c r="L37" s="77"/>
      <c r="M37" s="61"/>
      <c r="N37" s="62"/>
      <c r="O37" s="87"/>
      <c r="P37" s="89"/>
      <c r="Q37" s="257"/>
      <c r="R37" s="64"/>
      <c r="S37" s="301"/>
      <c r="T37" s="297"/>
      <c r="U37" s="294"/>
      <c r="V37" s="56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53"/>
      <c r="B38" s="53"/>
      <c r="C38" s="54"/>
      <c r="D38" s="55"/>
      <c r="E38" s="56"/>
      <c r="F38" s="53"/>
      <c r="G38" s="129"/>
      <c r="H38" s="129"/>
      <c r="I38" s="117"/>
      <c r="J38" s="53"/>
      <c r="K38" s="59"/>
      <c r="L38" s="77"/>
      <c r="M38" s="61"/>
      <c r="N38" s="106"/>
      <c r="O38" s="63"/>
      <c r="P38" s="66"/>
      <c r="Q38" s="265"/>
      <c r="R38" s="112"/>
      <c r="S38" s="296"/>
      <c r="T38" s="297"/>
      <c r="U38" s="294"/>
      <c r="V38" s="56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53"/>
      <c r="B39" s="53"/>
      <c r="C39" s="72"/>
      <c r="D39" s="120"/>
      <c r="E39" s="56"/>
      <c r="F39" s="53"/>
      <c r="G39" s="85"/>
      <c r="H39" s="85"/>
      <c r="I39" s="117"/>
      <c r="J39" s="103"/>
      <c r="K39" s="59"/>
      <c r="L39" s="77"/>
      <c r="M39" s="61"/>
      <c r="N39" s="62"/>
      <c r="O39" s="130"/>
      <c r="P39" s="133"/>
      <c r="Q39" s="303"/>
      <c r="R39" s="131"/>
      <c r="S39" s="296"/>
      <c r="T39" s="297"/>
      <c r="U39" s="295"/>
      <c r="V39" s="56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53"/>
      <c r="B40" s="53"/>
      <c r="C40" s="72"/>
      <c r="D40" s="55"/>
      <c r="E40" s="56"/>
      <c r="F40" s="53"/>
      <c r="G40" s="85"/>
      <c r="H40" s="85"/>
      <c r="I40" s="56"/>
      <c r="J40" s="103"/>
      <c r="K40" s="119"/>
      <c r="L40" s="77"/>
      <c r="M40" s="61"/>
      <c r="N40" s="62"/>
      <c r="O40" s="87"/>
      <c r="P40" s="89"/>
      <c r="Q40" s="257"/>
      <c r="R40" s="64"/>
      <c r="S40" s="296"/>
      <c r="T40" s="297"/>
      <c r="U40" s="294"/>
      <c r="V40" s="56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53"/>
      <c r="B41" s="53"/>
      <c r="C41" s="72"/>
      <c r="D41" s="83"/>
      <c r="E41" s="84"/>
      <c r="F41" s="53"/>
      <c r="G41" s="85"/>
      <c r="H41" s="85"/>
      <c r="I41" s="117"/>
      <c r="J41" s="103"/>
      <c r="K41" s="59"/>
      <c r="L41" s="77"/>
      <c r="M41" s="97"/>
      <c r="N41" s="134"/>
      <c r="O41" s="87"/>
      <c r="P41" s="89"/>
      <c r="Q41" s="257"/>
      <c r="R41" s="64"/>
      <c r="S41" s="296"/>
      <c r="T41" s="297"/>
      <c r="U41" s="295"/>
      <c r="V41" s="56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53"/>
      <c r="B42" s="53"/>
      <c r="C42" s="72"/>
      <c r="D42" s="55"/>
      <c r="E42" s="56"/>
      <c r="F42" s="53"/>
      <c r="G42" s="85"/>
      <c r="H42" s="85"/>
      <c r="I42" s="117"/>
      <c r="J42" s="103"/>
      <c r="K42" s="59"/>
      <c r="L42" s="105"/>
      <c r="M42" s="61"/>
      <c r="N42" s="135"/>
      <c r="O42" s="87"/>
      <c r="P42" s="89"/>
      <c r="Q42" s="257"/>
      <c r="R42" s="64"/>
      <c r="S42" s="296"/>
      <c r="T42" s="297"/>
      <c r="U42" s="295"/>
      <c r="V42" s="56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53"/>
      <c r="B43" s="53"/>
      <c r="C43" s="54"/>
      <c r="D43" s="136"/>
      <c r="E43" s="84"/>
      <c r="F43" s="53"/>
      <c r="G43" s="138"/>
      <c r="H43" s="138"/>
      <c r="I43" s="129"/>
      <c r="J43" s="103"/>
      <c r="K43" s="139"/>
      <c r="L43" s="77"/>
      <c r="M43" s="61"/>
      <c r="N43" s="134"/>
      <c r="O43" s="87"/>
      <c r="P43" s="89"/>
      <c r="Q43" s="257"/>
      <c r="R43" s="64"/>
      <c r="S43" s="296"/>
      <c r="T43" s="300"/>
      <c r="U43" s="295"/>
      <c r="V43" s="56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53"/>
      <c r="B44" s="53"/>
      <c r="C44" s="54"/>
      <c r="D44" s="83"/>
      <c r="E44" s="56"/>
      <c r="F44" s="53"/>
      <c r="G44" s="85"/>
      <c r="H44" s="85"/>
      <c r="I44" s="117"/>
      <c r="J44" s="53"/>
      <c r="K44" s="59"/>
      <c r="L44" s="77"/>
      <c r="M44" s="61"/>
      <c r="N44" s="140"/>
      <c r="O44" s="87"/>
      <c r="P44" s="89"/>
      <c r="Q44" s="257"/>
      <c r="R44" s="64"/>
      <c r="S44" s="296"/>
      <c r="T44" s="300"/>
      <c r="U44" s="274"/>
      <c r="V44" s="56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53"/>
      <c r="B45" s="53"/>
      <c r="C45" s="72"/>
      <c r="D45" s="83"/>
      <c r="E45" s="84"/>
      <c r="F45" s="53"/>
      <c r="G45" s="85"/>
      <c r="H45" s="85"/>
      <c r="I45" s="117"/>
      <c r="J45" s="53"/>
      <c r="K45" s="86"/>
      <c r="L45" s="77"/>
      <c r="M45" s="61"/>
      <c r="N45" s="141"/>
      <c r="O45" s="87"/>
      <c r="P45" s="89"/>
      <c r="Q45" s="257"/>
      <c r="R45" s="64"/>
      <c r="S45" s="301"/>
      <c r="T45" s="297"/>
      <c r="U45" s="274"/>
      <c r="V45" s="56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53"/>
      <c r="B46" s="53"/>
      <c r="C46" s="72"/>
      <c r="D46" s="142"/>
      <c r="E46" s="84"/>
      <c r="F46" s="53"/>
      <c r="G46" s="85"/>
      <c r="H46" s="85"/>
      <c r="I46" s="117"/>
      <c r="J46" s="53"/>
      <c r="K46" s="59"/>
      <c r="L46" s="105"/>
      <c r="M46" s="61"/>
      <c r="N46" s="141"/>
      <c r="O46" s="87"/>
      <c r="P46" s="89"/>
      <c r="Q46" s="257"/>
      <c r="R46" s="64"/>
      <c r="S46" s="296"/>
      <c r="T46" s="297"/>
      <c r="U46" s="282"/>
      <c r="V46" s="56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53"/>
      <c r="B47" s="53"/>
      <c r="C47" s="72"/>
      <c r="D47" s="55"/>
      <c r="E47" s="84"/>
      <c r="F47" s="53"/>
      <c r="G47" s="144"/>
      <c r="H47" s="144"/>
      <c r="I47" s="117"/>
      <c r="J47" s="103"/>
      <c r="K47" s="59"/>
      <c r="L47" s="77"/>
      <c r="M47" s="123"/>
      <c r="N47" s="141"/>
      <c r="O47" s="63"/>
      <c r="P47" s="66"/>
      <c r="Q47" s="265"/>
      <c r="R47" s="112"/>
      <c r="S47" s="307"/>
      <c r="T47" s="308"/>
      <c r="U47" s="274"/>
      <c r="V47" s="56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53"/>
      <c r="B48" s="53"/>
      <c r="C48" s="54"/>
      <c r="D48" s="55"/>
      <c r="E48" s="84"/>
      <c r="F48" s="53"/>
      <c r="G48" s="85"/>
      <c r="H48" s="85"/>
      <c r="I48" s="85"/>
      <c r="J48" s="103"/>
      <c r="K48" s="59"/>
      <c r="L48" s="77"/>
      <c r="M48" s="145"/>
      <c r="N48" s="141"/>
      <c r="O48" s="87"/>
      <c r="P48" s="89"/>
      <c r="Q48" s="257"/>
      <c r="R48" s="64"/>
      <c r="S48" s="307"/>
      <c r="T48" s="309"/>
      <c r="U48" s="294"/>
      <c r="V48" s="56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53"/>
      <c r="B49" s="53"/>
      <c r="C49" s="72"/>
      <c r="D49" s="55"/>
      <c r="E49" s="84"/>
      <c r="F49" s="53"/>
      <c r="G49" s="85"/>
      <c r="H49" s="85"/>
      <c r="I49" s="85"/>
      <c r="J49" s="103"/>
      <c r="K49" s="59"/>
      <c r="L49" s="77"/>
      <c r="M49" s="145"/>
      <c r="N49" s="141"/>
      <c r="O49" s="43"/>
      <c r="P49" s="78"/>
      <c r="Q49" s="250"/>
      <c r="R49" s="44"/>
      <c r="S49" s="307"/>
      <c r="T49" s="309"/>
      <c r="U49" s="295"/>
      <c r="V49" s="56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53"/>
      <c r="B50" s="53"/>
      <c r="C50" s="72"/>
      <c r="D50" s="125"/>
      <c r="E50" s="56"/>
      <c r="F50" s="53"/>
      <c r="G50" s="85"/>
      <c r="H50" s="85"/>
      <c r="I50" s="146"/>
      <c r="J50" s="53"/>
      <c r="K50" s="86"/>
      <c r="L50" s="77"/>
      <c r="M50" s="145"/>
      <c r="N50" s="141"/>
      <c r="O50" s="63"/>
      <c r="P50" s="66"/>
      <c r="Q50" s="265"/>
      <c r="R50" s="112"/>
      <c r="S50" s="310"/>
      <c r="T50" s="309"/>
      <c r="U50" s="295"/>
      <c r="V50" s="56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53"/>
      <c r="B51" s="53"/>
      <c r="C51" s="72"/>
      <c r="D51" s="147"/>
      <c r="E51" s="84"/>
      <c r="F51" s="53"/>
      <c r="G51" s="85"/>
      <c r="H51" s="85"/>
      <c r="I51" s="117"/>
      <c r="J51" s="103"/>
      <c r="K51" s="86"/>
      <c r="L51" s="77"/>
      <c r="M51" s="148"/>
      <c r="N51" s="141"/>
      <c r="O51" s="63"/>
      <c r="P51" s="66"/>
      <c r="Q51" s="265"/>
      <c r="R51" s="112"/>
      <c r="S51" s="307"/>
      <c r="T51" s="309"/>
      <c r="U51" s="295"/>
      <c r="V51" s="56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53"/>
      <c r="B52" s="53"/>
      <c r="C52" s="72"/>
      <c r="D52" s="54"/>
      <c r="E52" s="84"/>
      <c r="F52" s="53"/>
      <c r="G52" s="85"/>
      <c r="H52" s="85"/>
      <c r="I52" s="117"/>
      <c r="J52" s="103"/>
      <c r="K52" s="59"/>
      <c r="L52" s="105"/>
      <c r="M52" s="145"/>
      <c r="N52" s="149"/>
      <c r="O52" s="87"/>
      <c r="P52" s="89"/>
      <c r="Q52" s="257"/>
      <c r="R52" s="64"/>
      <c r="S52" s="307"/>
      <c r="T52" s="309"/>
      <c r="U52" s="295"/>
      <c r="V52" s="56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53"/>
      <c r="B53" s="53"/>
      <c r="C53" s="72"/>
      <c r="D53" s="72"/>
      <c r="E53" s="84"/>
      <c r="F53" s="53"/>
      <c r="G53" s="75"/>
      <c r="H53" s="75"/>
      <c r="I53" s="117"/>
      <c r="J53" s="103"/>
      <c r="K53" s="139"/>
      <c r="L53" s="77"/>
      <c r="M53" s="145"/>
      <c r="N53" s="141"/>
      <c r="O53" s="63"/>
      <c r="P53" s="66"/>
      <c r="Q53" s="265"/>
      <c r="R53" s="112"/>
      <c r="S53" s="307"/>
      <c r="T53" s="308"/>
      <c r="U53" s="295"/>
      <c r="V53" s="56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53"/>
      <c r="B54" s="53"/>
      <c r="C54" s="72"/>
      <c r="D54" s="72"/>
      <c r="E54" s="151"/>
      <c r="F54" s="53"/>
      <c r="G54" s="85"/>
      <c r="H54" s="85"/>
      <c r="I54" s="117"/>
      <c r="J54" s="103"/>
      <c r="K54" s="59"/>
      <c r="L54" s="152"/>
      <c r="M54" s="145"/>
      <c r="N54" s="149"/>
      <c r="O54" s="87"/>
      <c r="P54" s="89"/>
      <c r="Q54" s="257"/>
      <c r="R54" s="64"/>
      <c r="S54" s="310"/>
      <c r="T54" s="309"/>
      <c r="U54" s="295"/>
      <c r="V54" s="80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53"/>
      <c r="B55" s="53"/>
      <c r="C55" s="72"/>
      <c r="D55" s="72"/>
      <c r="E55" s="25"/>
      <c r="F55" s="53"/>
      <c r="G55" s="154"/>
      <c r="H55" s="154"/>
      <c r="I55" s="117"/>
      <c r="J55" s="103"/>
      <c r="K55" s="59"/>
      <c r="L55" s="77"/>
      <c r="M55" s="145"/>
      <c r="N55" s="155"/>
      <c r="O55" s="87"/>
      <c r="P55" s="89"/>
      <c r="Q55" s="257"/>
      <c r="R55" s="64"/>
      <c r="S55" s="310"/>
      <c r="T55" s="309"/>
      <c r="U55" s="295"/>
      <c r="V55" s="56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53"/>
      <c r="B56" s="53"/>
      <c r="C56" s="72"/>
      <c r="D56" s="72"/>
      <c r="E56" s="25"/>
      <c r="F56" s="53"/>
      <c r="G56" s="85"/>
      <c r="H56" s="85"/>
      <c r="I56" s="117"/>
      <c r="J56" s="103"/>
      <c r="K56" s="156"/>
      <c r="L56" s="77"/>
      <c r="M56" s="145"/>
      <c r="N56" s="141"/>
      <c r="O56" s="130"/>
      <c r="P56" s="133"/>
      <c r="Q56" s="303"/>
      <c r="R56" s="131"/>
      <c r="S56" s="310"/>
      <c r="T56" s="309"/>
      <c r="U56" s="295"/>
      <c r="V56" s="56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53"/>
      <c r="B57" s="53"/>
      <c r="C57" s="72"/>
      <c r="D57" s="72"/>
      <c r="E57" s="25"/>
      <c r="F57" s="53"/>
      <c r="G57" s="85"/>
      <c r="H57" s="85"/>
      <c r="I57" s="117"/>
      <c r="J57" s="103"/>
      <c r="K57" s="157"/>
      <c r="L57" s="77"/>
      <c r="M57" s="145"/>
      <c r="N57" s="149"/>
      <c r="O57" s="130"/>
      <c r="P57" s="133"/>
      <c r="Q57" s="303"/>
      <c r="R57" s="131"/>
      <c r="S57" s="310"/>
      <c r="T57" s="309"/>
      <c r="U57" s="295"/>
      <c r="V57" s="56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53"/>
      <c r="B58" s="53"/>
      <c r="C58" s="72"/>
      <c r="D58" s="72"/>
      <c r="E58" s="25"/>
      <c r="F58" s="53"/>
      <c r="G58" s="85"/>
      <c r="H58" s="85"/>
      <c r="I58" s="117"/>
      <c r="J58" s="103"/>
      <c r="K58" s="156"/>
      <c r="L58" s="77"/>
      <c r="M58" s="158"/>
      <c r="N58" s="149"/>
      <c r="O58" s="87"/>
      <c r="P58" s="89"/>
      <c r="Q58" s="257"/>
      <c r="R58" s="64"/>
      <c r="S58" s="307"/>
      <c r="T58" s="309"/>
      <c r="U58" s="295"/>
      <c r="V58" s="56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53"/>
      <c r="B59" s="53"/>
      <c r="C59" s="72"/>
      <c r="D59" s="121"/>
      <c r="E59" s="25"/>
      <c r="F59" s="53"/>
      <c r="G59" s="85"/>
      <c r="H59" s="85"/>
      <c r="I59" s="117"/>
      <c r="J59" s="103"/>
      <c r="K59" s="156"/>
      <c r="L59" s="77"/>
      <c r="M59" s="145"/>
      <c r="N59" s="155"/>
      <c r="O59" s="63"/>
      <c r="P59" s="66"/>
      <c r="Q59" s="265"/>
      <c r="R59" s="112"/>
      <c r="S59" s="307"/>
      <c r="T59" s="309"/>
      <c r="U59" s="295"/>
      <c r="V59" s="56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53"/>
      <c r="B60" s="53"/>
      <c r="C60" s="54"/>
      <c r="D60" s="72"/>
      <c r="E60" s="25"/>
      <c r="F60" s="53"/>
      <c r="G60" s="85"/>
      <c r="H60" s="85"/>
      <c r="I60" s="117"/>
      <c r="J60" s="103"/>
      <c r="K60" s="156"/>
      <c r="L60" s="77"/>
      <c r="M60" s="145"/>
      <c r="N60" s="149"/>
      <c r="O60" s="63"/>
      <c r="P60" s="66"/>
      <c r="Q60" s="265"/>
      <c r="R60" s="112"/>
      <c r="S60" s="307"/>
      <c r="T60" s="309"/>
      <c r="U60" s="295"/>
      <c r="V60" s="56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53"/>
      <c r="B61" s="53"/>
      <c r="C61" s="72"/>
      <c r="D61" s="72"/>
      <c r="E61" s="25"/>
      <c r="F61" s="53"/>
      <c r="G61" s="85"/>
      <c r="H61" s="85"/>
      <c r="I61" s="117"/>
      <c r="J61" s="103"/>
      <c r="K61" s="156"/>
      <c r="L61" s="105"/>
      <c r="M61" s="145"/>
      <c r="N61" s="159"/>
      <c r="O61" s="63"/>
      <c r="P61" s="66"/>
      <c r="Q61" s="265"/>
      <c r="R61" s="112"/>
      <c r="S61" s="307"/>
      <c r="T61" s="309"/>
      <c r="U61" s="294"/>
      <c r="V61" s="56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53"/>
      <c r="B62" s="53"/>
      <c r="C62" s="72"/>
      <c r="D62" s="72"/>
      <c r="E62" s="25"/>
      <c r="F62" s="53"/>
      <c r="G62" s="85"/>
      <c r="H62" s="85"/>
      <c r="I62" s="117"/>
      <c r="J62" s="103"/>
      <c r="K62" s="156"/>
      <c r="L62" s="77"/>
      <c r="M62" s="145"/>
      <c r="N62" s="159"/>
      <c r="O62" s="63"/>
      <c r="P62" s="66"/>
      <c r="Q62" s="265"/>
      <c r="R62" s="112"/>
      <c r="S62" s="307"/>
      <c r="T62" s="309"/>
      <c r="U62" s="295"/>
      <c r="V62" s="56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53"/>
      <c r="B63" s="53"/>
      <c r="C63" s="72"/>
      <c r="D63" s="72"/>
      <c r="E63" s="25"/>
      <c r="F63" s="53"/>
      <c r="G63" s="85"/>
      <c r="H63" s="85"/>
      <c r="I63" s="117"/>
      <c r="J63" s="103"/>
      <c r="K63" s="156"/>
      <c r="L63" s="77"/>
      <c r="M63" s="148"/>
      <c r="N63" s="159"/>
      <c r="O63" s="87"/>
      <c r="P63" s="89"/>
      <c r="Q63" s="257"/>
      <c r="R63" s="64"/>
      <c r="S63" s="307"/>
      <c r="T63" s="309"/>
      <c r="U63" s="295"/>
      <c r="V63" s="56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53"/>
      <c r="B64" s="53"/>
      <c r="C64" s="72"/>
      <c r="D64" s="72"/>
      <c r="E64" s="25"/>
      <c r="F64" s="53"/>
      <c r="G64" s="85"/>
      <c r="H64" s="85"/>
      <c r="I64" s="117"/>
      <c r="J64" s="103"/>
      <c r="K64" s="156"/>
      <c r="L64" s="105"/>
      <c r="M64" s="148"/>
      <c r="N64" s="159"/>
      <c r="O64" s="63"/>
      <c r="P64" s="66"/>
      <c r="Q64" s="265"/>
      <c r="R64" s="112"/>
      <c r="S64" s="307"/>
      <c r="T64" s="309"/>
      <c r="U64" s="295"/>
      <c r="V64" s="161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53"/>
      <c r="B65" s="53"/>
      <c r="C65" s="72"/>
      <c r="D65" s="72"/>
      <c r="E65" s="25"/>
      <c r="F65" s="53"/>
      <c r="G65" s="85"/>
      <c r="H65" s="85"/>
      <c r="I65" s="117"/>
      <c r="J65" s="103"/>
      <c r="K65" s="157"/>
      <c r="L65" s="105"/>
      <c r="M65" s="145"/>
      <c r="N65" s="149"/>
      <c r="O65" s="87"/>
      <c r="P65" s="89"/>
      <c r="Q65" s="257"/>
      <c r="R65" s="64"/>
      <c r="S65" s="307"/>
      <c r="T65" s="309"/>
      <c r="U65" s="295"/>
      <c r="V65" s="56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53"/>
      <c r="B66" s="53"/>
      <c r="C66" s="72"/>
      <c r="D66" s="72"/>
      <c r="E66" s="25"/>
      <c r="F66" s="53"/>
      <c r="G66" s="85"/>
      <c r="H66" s="85"/>
      <c r="I66" s="117"/>
      <c r="J66" s="103"/>
      <c r="K66" s="157"/>
      <c r="L66" s="105"/>
      <c r="M66" s="148"/>
      <c r="N66" s="155"/>
      <c r="O66" s="63"/>
      <c r="P66" s="66"/>
      <c r="Q66" s="265"/>
      <c r="R66" s="112"/>
      <c r="S66" s="307"/>
      <c r="T66" s="309"/>
      <c r="U66" s="295"/>
      <c r="V66" s="56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53"/>
      <c r="B67" s="53"/>
      <c r="C67" s="72"/>
      <c r="D67" s="72"/>
      <c r="E67" s="25"/>
      <c r="F67" s="53"/>
      <c r="G67" s="85"/>
      <c r="H67" s="85"/>
      <c r="I67" s="117"/>
      <c r="J67" s="103"/>
      <c r="K67" s="156"/>
      <c r="L67" s="105"/>
      <c r="M67" s="148"/>
      <c r="N67" s="141"/>
      <c r="O67" s="63"/>
      <c r="P67" s="66"/>
      <c r="Q67" s="265"/>
      <c r="R67" s="112"/>
      <c r="S67" s="307"/>
      <c r="T67" s="309"/>
      <c r="U67" s="295"/>
      <c r="V67" s="56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53"/>
      <c r="B68" s="53"/>
      <c r="C68" s="72"/>
      <c r="D68" s="72"/>
      <c r="E68" s="162"/>
      <c r="F68" s="53"/>
      <c r="G68" s="85"/>
      <c r="H68" s="85"/>
      <c r="I68" s="117"/>
      <c r="J68" s="103"/>
      <c r="K68" s="163"/>
      <c r="L68" s="105"/>
      <c r="M68" s="145"/>
      <c r="N68" s="149"/>
      <c r="O68" s="87"/>
      <c r="P68" s="89"/>
      <c r="Q68" s="257"/>
      <c r="R68" s="64"/>
      <c r="S68" s="307"/>
      <c r="T68" s="309"/>
      <c r="U68" s="295"/>
      <c r="V68" s="56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53"/>
      <c r="B69" s="53"/>
      <c r="C69" s="72"/>
      <c r="D69" s="72"/>
      <c r="E69" s="162"/>
      <c r="F69" s="53"/>
      <c r="G69" s="85"/>
      <c r="H69" s="85"/>
      <c r="I69" s="117"/>
      <c r="J69" s="103"/>
      <c r="K69" s="164"/>
      <c r="L69" s="105"/>
      <c r="M69" s="148"/>
      <c r="N69" s="149"/>
      <c r="O69" s="63"/>
      <c r="P69" s="66"/>
      <c r="Q69" s="265"/>
      <c r="R69" s="112"/>
      <c r="S69" s="307"/>
      <c r="T69" s="309"/>
      <c r="U69" s="295"/>
      <c r="V69" s="56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53"/>
      <c r="B70" s="53"/>
      <c r="C70" s="72"/>
      <c r="D70" s="72"/>
      <c r="E70" s="162"/>
      <c r="F70" s="53"/>
      <c r="G70" s="85"/>
      <c r="H70" s="85"/>
      <c r="I70" s="117"/>
      <c r="J70" s="103"/>
      <c r="K70" s="156"/>
      <c r="L70" s="105"/>
      <c r="M70" s="165"/>
      <c r="N70" s="149"/>
      <c r="O70" s="63"/>
      <c r="P70" s="66"/>
      <c r="Q70" s="265"/>
      <c r="R70" s="112"/>
      <c r="S70" s="307"/>
      <c r="T70" s="309"/>
      <c r="U70" s="295"/>
      <c r="V70" s="80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53"/>
      <c r="B71" s="53"/>
      <c r="C71" s="72"/>
      <c r="D71" s="72"/>
      <c r="E71" s="162"/>
      <c r="F71" s="53"/>
      <c r="G71" s="85"/>
      <c r="H71" s="85"/>
      <c r="I71" s="117"/>
      <c r="J71" s="103"/>
      <c r="K71" s="163"/>
      <c r="L71" s="77"/>
      <c r="M71" s="148"/>
      <c r="N71" s="149"/>
      <c r="O71" s="63"/>
      <c r="P71" s="66"/>
      <c r="Q71" s="265"/>
      <c r="R71" s="112"/>
      <c r="S71" s="307"/>
      <c r="T71" s="309"/>
      <c r="U71" s="295"/>
      <c r="V71" s="56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53"/>
      <c r="B72" s="53"/>
      <c r="C72" s="166"/>
      <c r="D72" s="167"/>
      <c r="E72" s="162"/>
      <c r="F72" s="53"/>
      <c r="G72" s="85"/>
      <c r="H72" s="85"/>
      <c r="I72" s="117"/>
      <c r="J72" s="103"/>
      <c r="K72" s="168"/>
      <c r="L72" s="77"/>
      <c r="M72" s="169"/>
      <c r="N72" s="170"/>
      <c r="O72" s="63"/>
      <c r="P72" s="66"/>
      <c r="Q72" s="265"/>
      <c r="R72" s="112"/>
      <c r="S72" s="315"/>
      <c r="T72" s="316"/>
      <c r="U72" s="295"/>
      <c r="V72" s="56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53"/>
      <c r="B73" s="53"/>
      <c r="C73" s="166"/>
      <c r="D73" s="72"/>
      <c r="E73" s="162"/>
      <c r="F73" s="53"/>
      <c r="G73" s="85"/>
      <c r="H73" s="85"/>
      <c r="I73" s="117"/>
      <c r="J73" s="103"/>
      <c r="K73" s="171"/>
      <c r="L73" s="105"/>
      <c r="M73" s="169"/>
      <c r="N73" s="170"/>
      <c r="O73" s="130"/>
      <c r="P73" s="133"/>
      <c r="Q73" s="303"/>
      <c r="R73" s="131"/>
      <c r="S73" s="315"/>
      <c r="T73" s="316"/>
      <c r="U73" s="295"/>
      <c r="V73" s="161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53"/>
      <c r="B74" s="53"/>
      <c r="C74" s="166"/>
      <c r="D74" s="83"/>
      <c r="E74" s="162"/>
      <c r="F74" s="53"/>
      <c r="G74" s="85"/>
      <c r="H74" s="85"/>
      <c r="I74" s="85"/>
      <c r="J74" s="103"/>
      <c r="K74" s="168"/>
      <c r="L74" s="105"/>
      <c r="M74" s="172"/>
      <c r="N74" s="170"/>
      <c r="O74" s="63"/>
      <c r="P74" s="66"/>
      <c r="Q74" s="265"/>
      <c r="R74" s="112"/>
      <c r="S74" s="315"/>
      <c r="T74" s="316"/>
      <c r="U74" s="295"/>
      <c r="V74" s="161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53"/>
      <c r="B75" s="53"/>
      <c r="C75" s="166"/>
      <c r="D75" s="72"/>
      <c r="E75" s="162"/>
      <c r="F75" s="53"/>
      <c r="G75" s="85"/>
      <c r="H75" s="85"/>
      <c r="I75" s="85"/>
      <c r="J75" s="103"/>
      <c r="K75" s="168"/>
      <c r="L75" s="77"/>
      <c r="M75" s="169"/>
      <c r="N75" s="170"/>
      <c r="O75" s="63"/>
      <c r="P75" s="66"/>
      <c r="Q75" s="265"/>
      <c r="R75" s="112"/>
      <c r="S75" s="315"/>
      <c r="T75" s="316"/>
      <c r="U75" s="295"/>
      <c r="V75" s="161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53"/>
      <c r="B76" s="53"/>
      <c r="C76" s="166"/>
      <c r="D76" s="72"/>
      <c r="E76" s="162"/>
      <c r="F76" s="53"/>
      <c r="G76" s="85"/>
      <c r="H76" s="85"/>
      <c r="I76" s="85"/>
      <c r="J76" s="103"/>
      <c r="K76" s="171"/>
      <c r="L76" s="105"/>
      <c r="M76" s="169"/>
      <c r="N76" s="170"/>
      <c r="O76" s="63"/>
      <c r="P76" s="66"/>
      <c r="Q76" s="265"/>
      <c r="R76" s="112"/>
      <c r="S76" s="315"/>
      <c r="T76" s="316"/>
      <c r="U76" s="295"/>
      <c r="V76" s="161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53"/>
      <c r="B77" s="53"/>
      <c r="C77" s="166"/>
      <c r="D77" s="72"/>
      <c r="E77" s="25"/>
      <c r="F77" s="53"/>
      <c r="G77" s="85"/>
      <c r="H77" s="85"/>
      <c r="I77" s="85"/>
      <c r="J77" s="103"/>
      <c r="K77" s="171"/>
      <c r="L77" s="105"/>
      <c r="M77" s="169"/>
      <c r="N77" s="170"/>
      <c r="O77" s="63"/>
      <c r="P77" s="66"/>
      <c r="Q77" s="265"/>
      <c r="R77" s="112"/>
      <c r="S77" s="315"/>
      <c r="T77" s="316"/>
      <c r="U77" s="295"/>
      <c r="V77" s="173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53"/>
      <c r="B78" s="53"/>
      <c r="C78" s="166"/>
      <c r="D78" s="72"/>
      <c r="E78" s="25"/>
      <c r="F78" s="53"/>
      <c r="G78" s="85"/>
      <c r="H78" s="85"/>
      <c r="I78" s="85"/>
      <c r="J78" s="103"/>
      <c r="K78" s="171"/>
      <c r="L78" s="105"/>
      <c r="M78" s="169"/>
      <c r="N78" s="170"/>
      <c r="O78" s="63"/>
      <c r="P78" s="66"/>
      <c r="Q78" s="265"/>
      <c r="R78" s="112"/>
      <c r="S78" s="315"/>
      <c r="T78" s="316"/>
      <c r="U78" s="295"/>
      <c r="V78" s="161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03"/>
      <c r="B79" s="53"/>
      <c r="C79" s="166"/>
      <c r="D79" s="72"/>
      <c r="E79" s="25"/>
      <c r="F79" s="53"/>
      <c r="G79" s="175"/>
      <c r="H79" s="175"/>
      <c r="I79" s="175"/>
      <c r="J79" s="103"/>
      <c r="K79" s="168"/>
      <c r="L79" s="105"/>
      <c r="M79" s="169"/>
      <c r="N79" s="170"/>
      <c r="O79" s="63"/>
      <c r="P79" s="66"/>
      <c r="Q79" s="265"/>
      <c r="R79" s="112"/>
      <c r="S79" s="315"/>
      <c r="T79" s="316"/>
      <c r="U79" s="295"/>
      <c r="V79" s="177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03"/>
      <c r="B80" s="53"/>
      <c r="C80" s="166"/>
      <c r="D80" s="72"/>
      <c r="E80" s="25"/>
      <c r="F80" s="53"/>
      <c r="G80" s="175"/>
      <c r="H80" s="175"/>
      <c r="I80" s="175"/>
      <c r="J80" s="103"/>
      <c r="K80" s="168"/>
      <c r="L80" s="105"/>
      <c r="M80" s="169"/>
      <c r="N80" s="170"/>
      <c r="O80" s="63"/>
      <c r="P80" s="66"/>
      <c r="Q80" s="265"/>
      <c r="R80" s="112"/>
      <c r="S80" s="315"/>
      <c r="T80" s="316"/>
      <c r="U80" s="295"/>
      <c r="V80" s="17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03"/>
      <c r="B81" s="53"/>
      <c r="C81" s="166"/>
      <c r="D81" s="72"/>
      <c r="E81" s="25"/>
      <c r="F81" s="53"/>
      <c r="G81" s="175"/>
      <c r="H81" s="175"/>
      <c r="I81" s="175"/>
      <c r="J81" s="103"/>
      <c r="K81" s="168"/>
      <c r="L81" s="105"/>
      <c r="M81" s="169"/>
      <c r="N81" s="170"/>
      <c r="O81" s="63"/>
      <c r="P81" s="66"/>
      <c r="Q81" s="265"/>
      <c r="R81" s="112"/>
      <c r="S81" s="315"/>
      <c r="T81" s="316"/>
      <c r="U81" s="295"/>
      <c r="V81" s="17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03"/>
      <c r="B82" s="53"/>
      <c r="C82" s="166"/>
      <c r="D82" s="72"/>
      <c r="E82" s="25"/>
      <c r="F82" s="53"/>
      <c r="G82" s="175"/>
      <c r="H82" s="175"/>
      <c r="I82" s="175"/>
      <c r="J82" s="103"/>
      <c r="K82" s="179"/>
      <c r="L82" s="180"/>
      <c r="M82" s="181"/>
      <c r="N82" s="182"/>
      <c r="O82" s="183"/>
      <c r="P82" s="186"/>
      <c r="Q82" s="317"/>
      <c r="R82" s="184"/>
      <c r="S82" s="318"/>
      <c r="T82" s="319"/>
      <c r="U82" s="320"/>
      <c r="V82" s="17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03"/>
      <c r="B83" s="53"/>
      <c r="C83" s="166"/>
      <c r="D83" s="72"/>
      <c r="E83" s="25"/>
      <c r="F83" s="53"/>
      <c r="G83" s="175"/>
      <c r="H83" s="175"/>
      <c r="I83" s="175"/>
      <c r="J83" s="103"/>
      <c r="K83" s="179"/>
      <c r="L83" s="180"/>
      <c r="M83" s="181"/>
      <c r="N83" s="182"/>
      <c r="O83" s="183"/>
      <c r="P83" s="186"/>
      <c r="Q83" s="317"/>
      <c r="R83" s="184"/>
      <c r="S83" s="318"/>
      <c r="T83" s="319"/>
      <c r="U83" s="320"/>
      <c r="V83" s="17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03"/>
      <c r="B84" s="53"/>
      <c r="C84" s="166"/>
      <c r="D84" s="72"/>
      <c r="E84" s="25"/>
      <c r="F84" s="53"/>
      <c r="G84" s="175"/>
      <c r="H84" s="175"/>
      <c r="I84" s="175"/>
      <c r="J84" s="103"/>
      <c r="K84" s="179"/>
      <c r="L84" s="180"/>
      <c r="M84" s="181"/>
      <c r="N84" s="182"/>
      <c r="O84" s="183"/>
      <c r="P84" s="186"/>
      <c r="Q84" s="317"/>
      <c r="R84" s="184"/>
      <c r="S84" s="318"/>
      <c r="T84" s="319"/>
      <c r="U84" s="320"/>
      <c r="V84" s="17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03"/>
      <c r="B85" s="53"/>
      <c r="C85" s="166"/>
      <c r="D85" s="72"/>
      <c r="E85" s="25"/>
      <c r="F85" s="53"/>
      <c r="G85" s="175"/>
      <c r="H85" s="175"/>
      <c r="I85" s="175"/>
      <c r="J85" s="103"/>
      <c r="K85" s="187"/>
      <c r="L85" s="180"/>
      <c r="M85" s="188"/>
      <c r="N85" s="189"/>
      <c r="O85" s="190"/>
      <c r="P85" s="193"/>
      <c r="Q85" s="321"/>
      <c r="R85" s="191"/>
      <c r="S85" s="322"/>
      <c r="T85" s="319"/>
      <c r="U85" s="320"/>
      <c r="V85" s="17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03"/>
      <c r="B86" s="53"/>
      <c r="C86" s="166"/>
      <c r="D86" s="72"/>
      <c r="E86" s="162"/>
      <c r="F86" s="53"/>
      <c r="G86" s="175"/>
      <c r="H86" s="175"/>
      <c r="I86" s="175"/>
      <c r="J86" s="103"/>
      <c r="K86" s="179"/>
      <c r="L86" s="195"/>
      <c r="M86" s="181"/>
      <c r="N86" s="182"/>
      <c r="O86" s="196"/>
      <c r="P86" s="199"/>
      <c r="Q86" s="323"/>
      <c r="R86" s="197"/>
      <c r="S86" s="318"/>
      <c r="T86" s="319"/>
      <c r="U86" s="320"/>
      <c r="V86" s="17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03"/>
      <c r="B87" s="53"/>
      <c r="C87" s="166"/>
      <c r="D87" s="72"/>
      <c r="E87" s="162"/>
      <c r="F87" s="53"/>
      <c r="G87" s="175"/>
      <c r="H87" s="175"/>
      <c r="I87" s="175"/>
      <c r="J87" s="103"/>
      <c r="K87" s="179"/>
      <c r="L87" s="195"/>
      <c r="M87" s="181"/>
      <c r="N87" s="182"/>
      <c r="O87" s="196"/>
      <c r="P87" s="199"/>
      <c r="Q87" s="323"/>
      <c r="R87" s="197"/>
      <c r="S87" s="318"/>
      <c r="T87" s="319"/>
      <c r="U87" s="320"/>
      <c r="V87" s="17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03"/>
      <c r="B88" s="53"/>
      <c r="C88" s="166"/>
      <c r="D88" s="72"/>
      <c r="E88" s="162"/>
      <c r="F88" s="53"/>
      <c r="G88" s="175"/>
      <c r="H88" s="175"/>
      <c r="I88" s="175"/>
      <c r="J88" s="103"/>
      <c r="K88" s="179"/>
      <c r="L88" s="195"/>
      <c r="M88" s="181"/>
      <c r="N88" s="182"/>
      <c r="O88" s="196"/>
      <c r="P88" s="199"/>
      <c r="Q88" s="323"/>
      <c r="R88" s="197"/>
      <c r="S88" s="318"/>
      <c r="T88" s="319"/>
      <c r="U88" s="320"/>
      <c r="V88" s="17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03"/>
      <c r="B89" s="53"/>
      <c r="C89" s="166"/>
      <c r="D89" s="72"/>
      <c r="E89" s="162"/>
      <c r="F89" s="53"/>
      <c r="G89" s="175"/>
      <c r="H89" s="175"/>
      <c r="I89" s="175"/>
      <c r="J89" s="103"/>
      <c r="K89" s="179"/>
      <c r="L89" s="195"/>
      <c r="M89" s="181"/>
      <c r="N89" s="182"/>
      <c r="O89" s="196"/>
      <c r="P89" s="199"/>
      <c r="Q89" s="323"/>
      <c r="R89" s="197"/>
      <c r="S89" s="318"/>
      <c r="T89" s="319"/>
      <c r="U89" s="320"/>
      <c r="V89" s="17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03"/>
      <c r="B90" s="53"/>
      <c r="C90" s="166"/>
      <c r="D90" s="72"/>
      <c r="E90" s="162"/>
      <c r="F90" s="53"/>
      <c r="G90" s="175"/>
      <c r="H90" s="175"/>
      <c r="I90" s="175"/>
      <c r="J90" s="103"/>
      <c r="K90" s="179"/>
      <c r="L90" s="195"/>
      <c r="M90" s="181"/>
      <c r="N90" s="182"/>
      <c r="O90" s="196"/>
      <c r="P90" s="199"/>
      <c r="Q90" s="323"/>
      <c r="R90" s="197"/>
      <c r="S90" s="318"/>
      <c r="T90" s="319"/>
      <c r="U90" s="320"/>
      <c r="V90" s="17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03"/>
      <c r="B91" s="53"/>
      <c r="C91" s="166"/>
      <c r="D91" s="72"/>
      <c r="E91" s="162"/>
      <c r="F91" s="53"/>
      <c r="G91" s="175"/>
      <c r="H91" s="175"/>
      <c r="I91" s="175"/>
      <c r="J91" s="103"/>
      <c r="K91" s="179"/>
      <c r="L91" s="195"/>
      <c r="M91" s="181"/>
      <c r="N91" s="182"/>
      <c r="O91" s="196"/>
      <c r="P91" s="199"/>
      <c r="Q91" s="323"/>
      <c r="R91" s="197"/>
      <c r="S91" s="318"/>
      <c r="T91" s="319"/>
      <c r="U91" s="320"/>
      <c r="V91" s="17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03"/>
      <c r="B92" s="53"/>
      <c r="C92" s="166"/>
      <c r="D92" s="72"/>
      <c r="E92" s="162"/>
      <c r="F92" s="53"/>
      <c r="G92" s="175"/>
      <c r="H92" s="175"/>
      <c r="I92" s="175"/>
      <c r="J92" s="103"/>
      <c r="K92" s="179"/>
      <c r="L92" s="195"/>
      <c r="M92" s="181"/>
      <c r="N92" s="182"/>
      <c r="O92" s="196"/>
      <c r="P92" s="199"/>
      <c r="Q92" s="323"/>
      <c r="R92" s="197"/>
      <c r="S92" s="318"/>
      <c r="T92" s="319"/>
      <c r="U92" s="320"/>
      <c r="V92" s="17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03"/>
      <c r="B93" s="53"/>
      <c r="C93" s="166"/>
      <c r="D93" s="72"/>
      <c r="E93" s="162"/>
      <c r="F93" s="53"/>
      <c r="G93" s="175"/>
      <c r="H93" s="175"/>
      <c r="I93" s="175"/>
      <c r="J93" s="103"/>
      <c r="K93" s="179"/>
      <c r="L93" s="195"/>
      <c r="M93" s="181"/>
      <c r="N93" s="182"/>
      <c r="O93" s="196"/>
      <c r="P93" s="199"/>
      <c r="Q93" s="323"/>
      <c r="R93" s="197"/>
      <c r="S93" s="318"/>
      <c r="T93" s="319"/>
      <c r="U93" s="320"/>
      <c r="V93" s="17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3"/>
      <c r="D94" s="201"/>
      <c r="E94" s="202"/>
      <c r="F94" s="6"/>
      <c r="G94" s="324"/>
      <c r="H94" s="204"/>
      <c r="I94" s="205"/>
      <c r="J94" s="6"/>
      <c r="K94" s="206"/>
      <c r="Q94" s="206"/>
      <c r="R94" s="206"/>
      <c r="S94" s="325"/>
      <c r="T94" s="325"/>
      <c r="U94" s="326"/>
      <c r="V94" s="208">
        <f>SUM(V7:V93)</f>
        <v>1375</v>
      </c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6"/>
      <c r="B95" s="6"/>
      <c r="C95" s="3"/>
      <c r="D95" s="209"/>
      <c r="E95" s="210"/>
      <c r="F95" s="2"/>
      <c r="G95" s="327"/>
      <c r="H95" s="212"/>
      <c r="I95" s="213"/>
      <c r="J95" s="2"/>
      <c r="K95" s="214" t="s">
        <v>20</v>
      </c>
      <c r="L95" s="215"/>
      <c r="Q95" s="215"/>
      <c r="R95" s="215"/>
      <c r="S95" s="325"/>
      <c r="T95" s="325"/>
      <c r="U95" s="326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216"/>
      <c r="D96" s="17"/>
      <c r="E96" s="217"/>
      <c r="F96" s="218"/>
      <c r="G96" s="324"/>
      <c r="H96" s="5"/>
      <c r="I96" s="5"/>
      <c r="J96" s="2"/>
      <c r="K96" s="167">
        <f>SUM(K7:K93)</f>
        <v>1300</v>
      </c>
      <c r="L96" s="219" t="s">
        <v>29</v>
      </c>
      <c r="M96" s="220"/>
      <c r="Q96" s="220"/>
      <c r="R96" s="220"/>
      <c r="S96" s="328"/>
      <c r="T96" s="328"/>
      <c r="U96" s="326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2"/>
      <c r="B97" s="2"/>
      <c r="C97" s="3"/>
      <c r="D97" s="17"/>
      <c r="E97" s="2"/>
      <c r="F97" s="2"/>
      <c r="G97" s="324"/>
      <c r="H97" s="5"/>
      <c r="I97" s="5"/>
      <c r="J97" s="2"/>
      <c r="K97" s="167">
        <f>SUM(K96*1%)</f>
        <v>13</v>
      </c>
      <c r="L97" s="221">
        <f>SUM(L7:L93)</f>
        <v>2850</v>
      </c>
      <c r="M97" s="222" t="s">
        <v>30</v>
      </c>
      <c r="Q97" s="222"/>
      <c r="R97" s="222"/>
      <c r="S97" s="329" t="s">
        <v>288</v>
      </c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2"/>
      <c r="B98" s="2"/>
      <c r="C98" s="3"/>
      <c r="D98" s="17"/>
      <c r="E98" s="2"/>
      <c r="F98" s="2"/>
      <c r="G98" s="5"/>
      <c r="H98" s="5"/>
      <c r="I98" s="5"/>
      <c r="J98" s="2"/>
      <c r="K98" s="223"/>
      <c r="L98" s="83">
        <f>SUM(L97*2%)</f>
        <v>57</v>
      </c>
      <c r="M98" s="224" t="s">
        <v>31</v>
      </c>
      <c r="N98" s="225"/>
      <c r="Q98" s="225"/>
      <c r="R98" s="225"/>
      <c r="S98" s="325"/>
      <c r="T98" s="325"/>
      <c r="U98" s="326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SUM(K96,M99,O102,Q105,R106)</f>
        <v>1300</v>
      </c>
      <c r="I99" s="5"/>
      <c r="J99" s="2"/>
      <c r="K99" s="8"/>
      <c r="L99" s="223"/>
      <c r="M99" s="221">
        <f>SUM(M7:M93)</f>
        <v>0</v>
      </c>
      <c r="N99" s="225"/>
      <c r="Q99" s="225"/>
      <c r="R99" s="225"/>
      <c r="S99" s="330"/>
      <c r="T99" s="330"/>
      <c r="U99" s="326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2850</v>
      </c>
      <c r="I100" s="5"/>
      <c r="J100" s="2"/>
      <c r="K100" s="8"/>
      <c r="L100" s="8"/>
      <c r="M100" s="83">
        <f>SUM(M99*1%)</f>
        <v>0</v>
      </c>
      <c r="N100" s="229" t="s">
        <v>34</v>
      </c>
      <c r="O100" s="206"/>
      <c r="Q100" s="206"/>
      <c r="R100" s="206"/>
      <c r="S100" s="330"/>
      <c r="T100" s="330"/>
      <c r="U100" s="326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5"/>
      <c r="J101" s="2"/>
      <c r="K101" s="8"/>
      <c r="L101" s="8"/>
      <c r="M101" s="18"/>
      <c r="N101" s="167">
        <f>SUM(N7:N93)</f>
        <v>0</v>
      </c>
      <c r="O101" s="331" t="s">
        <v>289</v>
      </c>
      <c r="P101" s="230"/>
      <c r="Q101" s="230"/>
      <c r="R101" s="230"/>
      <c r="S101" s="330"/>
      <c r="T101" s="330"/>
      <c r="U101" s="326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SUM(S107,T108,U109)</f>
        <v>0</v>
      </c>
      <c r="I102" s="5"/>
      <c r="J102" s="2"/>
      <c r="K102" s="8"/>
      <c r="L102" s="8"/>
      <c r="M102" s="2"/>
      <c r="N102" s="167">
        <f>SUM(N101*1%)</f>
        <v>0</v>
      </c>
      <c r="O102" s="167">
        <f>SUM(O7:O93)</f>
        <v>0</v>
      </c>
      <c r="P102" s="230"/>
      <c r="Q102" s="230"/>
      <c r="R102" s="230"/>
      <c r="S102" s="330"/>
      <c r="T102" s="330"/>
      <c r="U102" s="326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2"/>
      <c r="B103" s="2"/>
      <c r="C103" s="3"/>
      <c r="D103" s="17"/>
      <c r="E103" s="2"/>
      <c r="F103" s="2"/>
      <c r="G103" s="5"/>
      <c r="H103" s="5"/>
      <c r="I103" s="5"/>
      <c r="J103" s="2"/>
      <c r="K103" s="8"/>
      <c r="L103" s="8"/>
      <c r="M103" s="2"/>
      <c r="N103" s="2"/>
      <c r="O103" s="167">
        <f>SUM(O102*1%)</f>
        <v>0</v>
      </c>
      <c r="P103" s="332" t="s">
        <v>291</v>
      </c>
      <c r="Q103" s="230"/>
      <c r="R103" s="230"/>
      <c r="S103" s="330"/>
      <c r="T103" s="330"/>
      <c r="U103" s="326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2"/>
      <c r="B104" s="2"/>
      <c r="C104" s="3"/>
      <c r="D104" s="17"/>
      <c r="E104" s="2"/>
      <c r="F104" s="2"/>
      <c r="G104" s="333" t="s">
        <v>36</v>
      </c>
      <c r="H104" s="234">
        <f>SUM(L11,L15)</f>
        <v>850</v>
      </c>
      <c r="I104" s="363">
        <f>SUM(L15)</f>
        <v>350</v>
      </c>
      <c r="J104" s="2"/>
      <c r="K104" s="8"/>
      <c r="L104" s="8"/>
      <c r="M104" s="2"/>
      <c r="N104" s="2"/>
      <c r="O104" s="8"/>
      <c r="P104" s="167">
        <f>SUM(P7:P94)</f>
        <v>0</v>
      </c>
      <c r="Q104" s="335" t="s">
        <v>292</v>
      </c>
      <c r="R104" s="230"/>
      <c r="S104" s="330"/>
      <c r="T104" s="330"/>
      <c r="U104" s="326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2"/>
      <c r="B105" s="2"/>
      <c r="C105" s="3"/>
      <c r="D105" s="17"/>
      <c r="E105" s="2"/>
      <c r="F105" s="2"/>
      <c r="G105" s="3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0</v>
      </c>
      <c r="Q105" s="17">
        <f>SUM(Q7:Q93)</f>
        <v>0</v>
      </c>
      <c r="R105" s="338" t="s">
        <v>293</v>
      </c>
      <c r="S105" s="330"/>
      <c r="T105" s="330"/>
      <c r="U105" s="326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2"/>
      <c r="B106" s="2"/>
      <c r="C106" s="3"/>
      <c r="D106" s="17"/>
      <c r="E106" s="2"/>
      <c r="F106" s="2"/>
      <c r="G106" s="339" t="s">
        <v>38</v>
      </c>
      <c r="H106" s="340">
        <f>SUM(L7,L8,K10,K12,L13,K16,L17)</f>
        <v>2600</v>
      </c>
      <c r="I106" s="363">
        <f>SUM(L7,L8,K16)</f>
        <v>1300</v>
      </c>
      <c r="J106" s="2"/>
      <c r="K106" s="8"/>
      <c r="L106" s="8"/>
      <c r="M106" s="2"/>
      <c r="N106" s="2"/>
      <c r="O106" s="8"/>
      <c r="P106" s="18"/>
      <c r="Q106" s="167">
        <f>SUM(Q105*1%)</f>
        <v>0</v>
      </c>
      <c r="R106" s="17">
        <f>SUM(R7:R93)</f>
        <v>0</v>
      </c>
      <c r="S106" s="341" t="s">
        <v>294</v>
      </c>
      <c r="T106" s="330"/>
      <c r="U106" s="326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2"/>
      <c r="B107" s="2"/>
      <c r="C107" s="124"/>
      <c r="D107" s="17"/>
      <c r="E107" s="2"/>
      <c r="F107" s="2"/>
      <c r="G107" s="5"/>
      <c r="H107" s="5"/>
      <c r="I107" s="5"/>
      <c r="J107" s="2"/>
      <c r="K107" s="8"/>
      <c r="L107" s="8"/>
      <c r="M107" s="2"/>
      <c r="N107" s="2"/>
      <c r="O107" s="8"/>
      <c r="P107" s="2"/>
      <c r="Q107" s="2"/>
      <c r="R107" s="167">
        <f>SUM(R106*1%)</f>
        <v>0</v>
      </c>
      <c r="S107" s="167">
        <f>SUM(S7:S94)</f>
        <v>0</v>
      </c>
      <c r="T107" s="342" t="s">
        <v>37</v>
      </c>
      <c r="U107" s="326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98">
        <f>SUM(L7,L8,L15,K16)</f>
        <v>1650</v>
      </c>
      <c r="I108" s="5"/>
      <c r="J108" s="2"/>
      <c r="K108" s="8"/>
      <c r="L108" s="8"/>
      <c r="M108" s="2"/>
      <c r="N108" s="2"/>
      <c r="O108" s="8"/>
      <c r="P108" s="2"/>
      <c r="Q108" s="2"/>
      <c r="R108" s="2"/>
      <c r="S108" s="167">
        <f>SUM(S107*2%)</f>
        <v>0</v>
      </c>
      <c r="T108" s="167">
        <f>SUM(T7:T94)</f>
        <v>0</v>
      </c>
      <c r="U108" s="345" t="s">
        <v>38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SUM(V7,V8,V15,V16)</f>
        <v>500</v>
      </c>
      <c r="I109" s="5"/>
      <c r="J109" s="2"/>
      <c r="K109" s="8"/>
      <c r="L109" s="8"/>
      <c r="M109" s="2"/>
      <c r="N109" s="2"/>
      <c r="O109" s="8"/>
      <c r="P109" s="2"/>
      <c r="Q109" s="2"/>
      <c r="R109" s="2"/>
      <c r="S109" s="8"/>
      <c r="T109" s="167">
        <f>SUM(T108*2%)</f>
        <v>0</v>
      </c>
      <c r="U109" s="346">
        <f>SUM(U7:U94)</f>
        <v>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1150</v>
      </c>
      <c r="I110" s="5"/>
      <c r="J110" s="2"/>
      <c r="K110" s="8"/>
      <c r="L110" s="8"/>
      <c r="M110" s="2"/>
      <c r="N110" s="2"/>
      <c r="O110" s="8"/>
      <c r="P110" s="2"/>
      <c r="Q110" s="2"/>
      <c r="R110" s="2"/>
      <c r="S110" s="8"/>
      <c r="T110" s="8"/>
      <c r="U110" s="167">
        <f>SUM(U109*2%)</f>
        <v>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2"/>
      <c r="B111" s="2"/>
      <c r="C111" s="124"/>
      <c r="D111" s="17"/>
      <c r="E111" s="2"/>
      <c r="F111" s="2"/>
      <c r="G111" s="5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2"/>
      <c r="S111" s="8"/>
      <c r="T111" s="347"/>
      <c r="U111" s="34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2"/>
      <c r="B112" s="2"/>
      <c r="C112" s="124"/>
      <c r="D112" s="17"/>
      <c r="E112" s="2"/>
      <c r="F112" s="2"/>
      <c r="G112" s="5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2"/>
      <c r="S112" s="8"/>
      <c r="T112" s="347"/>
      <c r="U112" s="34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2"/>
      <c r="B113" s="2"/>
      <c r="C113" s="124"/>
      <c r="D113" s="17"/>
      <c r="E113" s="2"/>
      <c r="F113" s="2"/>
      <c r="G113" s="5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2"/>
      <c r="S113" s="8"/>
      <c r="T113" s="8"/>
      <c r="U113" s="34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2"/>
      <c r="B114" s="2"/>
      <c r="C114" s="124"/>
      <c r="D114" s="17"/>
      <c r="E114" s="2"/>
      <c r="F114" s="2"/>
      <c r="G114" s="5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2"/>
      <c r="S114" s="8"/>
      <c r="T114" s="8"/>
      <c r="U114" s="34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2"/>
      <c r="B115" s="2"/>
      <c r="C115" s="124"/>
      <c r="D115" s="17"/>
      <c r="E115" s="2"/>
      <c r="F115" s="2"/>
      <c r="G115" s="5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2"/>
      <c r="S115" s="8"/>
      <c r="T115" s="8"/>
      <c r="U115" s="34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2"/>
      <c r="B116" s="2"/>
      <c r="C116" s="124"/>
      <c r="D116" s="17"/>
      <c r="E116" s="2"/>
      <c r="F116" s="2"/>
      <c r="G116" s="5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2"/>
      <c r="S116" s="8"/>
      <c r="T116" s="8"/>
      <c r="U116" s="34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2"/>
      <c r="B117" s="2"/>
      <c r="C117" s="124"/>
      <c r="D117" s="17"/>
      <c r="E117" s="2"/>
      <c r="F117" s="2"/>
      <c r="G117" s="5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2"/>
      <c r="S117" s="8"/>
      <c r="T117" s="8"/>
      <c r="U117" s="34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2"/>
      <c r="B118" s="2"/>
      <c r="C118" s="124"/>
      <c r="D118" s="17"/>
      <c r="E118" s="2"/>
      <c r="F118" s="2"/>
      <c r="G118" s="5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2"/>
      <c r="S118" s="8"/>
      <c r="T118" s="8"/>
      <c r="U118" s="34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2"/>
      <c r="B119" s="2"/>
      <c r="C119" s="124"/>
      <c r="D119" s="17"/>
      <c r="E119" s="2"/>
      <c r="F119" s="2"/>
      <c r="G119" s="5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2"/>
      <c r="S119" s="8"/>
      <c r="T119" s="8"/>
      <c r="U119" s="34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2"/>
      <c r="B120" s="2"/>
      <c r="C120" s="124"/>
      <c r="D120" s="17"/>
      <c r="E120" s="2"/>
      <c r="F120" s="2"/>
      <c r="G120" s="5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2"/>
      <c r="S120" s="8"/>
      <c r="T120" s="8"/>
      <c r="U120" s="34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2"/>
      <c r="B121" s="2"/>
      <c r="C121" s="124"/>
      <c r="D121" s="17"/>
      <c r="E121" s="2"/>
      <c r="F121" s="2"/>
      <c r="G121" s="5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2"/>
      <c r="S121" s="8"/>
      <c r="T121" s="8"/>
      <c r="U121" s="34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2"/>
      <c r="B122" s="2"/>
      <c r="C122" s="124"/>
      <c r="D122" s="17"/>
      <c r="E122" s="2"/>
      <c r="F122" s="2"/>
      <c r="G122" s="5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2"/>
      <c r="S122" s="8"/>
      <c r="T122" s="8"/>
      <c r="U122" s="34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2"/>
      <c r="B123" s="2"/>
      <c r="C123" s="124"/>
      <c r="D123" s="17"/>
      <c r="E123" s="2"/>
      <c r="F123" s="2"/>
      <c r="G123" s="5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2"/>
      <c r="S123" s="8"/>
      <c r="T123" s="8"/>
      <c r="U123" s="34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2"/>
      <c r="B124" s="2"/>
      <c r="C124" s="124"/>
      <c r="D124" s="17"/>
      <c r="E124" s="2"/>
      <c r="F124" s="2"/>
      <c r="G124" s="5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2"/>
      <c r="S124" s="8"/>
      <c r="T124" s="8"/>
      <c r="U124" s="34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2"/>
      <c r="B125" s="2"/>
      <c r="C125" s="124"/>
      <c r="D125" s="17"/>
      <c r="E125" s="2"/>
      <c r="F125" s="2"/>
      <c r="G125" s="5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2"/>
      <c r="S125" s="8"/>
      <c r="T125" s="8"/>
      <c r="U125" s="34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2"/>
      <c r="B126" s="2"/>
      <c r="C126" s="124"/>
      <c r="D126" s="17"/>
      <c r="E126" s="2"/>
      <c r="F126" s="2"/>
      <c r="G126" s="5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2"/>
      <c r="S126" s="8"/>
      <c r="T126" s="8"/>
      <c r="U126" s="34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2"/>
      <c r="B127" s="2"/>
      <c r="C127" s="124"/>
      <c r="D127" s="17"/>
      <c r="E127" s="2"/>
      <c r="F127" s="2"/>
      <c r="G127" s="5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2"/>
      <c r="S127" s="8"/>
      <c r="T127" s="8"/>
      <c r="U127" s="34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2"/>
      <c r="B128" s="2"/>
      <c r="C128" s="124"/>
      <c r="D128" s="17"/>
      <c r="E128" s="2"/>
      <c r="F128" s="2"/>
      <c r="G128" s="5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2"/>
      <c r="S128" s="8"/>
      <c r="T128" s="8"/>
      <c r="U128" s="34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2"/>
      <c r="B129" s="2"/>
      <c r="C129" s="124"/>
      <c r="D129" s="17"/>
      <c r="E129" s="2"/>
      <c r="F129" s="2"/>
      <c r="G129" s="5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2"/>
      <c r="S129" s="8"/>
      <c r="T129" s="8"/>
      <c r="U129" s="34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2"/>
      <c r="B130" s="2"/>
      <c r="C130" s="124"/>
      <c r="D130" s="17"/>
      <c r="E130" s="2"/>
      <c r="F130" s="2"/>
      <c r="G130" s="5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2"/>
      <c r="S130" s="8"/>
      <c r="T130" s="8"/>
      <c r="U130" s="34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2"/>
      <c r="B131" s="2"/>
      <c r="C131" s="124"/>
      <c r="D131" s="17"/>
      <c r="E131" s="2"/>
      <c r="F131" s="2"/>
      <c r="G131" s="5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2"/>
      <c r="S131" s="8"/>
      <c r="T131" s="8"/>
      <c r="U131" s="34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2"/>
      <c r="B132" s="2"/>
      <c r="C132" s="124"/>
      <c r="D132" s="17"/>
      <c r="E132" s="2"/>
      <c r="F132" s="2"/>
      <c r="G132" s="5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2"/>
      <c r="S132" s="8"/>
      <c r="T132" s="8"/>
      <c r="U132" s="34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2"/>
      <c r="B133" s="2"/>
      <c r="C133" s="124"/>
      <c r="D133" s="17"/>
      <c r="E133" s="2"/>
      <c r="F133" s="2"/>
      <c r="G133" s="5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2"/>
      <c r="S133" s="8"/>
      <c r="T133" s="8"/>
      <c r="U133" s="34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2"/>
      <c r="B134" s="2"/>
      <c r="C134" s="124"/>
      <c r="D134" s="17"/>
      <c r="E134" s="2"/>
      <c r="F134" s="2"/>
      <c r="G134" s="5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2"/>
      <c r="S134" s="8"/>
      <c r="T134" s="8"/>
      <c r="U134" s="34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2"/>
      <c r="B135" s="2"/>
      <c r="C135" s="124"/>
      <c r="D135" s="17"/>
      <c r="E135" s="2"/>
      <c r="F135" s="2"/>
      <c r="G135" s="5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2"/>
      <c r="S135" s="8"/>
      <c r="T135" s="8"/>
      <c r="U135" s="34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2"/>
      <c r="B136" s="2"/>
      <c r="C136" s="124"/>
      <c r="D136" s="17"/>
      <c r="E136" s="2"/>
      <c r="F136" s="2"/>
      <c r="G136" s="5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2"/>
      <c r="S136" s="8"/>
      <c r="T136" s="8"/>
      <c r="U136" s="34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2"/>
      <c r="B137" s="2"/>
      <c r="C137" s="124"/>
      <c r="D137" s="17"/>
      <c r="E137" s="2"/>
      <c r="F137" s="2"/>
      <c r="G137" s="5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2"/>
      <c r="S137" s="8"/>
      <c r="T137" s="8"/>
      <c r="U137" s="34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2"/>
      <c r="B138" s="2"/>
      <c r="C138" s="124"/>
      <c r="D138" s="17"/>
      <c r="E138" s="2"/>
      <c r="F138" s="2"/>
      <c r="G138" s="5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2"/>
      <c r="S138" s="8"/>
      <c r="T138" s="8"/>
      <c r="U138" s="34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2"/>
      <c r="B139" s="2"/>
      <c r="C139" s="124"/>
      <c r="D139" s="17"/>
      <c r="E139" s="2"/>
      <c r="F139" s="2"/>
      <c r="G139" s="5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2"/>
      <c r="S139" s="8"/>
      <c r="T139" s="8"/>
      <c r="U139" s="34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2"/>
      <c r="B140" s="2"/>
      <c r="C140" s="124"/>
      <c r="D140" s="17"/>
      <c r="E140" s="2"/>
      <c r="F140" s="2"/>
      <c r="G140" s="5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2"/>
      <c r="S140" s="8"/>
      <c r="T140" s="8"/>
      <c r="U140" s="34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2"/>
      <c r="B141" s="2"/>
      <c r="C141" s="124"/>
      <c r="D141" s="17"/>
      <c r="E141" s="2"/>
      <c r="F141" s="2"/>
      <c r="G141" s="5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2"/>
      <c r="S141" s="8"/>
      <c r="T141" s="8"/>
      <c r="U141" s="34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2"/>
      <c r="B142" s="2"/>
      <c r="C142" s="124"/>
      <c r="D142" s="17"/>
      <c r="E142" s="2"/>
      <c r="F142" s="2"/>
      <c r="G142" s="5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2"/>
      <c r="S142" s="8"/>
      <c r="T142" s="8"/>
      <c r="U142" s="34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2"/>
      <c r="B143" s="2"/>
      <c r="C143" s="124"/>
      <c r="D143" s="17"/>
      <c r="E143" s="2"/>
      <c r="F143" s="2"/>
      <c r="G143" s="5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2"/>
      <c r="S143" s="8"/>
      <c r="T143" s="8"/>
      <c r="U143" s="34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2"/>
      <c r="B144" s="2"/>
      <c r="C144" s="124"/>
      <c r="D144" s="17"/>
      <c r="E144" s="2"/>
      <c r="F144" s="2"/>
      <c r="G144" s="5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2"/>
      <c r="S144" s="8"/>
      <c r="T144" s="8"/>
      <c r="U144" s="34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2"/>
      <c r="B145" s="2"/>
      <c r="C145" s="124"/>
      <c r="D145" s="17"/>
      <c r="E145" s="2"/>
      <c r="F145" s="2"/>
      <c r="G145" s="5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2"/>
      <c r="S145" s="8"/>
      <c r="T145" s="8"/>
      <c r="U145" s="34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2"/>
      <c r="B146" s="2"/>
      <c r="C146" s="124"/>
      <c r="D146" s="17"/>
      <c r="E146" s="2"/>
      <c r="F146" s="2"/>
      <c r="G146" s="5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2"/>
      <c r="S146" s="8"/>
      <c r="T146" s="8"/>
      <c r="U146" s="34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2"/>
      <c r="B147" s="2"/>
      <c r="C147" s="124"/>
      <c r="D147" s="17"/>
      <c r="E147" s="2"/>
      <c r="F147" s="2"/>
      <c r="G147" s="5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2"/>
      <c r="S147" s="8"/>
      <c r="T147" s="8"/>
      <c r="U147" s="34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2"/>
      <c r="B148" s="2"/>
      <c r="C148" s="124"/>
      <c r="D148" s="17"/>
      <c r="E148" s="2"/>
      <c r="F148" s="2"/>
      <c r="G148" s="5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2"/>
      <c r="S148" s="8"/>
      <c r="T148" s="8"/>
      <c r="U148" s="34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2"/>
      <c r="B149" s="2"/>
      <c r="C149" s="124"/>
      <c r="D149" s="17"/>
      <c r="E149" s="2"/>
      <c r="F149" s="2"/>
      <c r="G149" s="5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2"/>
      <c r="S149" s="8"/>
      <c r="T149" s="8"/>
      <c r="U149" s="34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2"/>
      <c r="B150" s="2"/>
      <c r="C150" s="124"/>
      <c r="D150" s="17"/>
      <c r="E150" s="2"/>
      <c r="F150" s="2"/>
      <c r="G150" s="5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2"/>
      <c r="S150" s="8"/>
      <c r="T150" s="8"/>
      <c r="U150" s="34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2"/>
      <c r="B151" s="2"/>
      <c r="C151" s="124"/>
      <c r="D151" s="17"/>
      <c r="E151" s="2"/>
      <c r="F151" s="2"/>
      <c r="G151" s="5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2"/>
      <c r="S151" s="8"/>
      <c r="T151" s="8"/>
      <c r="U151" s="34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2"/>
      <c r="B152" s="2"/>
      <c r="C152" s="124"/>
      <c r="D152" s="17"/>
      <c r="E152" s="2"/>
      <c r="F152" s="2"/>
      <c r="G152" s="5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2"/>
      <c r="S152" s="8"/>
      <c r="T152" s="8"/>
      <c r="U152" s="34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2"/>
      <c r="B153" s="2"/>
      <c r="C153" s="124"/>
      <c r="D153" s="17"/>
      <c r="E153" s="2"/>
      <c r="F153" s="2"/>
      <c r="G153" s="5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2"/>
      <c r="S153" s="8"/>
      <c r="T153" s="8"/>
      <c r="U153" s="34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2"/>
      <c r="B154" s="2"/>
      <c r="C154" s="124"/>
      <c r="D154" s="17"/>
      <c r="E154" s="2"/>
      <c r="F154" s="2"/>
      <c r="G154" s="5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2"/>
      <c r="S154" s="8"/>
      <c r="T154" s="8"/>
      <c r="U154" s="34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2"/>
      <c r="B155" s="2"/>
      <c r="C155" s="124"/>
      <c r="D155" s="17"/>
      <c r="E155" s="2"/>
      <c r="F155" s="2"/>
      <c r="G155" s="5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2"/>
      <c r="S155" s="8"/>
      <c r="T155" s="8"/>
      <c r="U155" s="34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2"/>
      <c r="B156" s="2"/>
      <c r="C156" s="124"/>
      <c r="D156" s="17"/>
      <c r="E156" s="2"/>
      <c r="F156" s="2"/>
      <c r="G156" s="5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2"/>
      <c r="S156" s="8"/>
      <c r="T156" s="8"/>
      <c r="U156" s="34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2"/>
      <c r="B157" s="2"/>
      <c r="C157" s="124"/>
      <c r="D157" s="17"/>
      <c r="E157" s="2"/>
      <c r="F157" s="2"/>
      <c r="G157" s="5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2"/>
      <c r="S157" s="8"/>
      <c r="T157" s="8"/>
      <c r="U157" s="34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2"/>
      <c r="B158" s="2"/>
      <c r="C158" s="124"/>
      <c r="D158" s="17"/>
      <c r="E158" s="2"/>
      <c r="F158" s="2"/>
      <c r="G158" s="5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2"/>
      <c r="S158" s="8"/>
      <c r="T158" s="8"/>
      <c r="U158" s="34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2"/>
      <c r="B159" s="2"/>
      <c r="C159" s="124"/>
      <c r="D159" s="17"/>
      <c r="E159" s="2"/>
      <c r="F159" s="2"/>
      <c r="G159" s="5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2"/>
      <c r="S159" s="8"/>
      <c r="T159" s="8"/>
      <c r="U159" s="34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2"/>
      <c r="B160" s="2"/>
      <c r="C160" s="124"/>
      <c r="D160" s="17"/>
      <c r="E160" s="2"/>
      <c r="F160" s="2"/>
      <c r="G160" s="5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2"/>
      <c r="S160" s="8"/>
      <c r="T160" s="8"/>
      <c r="U160" s="34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2"/>
      <c r="B161" s="2"/>
      <c r="C161" s="124"/>
      <c r="D161" s="17"/>
      <c r="E161" s="2"/>
      <c r="F161" s="2"/>
      <c r="G161" s="5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2"/>
      <c r="S161" s="8"/>
      <c r="T161" s="8"/>
      <c r="U161" s="34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2"/>
      <c r="B162" s="2"/>
      <c r="C162" s="124"/>
      <c r="D162" s="17"/>
      <c r="E162" s="2"/>
      <c r="F162" s="2"/>
      <c r="G162" s="5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2"/>
      <c r="S162" s="8"/>
      <c r="T162" s="8"/>
      <c r="U162" s="34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2"/>
      <c r="B163" s="2"/>
      <c r="C163" s="124"/>
      <c r="D163" s="17"/>
      <c r="E163" s="2"/>
      <c r="F163" s="2"/>
      <c r="G163" s="5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2"/>
      <c r="S163" s="8"/>
      <c r="T163" s="8"/>
      <c r="U163" s="34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2"/>
      <c r="B164" s="2"/>
      <c r="C164" s="124"/>
      <c r="D164" s="17"/>
      <c r="E164" s="2"/>
      <c r="F164" s="2"/>
      <c r="G164" s="5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2"/>
      <c r="S164" s="8"/>
      <c r="T164" s="8"/>
      <c r="U164" s="34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2"/>
      <c r="B165" s="2"/>
      <c r="C165" s="124"/>
      <c r="D165" s="17"/>
      <c r="E165" s="2"/>
      <c r="F165" s="2"/>
      <c r="G165" s="5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2"/>
      <c r="S165" s="8"/>
      <c r="T165" s="8"/>
      <c r="U165" s="34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2"/>
      <c r="B166" s="2"/>
      <c r="C166" s="124"/>
      <c r="D166" s="17"/>
      <c r="E166" s="2"/>
      <c r="F166" s="2"/>
      <c r="G166" s="5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2"/>
      <c r="S166" s="8"/>
      <c r="T166" s="8"/>
      <c r="U166" s="34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2"/>
      <c r="B167" s="2"/>
      <c r="C167" s="124"/>
      <c r="D167" s="17"/>
      <c r="E167" s="2"/>
      <c r="F167" s="2"/>
      <c r="G167" s="5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2"/>
      <c r="S167" s="8"/>
      <c r="T167" s="8"/>
      <c r="U167" s="34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2"/>
      <c r="B168" s="2"/>
      <c r="C168" s="124"/>
      <c r="D168" s="17"/>
      <c r="E168" s="2"/>
      <c r="F168" s="2"/>
      <c r="G168" s="5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2"/>
      <c r="S168" s="8"/>
      <c r="T168" s="8"/>
      <c r="U168" s="34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2"/>
      <c r="B169" s="2"/>
      <c r="C169" s="124"/>
      <c r="D169" s="17"/>
      <c r="E169" s="2"/>
      <c r="F169" s="2"/>
      <c r="G169" s="5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2"/>
      <c r="S169" s="8"/>
      <c r="T169" s="8"/>
      <c r="U169" s="34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2"/>
      <c r="B170" s="2"/>
      <c r="C170" s="124"/>
      <c r="D170" s="17"/>
      <c r="E170" s="2"/>
      <c r="F170" s="2"/>
      <c r="G170" s="5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2"/>
      <c r="S170" s="8"/>
      <c r="T170" s="8"/>
      <c r="U170" s="34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2"/>
      <c r="B171" s="2"/>
      <c r="C171" s="124"/>
      <c r="D171" s="17"/>
      <c r="E171" s="2"/>
      <c r="F171" s="2"/>
      <c r="G171" s="5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2"/>
      <c r="S171" s="8"/>
      <c r="T171" s="8"/>
      <c r="U171" s="34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2"/>
      <c r="B172" s="2"/>
      <c r="C172" s="124"/>
      <c r="D172" s="17"/>
      <c r="E172" s="2"/>
      <c r="F172" s="2"/>
      <c r="G172" s="5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2"/>
      <c r="S172" s="8"/>
      <c r="T172" s="8"/>
      <c r="U172" s="34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2"/>
      <c r="B173" s="2"/>
      <c r="C173" s="124"/>
      <c r="D173" s="17"/>
      <c r="E173" s="2"/>
      <c r="F173" s="2"/>
      <c r="G173" s="5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2"/>
      <c r="S173" s="8"/>
      <c r="T173" s="8"/>
      <c r="U173" s="34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2"/>
      <c r="B174" s="2"/>
      <c r="C174" s="124"/>
      <c r="D174" s="17"/>
      <c r="E174" s="2"/>
      <c r="F174" s="2"/>
      <c r="G174" s="5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2"/>
      <c r="S174" s="8"/>
      <c r="T174" s="8"/>
      <c r="U174" s="34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2"/>
      <c r="B175" s="2"/>
      <c r="C175" s="124"/>
      <c r="D175" s="17"/>
      <c r="E175" s="2"/>
      <c r="F175" s="2"/>
      <c r="G175" s="5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2"/>
      <c r="S175" s="8"/>
      <c r="T175" s="8"/>
      <c r="U175" s="34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2"/>
      <c r="B176" s="2"/>
      <c r="C176" s="124"/>
      <c r="D176" s="17"/>
      <c r="E176" s="2"/>
      <c r="F176" s="2"/>
      <c r="G176" s="5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2"/>
      <c r="S176" s="8"/>
      <c r="T176" s="8"/>
      <c r="U176" s="34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2"/>
      <c r="B177" s="2"/>
      <c r="C177" s="124"/>
      <c r="D177" s="17"/>
      <c r="E177" s="2"/>
      <c r="F177" s="2"/>
      <c r="G177" s="5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2"/>
      <c r="S177" s="8"/>
      <c r="T177" s="8"/>
      <c r="U177" s="34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2"/>
      <c r="B178" s="2"/>
      <c r="C178" s="124"/>
      <c r="D178" s="17"/>
      <c r="E178" s="2"/>
      <c r="F178" s="2"/>
      <c r="G178" s="5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2"/>
      <c r="S178" s="8"/>
      <c r="T178" s="8"/>
      <c r="U178" s="34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2"/>
      <c r="B179" s="2"/>
      <c r="C179" s="124"/>
      <c r="D179" s="17"/>
      <c r="E179" s="2"/>
      <c r="F179" s="2"/>
      <c r="G179" s="5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2"/>
      <c r="S179" s="8"/>
      <c r="T179" s="8"/>
      <c r="U179" s="34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2"/>
      <c r="B180" s="2"/>
      <c r="C180" s="124"/>
      <c r="D180" s="17"/>
      <c r="E180" s="2"/>
      <c r="F180" s="2"/>
      <c r="G180" s="5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2"/>
      <c r="S180" s="8"/>
      <c r="T180" s="8"/>
      <c r="U180" s="34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2"/>
      <c r="B181" s="2"/>
      <c r="C181" s="124"/>
      <c r="D181" s="17"/>
      <c r="E181" s="2"/>
      <c r="F181" s="2"/>
      <c r="G181" s="5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2"/>
      <c r="S181" s="8"/>
      <c r="T181" s="8"/>
      <c r="U181" s="34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2"/>
      <c r="B182" s="2"/>
      <c r="C182" s="124"/>
      <c r="D182" s="17"/>
      <c r="E182" s="2"/>
      <c r="F182" s="2"/>
      <c r="G182" s="5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2"/>
      <c r="S182" s="8"/>
      <c r="T182" s="8"/>
      <c r="U182" s="34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2"/>
      <c r="B183" s="2"/>
      <c r="C183" s="124"/>
      <c r="D183" s="17"/>
      <c r="E183" s="2"/>
      <c r="F183" s="2"/>
      <c r="G183" s="5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2"/>
      <c r="S183" s="8"/>
      <c r="T183" s="8"/>
      <c r="U183" s="34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2"/>
      <c r="B184" s="2"/>
      <c r="C184" s="124"/>
      <c r="D184" s="17"/>
      <c r="E184" s="2"/>
      <c r="F184" s="2"/>
      <c r="G184" s="5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2"/>
      <c r="S184" s="8"/>
      <c r="T184" s="8"/>
      <c r="U184" s="34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2"/>
      <c r="B185" s="2"/>
      <c r="C185" s="124"/>
      <c r="D185" s="17"/>
      <c r="E185" s="2"/>
      <c r="F185" s="2"/>
      <c r="G185" s="5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2"/>
      <c r="S185" s="8"/>
      <c r="T185" s="8"/>
      <c r="U185" s="34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2"/>
      <c r="B186" s="2"/>
      <c r="C186" s="124"/>
      <c r="D186" s="17"/>
      <c r="E186" s="2"/>
      <c r="F186" s="2"/>
      <c r="G186" s="5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2"/>
      <c r="S186" s="8"/>
      <c r="T186" s="8"/>
      <c r="U186" s="34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2"/>
      <c r="B187" s="2"/>
      <c r="C187" s="124"/>
      <c r="D187" s="17"/>
      <c r="E187" s="2"/>
      <c r="F187" s="2"/>
      <c r="G187" s="5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2"/>
      <c r="S187" s="8"/>
      <c r="T187" s="8"/>
      <c r="U187" s="34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2"/>
      <c r="B188" s="2"/>
      <c r="C188" s="124"/>
      <c r="D188" s="17"/>
      <c r="E188" s="2"/>
      <c r="F188" s="2"/>
      <c r="G188" s="5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2"/>
      <c r="S188" s="8"/>
      <c r="T188" s="8"/>
      <c r="U188" s="34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2"/>
      <c r="B189" s="2"/>
      <c r="C189" s="124"/>
      <c r="D189" s="17"/>
      <c r="E189" s="2"/>
      <c r="F189" s="2"/>
      <c r="G189" s="5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2"/>
      <c r="S189" s="8"/>
      <c r="T189" s="8"/>
      <c r="U189" s="34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2"/>
      <c r="B190" s="2"/>
      <c r="C190" s="124"/>
      <c r="D190" s="17"/>
      <c r="E190" s="2"/>
      <c r="F190" s="2"/>
      <c r="G190" s="5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2"/>
      <c r="S190" s="8"/>
      <c r="T190" s="8"/>
      <c r="U190" s="34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2"/>
      <c r="B191" s="2"/>
      <c r="C191" s="124"/>
      <c r="D191" s="17"/>
      <c r="E191" s="2"/>
      <c r="F191" s="2"/>
      <c r="G191" s="5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2"/>
      <c r="S191" s="8"/>
      <c r="T191" s="8"/>
      <c r="U191" s="34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2"/>
      <c r="B192" s="2"/>
      <c r="C192" s="124"/>
      <c r="D192" s="17"/>
      <c r="E192" s="2"/>
      <c r="F192" s="2"/>
      <c r="G192" s="5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2"/>
      <c r="S192" s="8"/>
      <c r="T192" s="8"/>
      <c r="U192" s="34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2"/>
      <c r="B193" s="2"/>
      <c r="C193" s="124"/>
      <c r="D193" s="17"/>
      <c r="E193" s="2"/>
      <c r="F193" s="2"/>
      <c r="G193" s="5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2"/>
      <c r="S193" s="8"/>
      <c r="T193" s="8"/>
      <c r="U193" s="34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2"/>
      <c r="B194" s="2"/>
      <c r="C194" s="124"/>
      <c r="D194" s="17"/>
      <c r="E194" s="2"/>
      <c r="F194" s="2"/>
      <c r="G194" s="5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2"/>
      <c r="S194" s="8"/>
      <c r="T194" s="8"/>
      <c r="U194" s="34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2"/>
      <c r="B195" s="2"/>
      <c r="C195" s="124"/>
      <c r="D195" s="17"/>
      <c r="E195" s="2"/>
      <c r="F195" s="2"/>
      <c r="G195" s="5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2"/>
      <c r="S195" s="8"/>
      <c r="T195" s="8"/>
      <c r="U195" s="34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2"/>
      <c r="B196" s="2"/>
      <c r="C196" s="124"/>
      <c r="D196" s="17"/>
      <c r="E196" s="2"/>
      <c r="F196" s="2"/>
      <c r="G196" s="5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2"/>
      <c r="S196" s="8"/>
      <c r="T196" s="8"/>
      <c r="U196" s="34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"/>
      <c r="B197" s="2"/>
      <c r="C197" s="124"/>
      <c r="D197" s="17"/>
      <c r="E197" s="2"/>
      <c r="F197" s="2"/>
      <c r="G197" s="5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2"/>
      <c r="S197" s="8"/>
      <c r="T197" s="8"/>
      <c r="U197" s="34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"/>
      <c r="B198" s="2"/>
      <c r="C198" s="124"/>
      <c r="D198" s="17"/>
      <c r="E198" s="2"/>
      <c r="F198" s="2"/>
      <c r="G198" s="5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2"/>
      <c r="S198" s="8"/>
      <c r="T198" s="8"/>
      <c r="U198" s="34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"/>
      <c r="B199" s="2"/>
      <c r="C199" s="124"/>
      <c r="D199" s="17"/>
      <c r="E199" s="2"/>
      <c r="F199" s="2"/>
      <c r="G199" s="5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2"/>
      <c r="S199" s="8"/>
      <c r="T199" s="8"/>
      <c r="U199" s="34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"/>
      <c r="B200" s="2"/>
      <c r="C200" s="124"/>
      <c r="D200" s="17"/>
      <c r="E200" s="2"/>
      <c r="F200" s="2"/>
      <c r="G200" s="5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2"/>
      <c r="S200" s="8"/>
      <c r="T200" s="8"/>
      <c r="U200" s="34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2"/>
      <c r="B201" s="2"/>
      <c r="C201" s="124"/>
      <c r="D201" s="17"/>
      <c r="E201" s="2"/>
      <c r="F201" s="2"/>
      <c r="G201" s="5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2"/>
      <c r="S201" s="8"/>
      <c r="T201" s="8"/>
      <c r="U201" s="34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"/>
      <c r="B202" s="2"/>
      <c r="C202" s="124"/>
      <c r="D202" s="17"/>
      <c r="E202" s="2"/>
      <c r="F202" s="2"/>
      <c r="G202" s="5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2"/>
      <c r="S202" s="8"/>
      <c r="T202" s="8"/>
      <c r="U202" s="34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"/>
      <c r="B203" s="2"/>
      <c r="C203" s="124"/>
      <c r="D203" s="17"/>
      <c r="E203" s="2"/>
      <c r="F203" s="2"/>
      <c r="G203" s="5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2"/>
      <c r="S203" s="8"/>
      <c r="T203" s="8"/>
      <c r="U203" s="34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"/>
      <c r="B204" s="2"/>
      <c r="C204" s="124"/>
      <c r="D204" s="17"/>
      <c r="E204" s="2"/>
      <c r="F204" s="2"/>
      <c r="G204" s="5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2"/>
      <c r="S204" s="8"/>
      <c r="T204" s="8"/>
      <c r="U204" s="34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"/>
      <c r="B205" s="2"/>
      <c r="C205" s="124"/>
      <c r="D205" s="17"/>
      <c r="E205" s="2"/>
      <c r="F205" s="2"/>
      <c r="G205" s="5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2"/>
      <c r="S205" s="8"/>
      <c r="T205" s="8"/>
      <c r="U205" s="34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"/>
      <c r="B206" s="2"/>
      <c r="C206" s="124"/>
      <c r="D206" s="17"/>
      <c r="E206" s="2"/>
      <c r="F206" s="2"/>
      <c r="G206" s="5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2"/>
      <c r="S206" s="8"/>
      <c r="T206" s="8"/>
      <c r="U206" s="34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"/>
      <c r="B207" s="2"/>
      <c r="C207" s="124"/>
      <c r="D207" s="17"/>
      <c r="E207" s="2"/>
      <c r="F207" s="2"/>
      <c r="G207" s="5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2"/>
      <c r="S207" s="8"/>
      <c r="T207" s="8"/>
      <c r="U207" s="34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"/>
      <c r="B208" s="2"/>
      <c r="C208" s="124"/>
      <c r="D208" s="17"/>
      <c r="E208" s="2"/>
      <c r="F208" s="2"/>
      <c r="G208" s="5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2"/>
      <c r="S208" s="8"/>
      <c r="T208" s="8"/>
      <c r="U208" s="34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"/>
      <c r="B209" s="2"/>
      <c r="C209" s="124"/>
      <c r="D209" s="17"/>
      <c r="E209" s="2"/>
      <c r="F209" s="2"/>
      <c r="G209" s="5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2"/>
      <c r="S209" s="8"/>
      <c r="T209" s="8"/>
      <c r="U209" s="34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"/>
      <c r="B210" s="2"/>
      <c r="C210" s="124"/>
      <c r="D210" s="17"/>
      <c r="E210" s="2"/>
      <c r="F210" s="2"/>
      <c r="G210" s="5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2"/>
      <c r="S210" s="8"/>
      <c r="T210" s="8"/>
      <c r="U210" s="34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"/>
      <c r="B211" s="2"/>
      <c r="C211" s="124"/>
      <c r="D211" s="17"/>
      <c r="E211" s="2"/>
      <c r="F211" s="2"/>
      <c r="G211" s="5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2"/>
      <c r="S211" s="8"/>
      <c r="T211" s="8"/>
      <c r="U211" s="34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"/>
      <c r="B212" s="2"/>
      <c r="C212" s="124"/>
      <c r="D212" s="17"/>
      <c r="E212" s="2"/>
      <c r="F212" s="2"/>
      <c r="G212" s="5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2"/>
      <c r="S212" s="8"/>
      <c r="T212" s="8"/>
      <c r="U212" s="34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"/>
      <c r="B213" s="2"/>
      <c r="C213" s="124"/>
      <c r="D213" s="17"/>
      <c r="E213" s="2"/>
      <c r="F213" s="2"/>
      <c r="G213" s="5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2"/>
      <c r="S213" s="8"/>
      <c r="T213" s="8"/>
      <c r="U213" s="34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"/>
      <c r="B214" s="2"/>
      <c r="C214" s="124"/>
      <c r="D214" s="17"/>
      <c r="E214" s="2"/>
      <c r="F214" s="2"/>
      <c r="G214" s="5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2"/>
      <c r="S214" s="8"/>
      <c r="T214" s="8"/>
      <c r="U214" s="34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"/>
      <c r="B215" s="2"/>
      <c r="C215" s="124"/>
      <c r="D215" s="17"/>
      <c r="E215" s="2"/>
      <c r="F215" s="2"/>
      <c r="G215" s="5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2"/>
      <c r="S215" s="8"/>
      <c r="T215" s="8"/>
      <c r="U215" s="34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"/>
      <c r="B216" s="2"/>
      <c r="C216" s="124"/>
      <c r="D216" s="17"/>
      <c r="E216" s="2"/>
      <c r="F216" s="2"/>
      <c r="G216" s="5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2"/>
      <c r="S216" s="8"/>
      <c r="T216" s="8"/>
      <c r="U216" s="34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"/>
      <c r="B217" s="2"/>
      <c r="C217" s="124"/>
      <c r="D217" s="17"/>
      <c r="E217" s="2"/>
      <c r="F217" s="2"/>
      <c r="G217" s="5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2"/>
      <c r="S217" s="8"/>
      <c r="T217" s="8"/>
      <c r="U217" s="34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"/>
      <c r="B218" s="2"/>
      <c r="C218" s="124"/>
      <c r="D218" s="17"/>
      <c r="E218" s="2"/>
      <c r="F218" s="2"/>
      <c r="G218" s="5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2"/>
      <c r="S218" s="8"/>
      <c r="T218" s="8"/>
      <c r="U218" s="34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"/>
      <c r="B219" s="2"/>
      <c r="C219" s="124"/>
      <c r="D219" s="17"/>
      <c r="E219" s="2"/>
      <c r="F219" s="2"/>
      <c r="G219" s="5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2"/>
      <c r="S219" s="8"/>
      <c r="T219" s="8"/>
      <c r="U219" s="34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"/>
      <c r="B220" s="2"/>
      <c r="C220" s="124"/>
      <c r="D220" s="17"/>
      <c r="E220" s="2"/>
      <c r="F220" s="2"/>
      <c r="G220" s="5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2"/>
      <c r="S220" s="8"/>
      <c r="T220" s="8"/>
      <c r="U220" s="34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"/>
      <c r="B221" s="2"/>
      <c r="C221" s="124"/>
      <c r="D221" s="17"/>
      <c r="E221" s="2"/>
      <c r="F221" s="2"/>
      <c r="G221" s="5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2"/>
      <c r="S221" s="8"/>
      <c r="T221" s="8"/>
      <c r="U221" s="34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"/>
      <c r="B222" s="2"/>
      <c r="C222" s="124"/>
      <c r="D222" s="17"/>
      <c r="E222" s="2"/>
      <c r="F222" s="2"/>
      <c r="G222" s="5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2"/>
      <c r="S222" s="8"/>
      <c r="T222" s="8"/>
      <c r="U222" s="34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"/>
      <c r="B223" s="2"/>
      <c r="C223" s="124"/>
      <c r="D223" s="17"/>
      <c r="E223" s="2"/>
      <c r="F223" s="2"/>
      <c r="G223" s="5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2"/>
      <c r="S223" s="8"/>
      <c r="T223" s="8"/>
      <c r="U223" s="34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"/>
      <c r="B224" s="2"/>
      <c r="C224" s="124"/>
      <c r="D224" s="17"/>
      <c r="E224" s="2"/>
      <c r="F224" s="2"/>
      <c r="G224" s="5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2"/>
      <c r="S224" s="8"/>
      <c r="T224" s="8"/>
      <c r="U224" s="34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"/>
      <c r="B225" s="2"/>
      <c r="C225" s="124"/>
      <c r="D225" s="17"/>
      <c r="E225" s="2"/>
      <c r="F225" s="2"/>
      <c r="G225" s="5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2"/>
      <c r="S225" s="8"/>
      <c r="T225" s="8"/>
      <c r="U225" s="34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"/>
      <c r="B226" s="2"/>
      <c r="C226" s="124"/>
      <c r="D226" s="17"/>
      <c r="E226" s="2"/>
      <c r="F226" s="2"/>
      <c r="G226" s="5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2"/>
      <c r="S226" s="8"/>
      <c r="T226" s="8"/>
      <c r="U226" s="34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"/>
      <c r="B227" s="2"/>
      <c r="C227" s="241"/>
      <c r="D227" s="241"/>
      <c r="E227" s="2"/>
      <c r="F227" s="2"/>
      <c r="G227" s="5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2"/>
      <c r="S227" s="8"/>
      <c r="T227" s="8"/>
      <c r="U227" s="34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"/>
      <c r="B228" s="2"/>
      <c r="C228" s="241"/>
      <c r="D228" s="241"/>
      <c r="E228" s="2"/>
      <c r="F228" s="2"/>
      <c r="G228" s="5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2"/>
      <c r="S228" s="8"/>
      <c r="T228" s="8"/>
      <c r="U228" s="34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"/>
      <c r="B229" s="2"/>
      <c r="C229" s="241"/>
      <c r="D229" s="241"/>
      <c r="E229" s="2"/>
      <c r="F229" s="2"/>
      <c r="G229" s="5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2"/>
      <c r="S229" s="8"/>
      <c r="T229" s="8"/>
      <c r="U229" s="34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"/>
      <c r="B230" s="2"/>
      <c r="C230" s="241"/>
      <c r="D230" s="241"/>
      <c r="E230" s="2"/>
      <c r="F230" s="2"/>
      <c r="G230" s="5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2"/>
      <c r="S230" s="8"/>
      <c r="T230" s="8"/>
      <c r="U230" s="34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"/>
      <c r="B231" s="2"/>
      <c r="C231" s="241"/>
      <c r="D231" s="241"/>
      <c r="E231" s="2"/>
      <c r="F231" s="2"/>
      <c r="G231" s="5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2"/>
      <c r="S231" s="8"/>
      <c r="T231" s="8"/>
      <c r="U231" s="34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"/>
      <c r="B232" s="2"/>
      <c r="C232" s="241"/>
      <c r="D232" s="241"/>
      <c r="E232" s="2"/>
      <c r="F232" s="2"/>
      <c r="G232" s="5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2"/>
      <c r="S232" s="8"/>
      <c r="T232" s="8"/>
      <c r="U232" s="34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"/>
      <c r="B233" s="2"/>
      <c r="C233" s="241"/>
      <c r="D233" s="241"/>
      <c r="E233" s="2"/>
      <c r="F233" s="2"/>
      <c r="G233" s="5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2"/>
      <c r="S233" s="8"/>
      <c r="T233" s="8"/>
      <c r="U233" s="34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"/>
      <c r="B234" s="2"/>
      <c r="C234" s="241"/>
      <c r="D234" s="241"/>
      <c r="E234" s="2"/>
      <c r="F234" s="2"/>
      <c r="G234" s="5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2"/>
      <c r="S234" s="8"/>
      <c r="T234" s="8"/>
      <c r="U234" s="34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"/>
      <c r="B235" s="2"/>
      <c r="C235" s="241"/>
      <c r="D235" s="241"/>
      <c r="E235" s="2"/>
      <c r="F235" s="2"/>
      <c r="G235" s="5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2"/>
      <c r="S235" s="8"/>
      <c r="T235" s="8"/>
      <c r="U235" s="34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"/>
      <c r="B236" s="2"/>
      <c r="C236" s="241"/>
      <c r="D236" s="241"/>
      <c r="E236" s="2"/>
      <c r="F236" s="2"/>
      <c r="G236" s="5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2"/>
      <c r="S236" s="8"/>
      <c r="T236" s="8"/>
      <c r="U236" s="34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"/>
      <c r="B237" s="2"/>
      <c r="C237" s="241"/>
      <c r="D237" s="241"/>
      <c r="E237" s="2"/>
      <c r="F237" s="2"/>
      <c r="G237" s="5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2"/>
      <c r="S237" s="8"/>
      <c r="T237" s="8"/>
      <c r="U237" s="34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"/>
      <c r="B238" s="2"/>
      <c r="C238" s="241"/>
      <c r="D238" s="241"/>
      <c r="E238" s="2"/>
      <c r="F238" s="2"/>
      <c r="G238" s="5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2"/>
      <c r="S238" s="8"/>
      <c r="T238" s="8"/>
      <c r="U238" s="34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"/>
      <c r="B239" s="2"/>
      <c r="C239" s="241"/>
      <c r="D239" s="241"/>
      <c r="E239" s="2"/>
      <c r="F239" s="2"/>
      <c r="G239" s="5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2"/>
      <c r="S239" s="8"/>
      <c r="T239" s="8"/>
      <c r="U239" s="34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"/>
      <c r="B240" s="2"/>
      <c r="C240" s="241"/>
      <c r="D240" s="241"/>
      <c r="E240" s="2"/>
      <c r="F240" s="2"/>
      <c r="G240" s="5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2"/>
      <c r="S240" s="8"/>
      <c r="T240" s="8"/>
      <c r="U240" s="34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"/>
      <c r="B241" s="2"/>
      <c r="C241" s="241"/>
      <c r="D241" s="241"/>
      <c r="E241" s="2"/>
      <c r="F241" s="2"/>
      <c r="G241" s="5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2"/>
      <c r="S241" s="8"/>
      <c r="T241" s="8"/>
      <c r="U241" s="34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"/>
      <c r="B242" s="2"/>
      <c r="C242" s="241"/>
      <c r="D242" s="241"/>
      <c r="E242" s="2"/>
      <c r="F242" s="2"/>
      <c r="G242" s="5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2"/>
      <c r="S242" s="8"/>
      <c r="T242" s="8"/>
      <c r="U242" s="34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"/>
      <c r="B243" s="2"/>
      <c r="C243" s="241"/>
      <c r="D243" s="241"/>
      <c r="E243" s="2"/>
      <c r="F243" s="2"/>
      <c r="G243" s="5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2"/>
      <c r="S243" s="8"/>
      <c r="T243" s="8"/>
      <c r="U243" s="34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"/>
      <c r="B244" s="2"/>
      <c r="C244" s="241"/>
      <c r="D244" s="241"/>
      <c r="E244" s="2"/>
      <c r="F244" s="2"/>
      <c r="G244" s="5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2"/>
      <c r="S244" s="8"/>
      <c r="T244" s="8"/>
      <c r="U244" s="34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"/>
      <c r="B245" s="2"/>
      <c r="C245" s="241"/>
      <c r="D245" s="241"/>
      <c r="E245" s="2"/>
      <c r="F245" s="2"/>
      <c r="G245" s="5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2"/>
      <c r="S245" s="8"/>
      <c r="T245" s="8"/>
      <c r="U245" s="34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"/>
      <c r="B246" s="2"/>
      <c r="C246" s="241"/>
      <c r="D246" s="241"/>
      <c r="E246" s="2"/>
      <c r="F246" s="2"/>
      <c r="G246" s="5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2"/>
      <c r="S246" s="8"/>
      <c r="T246" s="8"/>
      <c r="U246" s="34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"/>
      <c r="B247" s="2"/>
      <c r="C247" s="241"/>
      <c r="D247" s="241"/>
      <c r="E247" s="2"/>
      <c r="F247" s="2"/>
      <c r="G247" s="5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2"/>
      <c r="S247" s="8"/>
      <c r="T247" s="8"/>
      <c r="U247" s="34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"/>
      <c r="B248" s="2"/>
      <c r="C248" s="241"/>
      <c r="D248" s="241"/>
      <c r="E248" s="2"/>
      <c r="F248" s="2"/>
      <c r="G248" s="5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2"/>
      <c r="S248" s="8"/>
      <c r="T248" s="8"/>
      <c r="U248" s="34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"/>
      <c r="B249" s="2"/>
      <c r="C249" s="241"/>
      <c r="D249" s="241"/>
      <c r="E249" s="2"/>
      <c r="F249" s="2"/>
      <c r="G249" s="5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2"/>
      <c r="S249" s="8"/>
      <c r="T249" s="8"/>
      <c r="U249" s="34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"/>
      <c r="B250" s="2"/>
      <c r="C250" s="241"/>
      <c r="D250" s="241"/>
      <c r="E250" s="2"/>
      <c r="F250" s="2"/>
      <c r="G250" s="5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2"/>
      <c r="S250" s="8"/>
      <c r="T250" s="8"/>
      <c r="U250" s="34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"/>
      <c r="B251" s="2"/>
      <c r="C251" s="241"/>
      <c r="D251" s="241"/>
      <c r="E251" s="2"/>
      <c r="F251" s="2"/>
      <c r="G251" s="5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2"/>
      <c r="S251" s="8"/>
      <c r="T251" s="8"/>
      <c r="U251" s="34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"/>
      <c r="B252" s="2"/>
      <c r="C252" s="241"/>
      <c r="D252" s="241"/>
      <c r="E252" s="2"/>
      <c r="F252" s="2"/>
      <c r="G252" s="5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2"/>
      <c r="S252" s="8"/>
      <c r="T252" s="8"/>
      <c r="U252" s="34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"/>
      <c r="B253" s="2"/>
      <c r="C253" s="241"/>
      <c r="D253" s="241"/>
      <c r="E253" s="2"/>
      <c r="F253" s="2"/>
      <c r="G253" s="5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2"/>
      <c r="S253" s="8"/>
      <c r="T253" s="8"/>
      <c r="U253" s="34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"/>
      <c r="B254" s="2"/>
      <c r="C254" s="241"/>
      <c r="D254" s="241"/>
      <c r="E254" s="2"/>
      <c r="F254" s="2"/>
      <c r="G254" s="5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2"/>
      <c r="S254" s="8"/>
      <c r="T254" s="8"/>
      <c r="U254" s="34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"/>
      <c r="B255" s="2"/>
      <c r="C255" s="241"/>
      <c r="D255" s="241"/>
      <c r="E255" s="2"/>
      <c r="F255" s="2"/>
      <c r="G255" s="5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2"/>
      <c r="S255" s="8"/>
      <c r="T255" s="8"/>
      <c r="U255" s="34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"/>
      <c r="B256" s="2"/>
      <c r="C256" s="241"/>
      <c r="D256" s="241"/>
      <c r="E256" s="2"/>
      <c r="F256" s="2"/>
      <c r="G256" s="5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2"/>
      <c r="S256" s="8"/>
      <c r="T256" s="8"/>
      <c r="U256" s="34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"/>
      <c r="B257" s="2"/>
      <c r="C257" s="241"/>
      <c r="D257" s="241"/>
      <c r="E257" s="2"/>
      <c r="F257" s="2"/>
      <c r="G257" s="5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2"/>
      <c r="S257" s="8"/>
      <c r="T257" s="8"/>
      <c r="U257" s="34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"/>
      <c r="B258" s="2"/>
      <c r="C258" s="241"/>
      <c r="D258" s="241"/>
      <c r="E258" s="2"/>
      <c r="F258" s="2"/>
      <c r="G258" s="5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2"/>
      <c r="S258" s="8"/>
      <c r="T258" s="8"/>
      <c r="U258" s="34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"/>
      <c r="B259" s="2"/>
      <c r="C259" s="241"/>
      <c r="D259" s="241"/>
      <c r="E259" s="2"/>
      <c r="F259" s="2"/>
      <c r="G259" s="5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2"/>
      <c r="S259" s="8"/>
      <c r="T259" s="8"/>
      <c r="U259" s="34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"/>
      <c r="B260" s="2"/>
      <c r="C260" s="241"/>
      <c r="D260" s="241"/>
      <c r="E260" s="2"/>
      <c r="F260" s="2"/>
      <c r="G260" s="5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2"/>
      <c r="S260" s="8"/>
      <c r="T260" s="8"/>
      <c r="U260" s="34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"/>
      <c r="B261" s="2"/>
      <c r="C261" s="241"/>
      <c r="D261" s="241"/>
      <c r="E261" s="2"/>
      <c r="F261" s="2"/>
      <c r="G261" s="5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2"/>
      <c r="S261" s="8"/>
      <c r="T261" s="8"/>
      <c r="U261" s="34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"/>
      <c r="B262" s="2"/>
      <c r="C262" s="241"/>
      <c r="D262" s="241"/>
      <c r="E262" s="2"/>
      <c r="F262" s="2"/>
      <c r="G262" s="5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2"/>
      <c r="S262" s="8"/>
      <c r="T262" s="8"/>
      <c r="U262" s="34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"/>
      <c r="B263" s="2"/>
      <c r="C263" s="241"/>
      <c r="D263" s="241"/>
      <c r="E263" s="2"/>
      <c r="F263" s="2"/>
      <c r="G263" s="5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2"/>
      <c r="S263" s="8"/>
      <c r="T263" s="8"/>
      <c r="U263" s="34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"/>
      <c r="B264" s="2"/>
      <c r="C264" s="241"/>
      <c r="D264" s="241"/>
      <c r="E264" s="2"/>
      <c r="F264" s="2"/>
      <c r="G264" s="5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2"/>
      <c r="S264" s="8"/>
      <c r="T264" s="8"/>
      <c r="U264" s="34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"/>
      <c r="B265" s="2"/>
      <c r="C265" s="241"/>
      <c r="D265" s="241"/>
      <c r="E265" s="2"/>
      <c r="F265" s="2"/>
      <c r="G265" s="5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2"/>
      <c r="S265" s="8"/>
      <c r="T265" s="8"/>
      <c r="U265" s="34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"/>
      <c r="B266" s="2"/>
      <c r="C266" s="241"/>
      <c r="D266" s="241"/>
      <c r="E266" s="2"/>
      <c r="F266" s="2"/>
      <c r="G266" s="5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2"/>
      <c r="S266" s="8"/>
      <c r="T266" s="8"/>
      <c r="U266" s="34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"/>
      <c r="B267" s="2"/>
      <c r="C267" s="241"/>
      <c r="D267" s="241"/>
      <c r="E267" s="2"/>
      <c r="F267" s="2"/>
      <c r="G267" s="5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2"/>
      <c r="S267" s="8"/>
      <c r="T267" s="8"/>
      <c r="U267" s="34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"/>
      <c r="B268" s="2"/>
      <c r="C268" s="241"/>
      <c r="D268" s="241"/>
      <c r="E268" s="2"/>
      <c r="F268" s="2"/>
      <c r="G268" s="5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2"/>
      <c r="S268" s="8"/>
      <c r="T268" s="8"/>
      <c r="U268" s="34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"/>
      <c r="B269" s="2"/>
      <c r="C269" s="241"/>
      <c r="D269" s="241"/>
      <c r="E269" s="2"/>
      <c r="F269" s="2"/>
      <c r="G269" s="5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2"/>
      <c r="S269" s="8"/>
      <c r="T269" s="8"/>
      <c r="U269" s="34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"/>
      <c r="B270" s="2"/>
      <c r="C270" s="241"/>
      <c r="D270" s="241"/>
      <c r="E270" s="2"/>
      <c r="F270" s="2"/>
      <c r="G270" s="5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2"/>
      <c r="S270" s="8"/>
      <c r="T270" s="8"/>
      <c r="U270" s="34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"/>
      <c r="B271" s="2"/>
      <c r="C271" s="241"/>
      <c r="D271" s="241"/>
      <c r="E271" s="2"/>
      <c r="F271" s="2"/>
      <c r="G271" s="5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2"/>
      <c r="S271" s="8"/>
      <c r="T271" s="8"/>
      <c r="U271" s="34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"/>
      <c r="B272" s="2"/>
      <c r="C272" s="241"/>
      <c r="D272" s="241"/>
      <c r="E272" s="2"/>
      <c r="F272" s="2"/>
      <c r="G272" s="5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2"/>
      <c r="S272" s="8"/>
      <c r="T272" s="8"/>
      <c r="U272" s="34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"/>
      <c r="B273" s="2"/>
      <c r="C273" s="241"/>
      <c r="D273" s="241"/>
      <c r="E273" s="2"/>
      <c r="F273" s="2"/>
      <c r="G273" s="5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2"/>
      <c r="S273" s="8"/>
      <c r="T273" s="8"/>
      <c r="U273" s="34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"/>
      <c r="B274" s="2"/>
      <c r="C274" s="241"/>
      <c r="D274" s="241"/>
      <c r="E274" s="2"/>
      <c r="F274" s="2"/>
      <c r="G274" s="5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2"/>
      <c r="S274" s="8"/>
      <c r="T274" s="8"/>
      <c r="U274" s="34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"/>
      <c r="B275" s="2"/>
      <c r="C275" s="241"/>
      <c r="D275" s="241"/>
      <c r="E275" s="2"/>
      <c r="F275" s="2"/>
      <c r="G275" s="5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2"/>
      <c r="S275" s="8"/>
      <c r="T275" s="8"/>
      <c r="U275" s="34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"/>
      <c r="B276" s="2"/>
      <c r="C276" s="241"/>
      <c r="D276" s="241"/>
      <c r="E276" s="2"/>
      <c r="F276" s="2"/>
      <c r="G276" s="5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2"/>
      <c r="S276" s="8"/>
      <c r="T276" s="8"/>
      <c r="U276" s="34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"/>
      <c r="B277" s="2"/>
      <c r="C277" s="241"/>
      <c r="D277" s="241"/>
      <c r="E277" s="2"/>
      <c r="F277" s="2"/>
      <c r="G277" s="5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2"/>
      <c r="S277" s="8"/>
      <c r="T277" s="8"/>
      <c r="U277" s="34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"/>
      <c r="B278" s="2"/>
      <c r="C278" s="241"/>
      <c r="D278" s="241"/>
      <c r="E278" s="2"/>
      <c r="F278" s="2"/>
      <c r="G278" s="5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2"/>
      <c r="S278" s="8"/>
      <c r="T278" s="8"/>
      <c r="U278" s="34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"/>
      <c r="B279" s="2"/>
      <c r="C279" s="241"/>
      <c r="D279" s="241"/>
      <c r="E279" s="2"/>
      <c r="F279" s="2"/>
      <c r="G279" s="5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2"/>
      <c r="S279" s="8"/>
      <c r="T279" s="8"/>
      <c r="U279" s="34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"/>
      <c r="B280" s="2"/>
      <c r="C280" s="241"/>
      <c r="D280" s="241"/>
      <c r="E280" s="2"/>
      <c r="F280" s="2"/>
      <c r="G280" s="5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2"/>
      <c r="S280" s="8"/>
      <c r="T280" s="8"/>
      <c r="U280" s="34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"/>
      <c r="B281" s="2"/>
      <c r="C281" s="241"/>
      <c r="D281" s="241"/>
      <c r="E281" s="2"/>
      <c r="F281" s="2"/>
      <c r="G281" s="5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2"/>
      <c r="S281" s="8"/>
      <c r="T281" s="8"/>
      <c r="U281" s="34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"/>
      <c r="B282" s="2"/>
      <c r="C282" s="241"/>
      <c r="D282" s="241"/>
      <c r="E282" s="2"/>
      <c r="F282" s="2"/>
      <c r="G282" s="5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2"/>
      <c r="S282" s="8"/>
      <c r="T282" s="8"/>
      <c r="U282" s="34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"/>
      <c r="B283" s="2"/>
      <c r="C283" s="241"/>
      <c r="D283" s="241"/>
      <c r="E283" s="2"/>
      <c r="F283" s="2"/>
      <c r="G283" s="5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2"/>
      <c r="S283" s="8"/>
      <c r="T283" s="8"/>
      <c r="U283" s="34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"/>
      <c r="B284" s="2"/>
      <c r="C284" s="241"/>
      <c r="D284" s="241"/>
      <c r="E284" s="2"/>
      <c r="F284" s="2"/>
      <c r="G284" s="5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2"/>
      <c r="S284" s="8"/>
      <c r="T284" s="8"/>
      <c r="U284" s="34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"/>
      <c r="B285" s="2"/>
      <c r="C285" s="241"/>
      <c r="D285" s="241"/>
      <c r="E285" s="2"/>
      <c r="F285" s="2"/>
      <c r="G285" s="5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2"/>
      <c r="S285" s="8"/>
      <c r="T285" s="8"/>
      <c r="U285" s="34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"/>
      <c r="B286" s="2"/>
      <c r="C286" s="241"/>
      <c r="D286" s="241"/>
      <c r="E286" s="2"/>
      <c r="F286" s="2"/>
      <c r="G286" s="5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2"/>
      <c r="S286" s="8"/>
      <c r="T286" s="8"/>
      <c r="U286" s="34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"/>
      <c r="B287" s="2"/>
      <c r="C287" s="241"/>
      <c r="D287" s="241"/>
      <c r="E287" s="2"/>
      <c r="F287" s="2"/>
      <c r="G287" s="5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2"/>
      <c r="S287" s="8"/>
      <c r="T287" s="8"/>
      <c r="U287" s="34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"/>
      <c r="B288" s="2"/>
      <c r="C288" s="241"/>
      <c r="D288" s="241"/>
      <c r="E288" s="2"/>
      <c r="F288" s="2"/>
      <c r="G288" s="5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2"/>
      <c r="S288" s="8"/>
      <c r="T288" s="8"/>
      <c r="U288" s="34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"/>
      <c r="B289" s="2"/>
      <c r="C289" s="241"/>
      <c r="D289" s="241"/>
      <c r="E289" s="2"/>
      <c r="F289" s="2"/>
      <c r="G289" s="5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2"/>
      <c r="S289" s="8"/>
      <c r="T289" s="8"/>
      <c r="U289" s="34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"/>
      <c r="B290" s="2"/>
      <c r="C290" s="241"/>
      <c r="D290" s="241"/>
      <c r="E290" s="2"/>
      <c r="F290" s="2"/>
      <c r="G290" s="5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2"/>
      <c r="S290" s="8"/>
      <c r="T290" s="8"/>
      <c r="U290" s="34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"/>
      <c r="B291" s="2"/>
      <c r="C291" s="241"/>
      <c r="D291" s="241"/>
      <c r="E291" s="2"/>
      <c r="F291" s="2"/>
      <c r="G291" s="5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2"/>
      <c r="S291" s="8"/>
      <c r="T291" s="8"/>
      <c r="U291" s="34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"/>
      <c r="B292" s="2"/>
      <c r="C292" s="241"/>
      <c r="D292" s="241"/>
      <c r="E292" s="2"/>
      <c r="F292" s="2"/>
      <c r="G292" s="5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2"/>
      <c r="S292" s="8"/>
      <c r="T292" s="8"/>
      <c r="U292" s="34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"/>
      <c r="B293" s="2"/>
      <c r="C293" s="241"/>
      <c r="D293" s="241"/>
      <c r="E293" s="2"/>
      <c r="F293" s="2"/>
      <c r="G293" s="5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2"/>
      <c r="S293" s="8"/>
      <c r="T293" s="8"/>
      <c r="U293" s="34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"/>
      <c r="B294" s="2"/>
      <c r="C294" s="241"/>
      <c r="D294" s="241"/>
      <c r="E294" s="2"/>
      <c r="F294" s="2"/>
      <c r="G294" s="5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2"/>
      <c r="S294" s="8"/>
      <c r="T294" s="8"/>
      <c r="U294" s="34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"/>
      <c r="B295" s="2"/>
      <c r="C295" s="241"/>
      <c r="D295" s="241"/>
      <c r="E295" s="2"/>
      <c r="F295" s="2"/>
      <c r="G295" s="5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2"/>
      <c r="S295" s="8"/>
      <c r="T295" s="8"/>
      <c r="U295" s="34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"/>
      <c r="B296" s="2"/>
      <c r="C296" s="241"/>
      <c r="D296" s="241"/>
      <c r="E296" s="2"/>
      <c r="F296" s="2"/>
      <c r="G296" s="5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2"/>
      <c r="S296" s="8"/>
      <c r="T296" s="8"/>
      <c r="U296" s="34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"/>
      <c r="B297" s="2"/>
      <c r="C297" s="241"/>
      <c r="D297" s="241"/>
      <c r="E297" s="2"/>
      <c r="F297" s="2"/>
      <c r="G297" s="5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2"/>
      <c r="S297" s="8"/>
      <c r="T297" s="8"/>
      <c r="U297" s="34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"/>
      <c r="B298" s="2"/>
      <c r="C298" s="241"/>
      <c r="D298" s="241"/>
      <c r="E298" s="2"/>
      <c r="F298" s="2"/>
      <c r="G298" s="5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2"/>
      <c r="S298" s="8"/>
      <c r="T298" s="8"/>
      <c r="U298" s="34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"/>
      <c r="B299" s="2"/>
      <c r="C299" s="241"/>
      <c r="D299" s="241"/>
      <c r="E299" s="2"/>
      <c r="F299" s="2"/>
      <c r="G299" s="5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2"/>
      <c r="S299" s="8"/>
      <c r="T299" s="8"/>
      <c r="U299" s="34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"/>
      <c r="B300" s="2"/>
      <c r="C300" s="241"/>
      <c r="D300" s="241"/>
      <c r="E300" s="2"/>
      <c r="F300" s="2"/>
      <c r="G300" s="5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2"/>
      <c r="S300" s="8"/>
      <c r="T300" s="8"/>
      <c r="U300" s="34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"/>
      <c r="B301" s="2"/>
      <c r="C301" s="241"/>
      <c r="D301" s="241"/>
      <c r="E301" s="2"/>
      <c r="F301" s="2"/>
      <c r="G301" s="5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2"/>
      <c r="S301" s="8"/>
      <c r="T301" s="8"/>
      <c r="U301" s="34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"/>
      <c r="B302" s="2"/>
      <c r="C302" s="241"/>
      <c r="D302" s="241"/>
      <c r="E302" s="2"/>
      <c r="F302" s="2"/>
      <c r="G302" s="5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2"/>
      <c r="S302" s="8"/>
      <c r="T302" s="8"/>
      <c r="U302" s="34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"/>
      <c r="B303" s="2"/>
      <c r="C303" s="241"/>
      <c r="D303" s="241"/>
      <c r="E303" s="2"/>
      <c r="F303" s="2"/>
      <c r="G303" s="5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2"/>
      <c r="S303" s="8"/>
      <c r="T303" s="8"/>
      <c r="U303" s="34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"/>
      <c r="B304" s="2"/>
      <c r="C304" s="241"/>
      <c r="D304" s="241"/>
      <c r="E304" s="2"/>
      <c r="F304" s="2"/>
      <c r="G304" s="5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2"/>
      <c r="S304" s="8"/>
      <c r="T304" s="8"/>
      <c r="U304" s="34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"/>
      <c r="B305" s="2"/>
      <c r="C305" s="241"/>
      <c r="D305" s="241"/>
      <c r="E305" s="2"/>
      <c r="F305" s="2"/>
      <c r="G305" s="5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2"/>
      <c r="S305" s="8"/>
      <c r="T305" s="8"/>
      <c r="U305" s="34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"/>
      <c r="B306" s="2"/>
      <c r="C306" s="241"/>
      <c r="D306" s="241"/>
      <c r="E306" s="2"/>
      <c r="F306" s="2"/>
      <c r="G306" s="5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2"/>
      <c r="S306" s="8"/>
      <c r="T306" s="8"/>
      <c r="U306" s="34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"/>
      <c r="B307" s="2"/>
      <c r="C307" s="241"/>
      <c r="D307" s="241"/>
      <c r="E307" s="2"/>
      <c r="F307" s="2"/>
      <c r="G307" s="5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2"/>
      <c r="S307" s="8"/>
      <c r="T307" s="8"/>
      <c r="U307" s="34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"/>
      <c r="B308" s="2"/>
      <c r="C308" s="241"/>
      <c r="D308" s="241"/>
      <c r="E308" s="2"/>
      <c r="F308" s="2"/>
      <c r="G308" s="5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2"/>
      <c r="S308" s="8"/>
      <c r="T308" s="8"/>
      <c r="U308" s="34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"/>
      <c r="B309" s="2"/>
      <c r="C309" s="241"/>
      <c r="D309" s="241"/>
      <c r="E309" s="2"/>
      <c r="F309" s="2"/>
      <c r="G309" s="5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2"/>
      <c r="S309" s="8"/>
      <c r="T309" s="8"/>
      <c r="U309" s="34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"/>
      <c r="B310" s="2"/>
      <c r="C310" s="241"/>
      <c r="D310" s="241"/>
      <c r="E310" s="2"/>
      <c r="F310" s="2"/>
      <c r="G310" s="5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2"/>
      <c r="S310" s="8"/>
      <c r="T310" s="8"/>
      <c r="U310" s="34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"/>
      <c r="B311" s="2"/>
      <c r="C311" s="241"/>
      <c r="D311" s="241"/>
      <c r="E311" s="2"/>
      <c r="F311" s="2"/>
      <c r="G311" s="5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2"/>
      <c r="S311" s="8"/>
      <c r="T311" s="8"/>
      <c r="U311" s="34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"/>
      <c r="B312" s="2"/>
      <c r="C312" s="241"/>
      <c r="D312" s="241"/>
      <c r="E312" s="2"/>
      <c r="F312" s="2"/>
      <c r="G312" s="5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2"/>
      <c r="S312" s="8"/>
      <c r="T312" s="8"/>
      <c r="U312" s="34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"/>
      <c r="B313" s="2"/>
      <c r="C313" s="241"/>
      <c r="D313" s="241"/>
      <c r="E313" s="2"/>
      <c r="F313" s="2"/>
      <c r="G313" s="5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2"/>
      <c r="S313" s="8"/>
      <c r="T313" s="8"/>
      <c r="U313" s="34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"/>
      <c r="B314" s="2"/>
      <c r="C314" s="241"/>
      <c r="D314" s="241"/>
      <c r="E314" s="2"/>
      <c r="F314" s="2"/>
      <c r="G314" s="5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2"/>
      <c r="S314" s="8"/>
      <c r="T314" s="8"/>
      <c r="U314" s="34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"/>
      <c r="B315" s="2"/>
      <c r="C315" s="241"/>
      <c r="D315" s="241"/>
      <c r="E315" s="2"/>
      <c r="F315" s="2"/>
      <c r="G315" s="5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2"/>
      <c r="S315" s="8"/>
      <c r="T315" s="8"/>
      <c r="U315" s="34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"/>
      <c r="B316" s="2"/>
      <c r="C316" s="241"/>
      <c r="D316" s="241"/>
      <c r="E316" s="2"/>
      <c r="F316" s="2"/>
      <c r="G316" s="5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2"/>
      <c r="S316" s="8"/>
      <c r="T316" s="8"/>
      <c r="U316" s="34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"/>
      <c r="B317" s="2"/>
      <c r="C317" s="241"/>
      <c r="D317" s="241"/>
      <c r="E317" s="2"/>
      <c r="F317" s="2"/>
      <c r="G317" s="5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2"/>
      <c r="S317" s="8"/>
      <c r="T317" s="8"/>
      <c r="U317" s="34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"/>
      <c r="B318" s="2"/>
      <c r="C318" s="241"/>
      <c r="D318" s="241"/>
      <c r="E318" s="2"/>
      <c r="F318" s="2"/>
      <c r="G318" s="5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2"/>
      <c r="S318" s="8"/>
      <c r="T318" s="8"/>
      <c r="U318" s="34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"/>
      <c r="B319" s="2"/>
      <c r="C319" s="241"/>
      <c r="D319" s="241"/>
      <c r="E319" s="2"/>
      <c r="F319" s="2"/>
      <c r="G319" s="5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2"/>
      <c r="S319" s="8"/>
      <c r="T319" s="8"/>
      <c r="U319" s="34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"/>
      <c r="B320" s="2"/>
      <c r="C320" s="241"/>
      <c r="D320" s="241"/>
      <c r="E320" s="2"/>
      <c r="F320" s="2"/>
      <c r="G320" s="5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2"/>
      <c r="S320" s="8"/>
      <c r="T320" s="8"/>
      <c r="U320" s="34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"/>
      <c r="B321" s="2"/>
      <c r="C321" s="241"/>
      <c r="D321" s="241"/>
      <c r="E321" s="2"/>
      <c r="F321" s="2"/>
      <c r="G321" s="5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2"/>
      <c r="S321" s="8"/>
      <c r="T321" s="8"/>
      <c r="U321" s="34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"/>
      <c r="B322" s="2"/>
      <c r="C322" s="241"/>
      <c r="D322" s="241"/>
      <c r="E322" s="2"/>
      <c r="F322" s="2"/>
      <c r="G322" s="5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2"/>
      <c r="S322" s="8"/>
      <c r="T322" s="8"/>
      <c r="U322" s="34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"/>
      <c r="B323" s="2"/>
      <c r="C323" s="241"/>
      <c r="D323" s="241"/>
      <c r="E323" s="2"/>
      <c r="F323" s="2"/>
      <c r="G323" s="5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2"/>
      <c r="S323" s="8"/>
      <c r="T323" s="8"/>
      <c r="U323" s="34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"/>
      <c r="B324" s="2"/>
      <c r="C324" s="241"/>
      <c r="D324" s="241"/>
      <c r="E324" s="2"/>
      <c r="F324" s="2"/>
      <c r="G324" s="5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2"/>
      <c r="S324" s="8"/>
      <c r="T324" s="8"/>
      <c r="U324" s="34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"/>
      <c r="B325" s="2"/>
      <c r="C325" s="241"/>
      <c r="D325" s="241"/>
      <c r="E325" s="2"/>
      <c r="F325" s="2"/>
      <c r="G325" s="5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2"/>
      <c r="S325" s="8"/>
      <c r="T325" s="8"/>
      <c r="U325" s="34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"/>
      <c r="B326" s="2"/>
      <c r="C326" s="241"/>
      <c r="D326" s="241"/>
      <c r="E326" s="2"/>
      <c r="F326" s="2"/>
      <c r="G326" s="5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2"/>
      <c r="S326" s="8"/>
      <c r="T326" s="8"/>
      <c r="U326" s="34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"/>
      <c r="B327" s="2"/>
      <c r="C327" s="241"/>
      <c r="D327" s="241"/>
      <c r="E327" s="2"/>
      <c r="F327" s="2"/>
      <c r="G327" s="5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2"/>
      <c r="S327" s="8"/>
      <c r="T327" s="8"/>
      <c r="U327" s="34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"/>
      <c r="B328" s="2"/>
      <c r="C328" s="241"/>
      <c r="D328" s="241"/>
      <c r="E328" s="2"/>
      <c r="F328" s="2"/>
      <c r="G328" s="5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2"/>
      <c r="S328" s="8"/>
      <c r="T328" s="8"/>
      <c r="U328" s="34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"/>
      <c r="B329" s="2"/>
      <c r="C329" s="241"/>
      <c r="D329" s="241"/>
      <c r="E329" s="2"/>
      <c r="F329" s="2"/>
      <c r="G329" s="5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2"/>
      <c r="S329" s="8"/>
      <c r="T329" s="8"/>
      <c r="U329" s="34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"/>
      <c r="B330" s="2"/>
      <c r="C330" s="241"/>
      <c r="D330" s="241"/>
      <c r="E330" s="2"/>
      <c r="F330" s="2"/>
      <c r="G330" s="5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2"/>
      <c r="S330" s="8"/>
      <c r="T330" s="8"/>
      <c r="U330" s="34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"/>
      <c r="B331" s="2"/>
      <c r="C331" s="241"/>
      <c r="D331" s="241"/>
      <c r="E331" s="2"/>
      <c r="F331" s="2"/>
      <c r="G331" s="5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2"/>
      <c r="S331" s="8"/>
      <c r="T331" s="8"/>
      <c r="U331" s="34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"/>
      <c r="B332" s="2"/>
      <c r="C332" s="241"/>
      <c r="D332" s="241"/>
      <c r="E332" s="2"/>
      <c r="F332" s="2"/>
      <c r="G332" s="5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2"/>
      <c r="S332" s="8"/>
      <c r="T332" s="8"/>
      <c r="U332" s="34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"/>
      <c r="B333" s="2"/>
      <c r="C333" s="241"/>
      <c r="D333" s="241"/>
      <c r="E333" s="2"/>
      <c r="F333" s="2"/>
      <c r="G333" s="5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2"/>
      <c r="S333" s="8"/>
      <c r="T333" s="8"/>
      <c r="U333" s="34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"/>
      <c r="B334" s="2"/>
      <c r="C334" s="241"/>
      <c r="D334" s="241"/>
      <c r="E334" s="2"/>
      <c r="F334" s="2"/>
      <c r="G334" s="5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2"/>
      <c r="S334" s="8"/>
      <c r="T334" s="8"/>
      <c r="U334" s="34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"/>
      <c r="B335" s="2"/>
      <c r="C335" s="241"/>
      <c r="D335" s="241"/>
      <c r="E335" s="2"/>
      <c r="F335" s="2"/>
      <c r="G335" s="5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2"/>
      <c r="S335" s="8"/>
      <c r="T335" s="8"/>
      <c r="U335" s="34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"/>
      <c r="B336" s="2"/>
      <c r="C336" s="241"/>
      <c r="D336" s="241"/>
      <c r="E336" s="2"/>
      <c r="F336" s="2"/>
      <c r="G336" s="5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2"/>
      <c r="S336" s="8"/>
      <c r="T336" s="8"/>
      <c r="U336" s="34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"/>
      <c r="B337" s="2"/>
      <c r="C337" s="241"/>
      <c r="D337" s="241"/>
      <c r="E337" s="2"/>
      <c r="F337" s="2"/>
      <c r="G337" s="5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2"/>
      <c r="S337" s="8"/>
      <c r="T337" s="8"/>
      <c r="U337" s="34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"/>
      <c r="B338" s="2"/>
      <c r="C338" s="241"/>
      <c r="D338" s="241"/>
      <c r="E338" s="2"/>
      <c r="F338" s="2"/>
      <c r="G338" s="5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2"/>
      <c r="S338" s="8"/>
      <c r="T338" s="8"/>
      <c r="U338" s="34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"/>
      <c r="B339" s="2"/>
      <c r="C339" s="241"/>
      <c r="D339" s="241"/>
      <c r="E339" s="2"/>
      <c r="F339" s="2"/>
      <c r="G339" s="5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2"/>
      <c r="S339" s="8"/>
      <c r="T339" s="8"/>
      <c r="U339" s="34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"/>
      <c r="B340" s="2"/>
      <c r="C340" s="241"/>
      <c r="D340" s="241"/>
      <c r="E340" s="2"/>
      <c r="F340" s="2"/>
      <c r="G340" s="5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2"/>
      <c r="S340" s="8"/>
      <c r="T340" s="8"/>
      <c r="U340" s="34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"/>
      <c r="B341" s="2"/>
      <c r="C341" s="241"/>
      <c r="D341" s="241"/>
      <c r="E341" s="2"/>
      <c r="F341" s="2"/>
      <c r="G341" s="5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2"/>
      <c r="S341" s="8"/>
      <c r="T341" s="8"/>
      <c r="U341" s="34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"/>
      <c r="B342" s="2"/>
      <c r="C342" s="241"/>
      <c r="D342" s="241"/>
      <c r="E342" s="2"/>
      <c r="F342" s="2"/>
      <c r="G342" s="5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2"/>
      <c r="S342" s="8"/>
      <c r="T342" s="8"/>
      <c r="U342" s="34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"/>
      <c r="B343" s="2"/>
      <c r="C343" s="241"/>
      <c r="D343" s="241"/>
      <c r="E343" s="2"/>
      <c r="F343" s="2"/>
      <c r="G343" s="5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2"/>
      <c r="S343" s="8"/>
      <c r="T343" s="8"/>
      <c r="U343" s="34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"/>
      <c r="B344" s="2"/>
      <c r="C344" s="241"/>
      <c r="D344" s="241"/>
      <c r="E344" s="2"/>
      <c r="F344" s="2"/>
      <c r="G344" s="5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2"/>
      <c r="S344" s="8"/>
      <c r="T344" s="8"/>
      <c r="U344" s="34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"/>
      <c r="B345" s="2"/>
      <c r="C345" s="241"/>
      <c r="D345" s="241"/>
      <c r="E345" s="2"/>
      <c r="F345" s="2"/>
      <c r="G345" s="5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2"/>
      <c r="S345" s="8"/>
      <c r="T345" s="8"/>
      <c r="U345" s="34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"/>
      <c r="B346" s="2"/>
      <c r="C346" s="241"/>
      <c r="D346" s="241"/>
      <c r="E346" s="2"/>
      <c r="F346" s="2"/>
      <c r="G346" s="5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2"/>
      <c r="S346" s="8"/>
      <c r="T346" s="8"/>
      <c r="U346" s="34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"/>
      <c r="B347" s="2"/>
      <c r="C347" s="241"/>
      <c r="D347" s="241"/>
      <c r="E347" s="2"/>
      <c r="F347" s="2"/>
      <c r="G347" s="5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2"/>
      <c r="S347" s="8"/>
      <c r="T347" s="8"/>
      <c r="U347" s="34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"/>
      <c r="B348" s="2"/>
      <c r="C348" s="241"/>
      <c r="D348" s="241"/>
      <c r="E348" s="2"/>
      <c r="F348" s="2"/>
      <c r="G348" s="5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2"/>
      <c r="S348" s="8"/>
      <c r="T348" s="8"/>
      <c r="U348" s="34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"/>
      <c r="B349" s="2"/>
      <c r="C349" s="241"/>
      <c r="D349" s="241"/>
      <c r="E349" s="2"/>
      <c r="F349" s="2"/>
      <c r="G349" s="5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2"/>
      <c r="S349" s="8"/>
      <c r="T349" s="8"/>
      <c r="U349" s="34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"/>
      <c r="B350" s="2"/>
      <c r="C350" s="241"/>
      <c r="D350" s="241"/>
      <c r="E350" s="2"/>
      <c r="F350" s="2"/>
      <c r="G350" s="5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2"/>
      <c r="S350" s="8"/>
      <c r="T350" s="8"/>
      <c r="U350" s="34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"/>
      <c r="B351" s="2"/>
      <c r="C351" s="241"/>
      <c r="D351" s="241"/>
      <c r="E351" s="2"/>
      <c r="F351" s="2"/>
      <c r="G351" s="5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2"/>
      <c r="S351" s="8"/>
      <c r="T351" s="8"/>
      <c r="U351" s="34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"/>
      <c r="B352" s="2"/>
      <c r="C352" s="241"/>
      <c r="D352" s="241"/>
      <c r="E352" s="2"/>
      <c r="F352" s="2"/>
      <c r="G352" s="5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2"/>
      <c r="S352" s="8"/>
      <c r="T352" s="8"/>
      <c r="U352" s="34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"/>
      <c r="B353" s="2"/>
      <c r="C353" s="241"/>
      <c r="D353" s="241"/>
      <c r="E353" s="2"/>
      <c r="F353" s="2"/>
      <c r="G353" s="5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2"/>
      <c r="S353" s="8"/>
      <c r="T353" s="8"/>
      <c r="U353" s="34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"/>
      <c r="B354" s="2"/>
      <c r="C354" s="241"/>
      <c r="D354" s="241"/>
      <c r="E354" s="2"/>
      <c r="F354" s="2"/>
      <c r="G354" s="5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2"/>
      <c r="S354" s="8"/>
      <c r="T354" s="8"/>
      <c r="U354" s="34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"/>
      <c r="B355" s="2"/>
      <c r="C355" s="241"/>
      <c r="D355" s="241"/>
      <c r="E355" s="2"/>
      <c r="F355" s="2"/>
      <c r="G355" s="5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2"/>
      <c r="S355" s="8"/>
      <c r="T355" s="8"/>
      <c r="U355" s="34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"/>
      <c r="B356" s="2"/>
      <c r="C356" s="241"/>
      <c r="D356" s="241"/>
      <c r="E356" s="2"/>
      <c r="F356" s="2"/>
      <c r="G356" s="5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2"/>
      <c r="S356" s="8"/>
      <c r="T356" s="8"/>
      <c r="U356" s="34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"/>
      <c r="B357" s="2"/>
      <c r="C357" s="241"/>
      <c r="D357" s="241"/>
      <c r="E357" s="2"/>
      <c r="F357" s="2"/>
      <c r="G357" s="5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2"/>
      <c r="S357" s="8"/>
      <c r="T357" s="8"/>
      <c r="U357" s="34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"/>
      <c r="B358" s="2"/>
      <c r="C358" s="241"/>
      <c r="D358" s="241"/>
      <c r="E358" s="2"/>
      <c r="F358" s="2"/>
      <c r="G358" s="5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2"/>
      <c r="S358" s="8"/>
      <c r="T358" s="8"/>
      <c r="U358" s="34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"/>
      <c r="B359" s="2"/>
      <c r="C359" s="241"/>
      <c r="D359" s="241"/>
      <c r="E359" s="2"/>
      <c r="F359" s="2"/>
      <c r="G359" s="5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2"/>
      <c r="S359" s="8"/>
      <c r="T359" s="8"/>
      <c r="U359" s="34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"/>
      <c r="B360" s="2"/>
      <c r="C360" s="241"/>
      <c r="D360" s="241"/>
      <c r="E360" s="2"/>
      <c r="F360" s="2"/>
      <c r="G360" s="5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2"/>
      <c r="S360" s="8"/>
      <c r="T360" s="8"/>
      <c r="U360" s="34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"/>
      <c r="B361" s="2"/>
      <c r="C361" s="241"/>
      <c r="D361" s="241"/>
      <c r="E361" s="2"/>
      <c r="F361" s="2"/>
      <c r="G361" s="5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2"/>
      <c r="S361" s="8"/>
      <c r="T361" s="8"/>
      <c r="U361" s="34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"/>
      <c r="B362" s="2"/>
      <c r="C362" s="241"/>
      <c r="D362" s="241"/>
      <c r="E362" s="2"/>
      <c r="F362" s="2"/>
      <c r="G362" s="5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2"/>
      <c r="S362" s="8"/>
      <c r="T362" s="8"/>
      <c r="U362" s="34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"/>
      <c r="B363" s="2"/>
      <c r="C363" s="241"/>
      <c r="D363" s="241"/>
      <c r="E363" s="2"/>
      <c r="F363" s="2"/>
      <c r="G363" s="5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2"/>
      <c r="S363" s="8"/>
      <c r="T363" s="8"/>
      <c r="U363" s="34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"/>
      <c r="B364" s="2"/>
      <c r="C364" s="241"/>
      <c r="D364" s="241"/>
      <c r="E364" s="2"/>
      <c r="F364" s="2"/>
      <c r="G364" s="5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2"/>
      <c r="S364" s="8"/>
      <c r="T364" s="8"/>
      <c r="U364" s="34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"/>
      <c r="B365" s="2"/>
      <c r="C365" s="241"/>
      <c r="D365" s="241"/>
      <c r="E365" s="2"/>
      <c r="F365" s="2"/>
      <c r="G365" s="5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2"/>
      <c r="S365" s="8"/>
      <c r="T365" s="8"/>
      <c r="U365" s="34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"/>
      <c r="B366" s="2"/>
      <c r="C366" s="241"/>
      <c r="D366" s="241"/>
      <c r="E366" s="2"/>
      <c r="F366" s="2"/>
      <c r="G366" s="5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2"/>
      <c r="S366" s="8"/>
      <c r="T366" s="8"/>
      <c r="U366" s="34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"/>
      <c r="B367" s="2"/>
      <c r="C367" s="241"/>
      <c r="D367" s="241"/>
      <c r="E367" s="2"/>
      <c r="F367" s="2"/>
      <c r="G367" s="5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2"/>
      <c r="S367" s="8"/>
      <c r="T367" s="8"/>
      <c r="U367" s="34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"/>
      <c r="B368" s="2"/>
      <c r="C368" s="241"/>
      <c r="D368" s="241"/>
      <c r="E368" s="2"/>
      <c r="F368" s="2"/>
      <c r="G368" s="5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2"/>
      <c r="S368" s="8"/>
      <c r="T368" s="8"/>
      <c r="U368" s="34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"/>
      <c r="B369" s="2"/>
      <c r="C369" s="241"/>
      <c r="D369" s="241"/>
      <c r="E369" s="2"/>
      <c r="F369" s="2"/>
      <c r="G369" s="5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2"/>
      <c r="S369" s="8"/>
      <c r="T369" s="8"/>
      <c r="U369" s="34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"/>
      <c r="B370" s="2"/>
      <c r="C370" s="241"/>
      <c r="D370" s="241"/>
      <c r="E370" s="2"/>
      <c r="F370" s="2"/>
      <c r="G370" s="5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2"/>
      <c r="S370" s="8"/>
      <c r="T370" s="8"/>
      <c r="U370" s="34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"/>
      <c r="B371" s="2"/>
      <c r="C371" s="241"/>
      <c r="D371" s="241"/>
      <c r="E371" s="2"/>
      <c r="F371" s="2"/>
      <c r="G371" s="5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2"/>
      <c r="S371" s="8"/>
      <c r="T371" s="8"/>
      <c r="U371" s="34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"/>
      <c r="B372" s="2"/>
      <c r="C372" s="241"/>
      <c r="D372" s="241"/>
      <c r="E372" s="2"/>
      <c r="F372" s="2"/>
      <c r="G372" s="5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2"/>
      <c r="S372" s="8"/>
      <c r="T372" s="8"/>
      <c r="U372" s="34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"/>
      <c r="B373" s="2"/>
      <c r="C373" s="241"/>
      <c r="D373" s="241"/>
      <c r="E373" s="2"/>
      <c r="F373" s="2"/>
      <c r="G373" s="5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2"/>
      <c r="S373" s="8"/>
      <c r="T373" s="8"/>
      <c r="U373" s="34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"/>
      <c r="B374" s="2"/>
      <c r="C374" s="241"/>
      <c r="D374" s="241"/>
      <c r="E374" s="2"/>
      <c r="F374" s="2"/>
      <c r="G374" s="5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2"/>
      <c r="S374" s="8"/>
      <c r="T374" s="8"/>
      <c r="U374" s="34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"/>
      <c r="B375" s="2"/>
      <c r="C375" s="241"/>
      <c r="D375" s="241"/>
      <c r="E375" s="2"/>
      <c r="F375" s="2"/>
      <c r="G375" s="5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2"/>
      <c r="S375" s="8"/>
      <c r="T375" s="8"/>
      <c r="U375" s="34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"/>
      <c r="B376" s="2"/>
      <c r="C376" s="241"/>
      <c r="D376" s="241"/>
      <c r="E376" s="2"/>
      <c r="F376" s="2"/>
      <c r="G376" s="5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2"/>
      <c r="S376" s="8"/>
      <c r="T376" s="8"/>
      <c r="U376" s="34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"/>
      <c r="B377" s="2"/>
      <c r="C377" s="241"/>
      <c r="D377" s="241"/>
      <c r="E377" s="2"/>
      <c r="F377" s="2"/>
      <c r="G377" s="5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2"/>
      <c r="S377" s="8"/>
      <c r="T377" s="8"/>
      <c r="U377" s="34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"/>
      <c r="B378" s="2"/>
      <c r="C378" s="241"/>
      <c r="D378" s="241"/>
      <c r="E378" s="2"/>
      <c r="F378" s="2"/>
      <c r="G378" s="5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2"/>
      <c r="S378" s="8"/>
      <c r="T378" s="8"/>
      <c r="U378" s="34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"/>
      <c r="B379" s="2"/>
      <c r="C379" s="241"/>
      <c r="D379" s="241"/>
      <c r="E379" s="2"/>
      <c r="F379" s="2"/>
      <c r="G379" s="5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2"/>
      <c r="S379" s="8"/>
      <c r="T379" s="8"/>
      <c r="U379" s="34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"/>
      <c r="B380" s="2"/>
      <c r="C380" s="241"/>
      <c r="D380" s="241"/>
      <c r="E380" s="2"/>
      <c r="F380" s="2"/>
      <c r="G380" s="5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2"/>
      <c r="S380" s="8"/>
      <c r="T380" s="8"/>
      <c r="U380" s="34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"/>
      <c r="B381" s="2"/>
      <c r="C381" s="241"/>
      <c r="D381" s="241"/>
      <c r="E381" s="2"/>
      <c r="F381" s="2"/>
      <c r="G381" s="5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2"/>
      <c r="S381" s="8"/>
      <c r="T381" s="8"/>
      <c r="U381" s="34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2"/>
      <c r="B382" s="2"/>
      <c r="C382" s="241"/>
      <c r="D382" s="241"/>
      <c r="E382" s="2"/>
      <c r="F382" s="2"/>
      <c r="G382" s="5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2"/>
      <c r="S382" s="8"/>
      <c r="T382" s="8"/>
      <c r="U382" s="34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2"/>
      <c r="B383" s="2"/>
      <c r="C383" s="241"/>
      <c r="D383" s="241"/>
      <c r="E383" s="2"/>
      <c r="F383" s="2"/>
      <c r="G383" s="5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2"/>
      <c r="S383" s="8"/>
      <c r="T383" s="8"/>
      <c r="U383" s="34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2"/>
      <c r="B384" s="2"/>
      <c r="C384" s="241"/>
      <c r="D384" s="241"/>
      <c r="E384" s="2"/>
      <c r="F384" s="2"/>
      <c r="G384" s="5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2"/>
      <c r="S384" s="8"/>
      <c r="T384" s="8"/>
      <c r="U384" s="34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2"/>
      <c r="B385" s="2"/>
      <c r="C385" s="241"/>
      <c r="D385" s="241"/>
      <c r="E385" s="2"/>
      <c r="F385" s="2"/>
      <c r="G385" s="5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2"/>
      <c r="S385" s="8"/>
      <c r="T385" s="8"/>
      <c r="U385" s="34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2"/>
      <c r="B386" s="2"/>
      <c r="C386" s="241"/>
      <c r="D386" s="241"/>
      <c r="E386" s="2"/>
      <c r="F386" s="2"/>
      <c r="G386" s="5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2"/>
      <c r="S386" s="8"/>
      <c r="T386" s="8"/>
      <c r="U386" s="34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2"/>
      <c r="B387" s="2"/>
      <c r="C387" s="241"/>
      <c r="D387" s="241"/>
      <c r="E387" s="2"/>
      <c r="F387" s="2"/>
      <c r="G387" s="5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2"/>
      <c r="S387" s="8"/>
      <c r="T387" s="8"/>
      <c r="U387" s="34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2"/>
      <c r="B388" s="2"/>
      <c r="C388" s="241"/>
      <c r="D388" s="241"/>
      <c r="E388" s="2"/>
      <c r="F388" s="2"/>
      <c r="G388" s="5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2"/>
      <c r="S388" s="8"/>
      <c r="T388" s="8"/>
      <c r="U388" s="34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2"/>
      <c r="B389" s="2"/>
      <c r="C389" s="241"/>
      <c r="D389" s="241"/>
      <c r="E389" s="2"/>
      <c r="F389" s="2"/>
      <c r="G389" s="5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2"/>
      <c r="S389" s="8"/>
      <c r="T389" s="8"/>
      <c r="U389" s="34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2"/>
      <c r="B390" s="2"/>
      <c r="C390" s="241"/>
      <c r="D390" s="241"/>
      <c r="E390" s="2"/>
      <c r="F390" s="2"/>
      <c r="G390" s="5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2"/>
      <c r="S390" s="8"/>
      <c r="T390" s="8"/>
      <c r="U390" s="34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2"/>
      <c r="B391" s="2"/>
      <c r="C391" s="241"/>
      <c r="D391" s="241"/>
      <c r="E391" s="2"/>
      <c r="F391" s="2"/>
      <c r="G391" s="5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2"/>
      <c r="S391" s="8"/>
      <c r="T391" s="8"/>
      <c r="U391" s="34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2"/>
      <c r="B392" s="2"/>
      <c r="C392" s="241"/>
      <c r="D392" s="241"/>
      <c r="E392" s="2"/>
      <c r="F392" s="2"/>
      <c r="G392" s="5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2"/>
      <c r="S392" s="8"/>
      <c r="T392" s="8"/>
      <c r="U392" s="34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2"/>
      <c r="B393" s="2"/>
      <c r="C393" s="241"/>
      <c r="D393" s="241"/>
      <c r="E393" s="2"/>
      <c r="F393" s="2"/>
      <c r="G393" s="5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2"/>
      <c r="S393" s="8"/>
      <c r="T393" s="8"/>
      <c r="U393" s="34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2"/>
      <c r="B394" s="2"/>
      <c r="C394" s="241"/>
      <c r="D394" s="241"/>
      <c r="E394" s="2"/>
      <c r="F394" s="2"/>
      <c r="G394" s="5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2"/>
      <c r="S394" s="8"/>
      <c r="T394" s="8"/>
      <c r="U394" s="34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2"/>
      <c r="B395" s="2"/>
      <c r="C395" s="241"/>
      <c r="D395" s="241"/>
      <c r="E395" s="2"/>
      <c r="F395" s="2"/>
      <c r="G395" s="5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2"/>
      <c r="S395" s="8"/>
      <c r="T395" s="8"/>
      <c r="U395" s="34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2"/>
      <c r="B396" s="2"/>
      <c r="C396" s="241"/>
      <c r="D396" s="241"/>
      <c r="E396" s="2"/>
      <c r="F396" s="2"/>
      <c r="G396" s="5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2"/>
      <c r="S396" s="8"/>
      <c r="T396" s="8"/>
      <c r="U396" s="34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2"/>
      <c r="B397" s="2"/>
      <c r="C397" s="241"/>
      <c r="D397" s="241"/>
      <c r="E397" s="2"/>
      <c r="F397" s="2"/>
      <c r="G397" s="5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2"/>
      <c r="S397" s="8"/>
      <c r="T397" s="8"/>
      <c r="U397" s="34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2"/>
      <c r="B398" s="2"/>
      <c r="C398" s="241"/>
      <c r="D398" s="241"/>
      <c r="E398" s="2"/>
      <c r="F398" s="2"/>
      <c r="G398" s="5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2"/>
      <c r="S398" s="8"/>
      <c r="T398" s="8"/>
      <c r="U398" s="34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2"/>
      <c r="B399" s="2"/>
      <c r="C399" s="241"/>
      <c r="D399" s="241"/>
      <c r="E399" s="2"/>
      <c r="F399" s="2"/>
      <c r="G399" s="5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2"/>
      <c r="S399" s="8"/>
      <c r="T399" s="8"/>
      <c r="U399" s="34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2"/>
      <c r="B400" s="2"/>
      <c r="C400" s="241"/>
      <c r="D400" s="241"/>
      <c r="E400" s="2"/>
      <c r="F400" s="2"/>
      <c r="G400" s="5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2"/>
      <c r="S400" s="8"/>
      <c r="T400" s="8"/>
      <c r="U400" s="34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2"/>
      <c r="B401" s="2"/>
      <c r="C401" s="241"/>
      <c r="D401" s="241"/>
      <c r="E401" s="2"/>
      <c r="F401" s="2"/>
      <c r="G401" s="5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2"/>
      <c r="S401" s="8"/>
      <c r="T401" s="8"/>
      <c r="U401" s="34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2"/>
      <c r="B402" s="2"/>
      <c r="C402" s="241"/>
      <c r="D402" s="241"/>
      <c r="E402" s="2"/>
      <c r="F402" s="2"/>
      <c r="G402" s="5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2"/>
      <c r="S402" s="8"/>
      <c r="T402" s="8"/>
      <c r="U402" s="34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2"/>
      <c r="B403" s="2"/>
      <c r="C403" s="241"/>
      <c r="D403" s="241"/>
      <c r="E403" s="2"/>
      <c r="F403" s="2"/>
      <c r="G403" s="5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2"/>
      <c r="S403" s="8"/>
      <c r="T403" s="8"/>
      <c r="U403" s="34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2"/>
      <c r="B404" s="2"/>
      <c r="C404" s="241"/>
      <c r="D404" s="241"/>
      <c r="E404" s="2"/>
      <c r="F404" s="2"/>
      <c r="G404" s="5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2"/>
      <c r="S404" s="8"/>
      <c r="T404" s="8"/>
      <c r="U404" s="34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2"/>
      <c r="B405" s="2"/>
      <c r="C405" s="241"/>
      <c r="D405" s="241"/>
      <c r="E405" s="2"/>
      <c r="F405" s="2"/>
      <c r="G405" s="5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2"/>
      <c r="S405" s="8"/>
      <c r="T405" s="8"/>
      <c r="U405" s="34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2"/>
      <c r="B406" s="2"/>
      <c r="C406" s="241"/>
      <c r="D406" s="241"/>
      <c r="E406" s="2"/>
      <c r="F406" s="2"/>
      <c r="G406" s="5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2"/>
      <c r="S406" s="8"/>
      <c r="T406" s="8"/>
      <c r="U406" s="34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2"/>
      <c r="B407" s="2"/>
      <c r="C407" s="241"/>
      <c r="D407" s="241"/>
      <c r="E407" s="2"/>
      <c r="F407" s="2"/>
      <c r="G407" s="5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2"/>
      <c r="S407" s="8"/>
      <c r="T407" s="8"/>
      <c r="U407" s="34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2"/>
      <c r="B408" s="2"/>
      <c r="C408" s="241"/>
      <c r="D408" s="241"/>
      <c r="E408" s="2"/>
      <c r="F408" s="2"/>
      <c r="G408" s="5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2"/>
      <c r="S408" s="8"/>
      <c r="T408" s="8"/>
      <c r="U408" s="34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2"/>
      <c r="B409" s="2"/>
      <c r="C409" s="241"/>
      <c r="D409" s="241"/>
      <c r="E409" s="2"/>
      <c r="F409" s="2"/>
      <c r="G409" s="5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2"/>
      <c r="S409" s="8"/>
      <c r="T409" s="8"/>
      <c r="U409" s="34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2"/>
      <c r="B410" s="2"/>
      <c r="C410" s="241"/>
      <c r="D410" s="241"/>
      <c r="E410" s="2"/>
      <c r="F410" s="2"/>
      <c r="G410" s="5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2"/>
      <c r="S410" s="8"/>
      <c r="T410" s="8"/>
      <c r="U410" s="34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2"/>
      <c r="B411" s="2"/>
      <c r="C411" s="241"/>
      <c r="D411" s="241"/>
      <c r="E411" s="2"/>
      <c r="F411" s="2"/>
      <c r="G411" s="5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2"/>
      <c r="S411" s="8"/>
      <c r="T411" s="8"/>
      <c r="U411" s="34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2"/>
      <c r="B412" s="2"/>
      <c r="C412" s="241"/>
      <c r="D412" s="241"/>
      <c r="E412" s="2"/>
      <c r="F412" s="2"/>
      <c r="G412" s="5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2"/>
      <c r="S412" s="8"/>
      <c r="T412" s="8"/>
      <c r="U412" s="34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2"/>
      <c r="B413" s="2"/>
      <c r="C413" s="241"/>
      <c r="D413" s="241"/>
      <c r="E413" s="2"/>
      <c r="F413" s="2"/>
      <c r="G413" s="5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2"/>
      <c r="S413" s="8"/>
      <c r="T413" s="8"/>
      <c r="U413" s="34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2"/>
      <c r="B414" s="2"/>
      <c r="C414" s="241"/>
      <c r="D414" s="241"/>
      <c r="E414" s="2"/>
      <c r="F414" s="2"/>
      <c r="G414" s="5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2"/>
      <c r="S414" s="8"/>
      <c r="T414" s="8"/>
      <c r="U414" s="34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2"/>
      <c r="B415" s="2"/>
      <c r="C415" s="241"/>
      <c r="D415" s="241"/>
      <c r="E415" s="2"/>
      <c r="F415" s="2"/>
      <c r="G415" s="5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2"/>
      <c r="S415" s="8"/>
      <c r="T415" s="8"/>
      <c r="U415" s="34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2"/>
      <c r="B416" s="2"/>
      <c r="C416" s="241"/>
      <c r="D416" s="241"/>
      <c r="E416" s="2"/>
      <c r="F416" s="2"/>
      <c r="G416" s="5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2"/>
      <c r="S416" s="8"/>
      <c r="T416" s="8"/>
      <c r="U416" s="34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2"/>
      <c r="B417" s="2"/>
      <c r="C417" s="241"/>
      <c r="D417" s="241"/>
      <c r="E417" s="2"/>
      <c r="F417" s="2"/>
      <c r="G417" s="5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2"/>
      <c r="S417" s="8"/>
      <c r="T417" s="8"/>
      <c r="U417" s="34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2"/>
      <c r="B418" s="2"/>
      <c r="C418" s="241"/>
      <c r="D418" s="241"/>
      <c r="E418" s="2"/>
      <c r="F418" s="2"/>
      <c r="G418" s="5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2"/>
      <c r="S418" s="8"/>
      <c r="T418" s="8"/>
      <c r="U418" s="34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2"/>
      <c r="B419" s="2"/>
      <c r="C419" s="241"/>
      <c r="D419" s="241"/>
      <c r="E419" s="2"/>
      <c r="F419" s="2"/>
      <c r="G419" s="5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2"/>
      <c r="S419" s="8"/>
      <c r="T419" s="8"/>
      <c r="U419" s="34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2"/>
      <c r="B420" s="2"/>
      <c r="C420" s="241"/>
      <c r="D420" s="241"/>
      <c r="E420" s="2"/>
      <c r="F420" s="2"/>
      <c r="G420" s="5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2"/>
      <c r="S420" s="8"/>
      <c r="T420" s="8"/>
      <c r="U420" s="34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2"/>
      <c r="B421" s="2"/>
      <c r="C421" s="241"/>
      <c r="D421" s="241"/>
      <c r="E421" s="2"/>
      <c r="F421" s="2"/>
      <c r="G421" s="5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2"/>
      <c r="S421" s="8"/>
      <c r="T421" s="8"/>
      <c r="U421" s="34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2"/>
      <c r="B422" s="2"/>
      <c r="C422" s="241"/>
      <c r="D422" s="241"/>
      <c r="E422" s="2"/>
      <c r="F422" s="2"/>
      <c r="G422" s="5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2"/>
      <c r="S422" s="8"/>
      <c r="T422" s="8"/>
      <c r="U422" s="34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2"/>
      <c r="B423" s="2"/>
      <c r="C423" s="241"/>
      <c r="D423" s="241"/>
      <c r="E423" s="2"/>
      <c r="F423" s="2"/>
      <c r="G423" s="5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2"/>
      <c r="S423" s="8"/>
      <c r="T423" s="8"/>
      <c r="U423" s="34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2"/>
      <c r="B424" s="2"/>
      <c r="C424" s="241"/>
      <c r="D424" s="241"/>
      <c r="E424" s="2"/>
      <c r="F424" s="2"/>
      <c r="G424" s="5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2"/>
      <c r="S424" s="8"/>
      <c r="T424" s="8"/>
      <c r="U424" s="34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2"/>
      <c r="B425" s="2"/>
      <c r="C425" s="241"/>
      <c r="D425" s="241"/>
      <c r="E425" s="2"/>
      <c r="F425" s="2"/>
      <c r="G425" s="5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2"/>
      <c r="S425" s="8"/>
      <c r="T425" s="8"/>
      <c r="U425" s="34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2"/>
      <c r="B426" s="2"/>
      <c r="C426" s="241"/>
      <c r="D426" s="241"/>
      <c r="E426" s="2"/>
      <c r="F426" s="2"/>
      <c r="G426" s="5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2"/>
      <c r="S426" s="8"/>
      <c r="T426" s="8"/>
      <c r="U426" s="34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2"/>
      <c r="B427" s="2"/>
      <c r="C427" s="241"/>
      <c r="D427" s="241"/>
      <c r="E427" s="2"/>
      <c r="F427" s="2"/>
      <c r="G427" s="5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2"/>
      <c r="S427" s="8"/>
      <c r="T427" s="8"/>
      <c r="U427" s="34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2"/>
      <c r="B428" s="2"/>
      <c r="C428" s="241"/>
      <c r="D428" s="241"/>
      <c r="E428" s="2"/>
      <c r="F428" s="2"/>
      <c r="G428" s="5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2"/>
      <c r="S428" s="8"/>
      <c r="T428" s="8"/>
      <c r="U428" s="34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2"/>
      <c r="B429" s="2"/>
      <c r="C429" s="241"/>
      <c r="D429" s="241"/>
      <c r="E429" s="2"/>
      <c r="F429" s="2"/>
      <c r="G429" s="5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2"/>
      <c r="S429" s="8"/>
      <c r="T429" s="8"/>
      <c r="U429" s="34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2"/>
      <c r="B430" s="2"/>
      <c r="C430" s="241"/>
      <c r="D430" s="241"/>
      <c r="E430" s="2"/>
      <c r="F430" s="2"/>
      <c r="G430" s="5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2"/>
      <c r="S430" s="8"/>
      <c r="T430" s="8"/>
      <c r="U430" s="34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2"/>
      <c r="B431" s="2"/>
      <c r="C431" s="241"/>
      <c r="D431" s="241"/>
      <c r="E431" s="2"/>
      <c r="F431" s="2"/>
      <c r="G431" s="5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2"/>
      <c r="S431" s="8"/>
      <c r="T431" s="8"/>
      <c r="U431" s="34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2"/>
      <c r="B432" s="2"/>
      <c r="C432" s="241"/>
      <c r="D432" s="241"/>
      <c r="E432" s="2"/>
      <c r="F432" s="2"/>
      <c r="G432" s="5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2"/>
      <c r="S432" s="8"/>
      <c r="T432" s="8"/>
      <c r="U432" s="34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2"/>
      <c r="B433" s="2"/>
      <c r="C433" s="241"/>
      <c r="D433" s="241"/>
      <c r="E433" s="2"/>
      <c r="F433" s="2"/>
      <c r="G433" s="5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2"/>
      <c r="S433" s="8"/>
      <c r="T433" s="8"/>
      <c r="U433" s="34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2"/>
      <c r="B434" s="2"/>
      <c r="C434" s="241"/>
      <c r="D434" s="241"/>
      <c r="E434" s="2"/>
      <c r="F434" s="2"/>
      <c r="G434" s="5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2"/>
      <c r="S434" s="8"/>
      <c r="T434" s="8"/>
      <c r="U434" s="34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2"/>
      <c r="B435" s="2"/>
      <c r="C435" s="241"/>
      <c r="D435" s="241"/>
      <c r="E435" s="2"/>
      <c r="F435" s="2"/>
      <c r="G435" s="5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2"/>
      <c r="S435" s="8"/>
      <c r="T435" s="8"/>
      <c r="U435" s="34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2"/>
      <c r="B436" s="2"/>
      <c r="C436" s="241"/>
      <c r="D436" s="241"/>
      <c r="E436" s="2"/>
      <c r="F436" s="2"/>
      <c r="G436" s="5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2"/>
      <c r="S436" s="8"/>
      <c r="T436" s="8"/>
      <c r="U436" s="34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2"/>
      <c r="B437" s="2"/>
      <c r="C437" s="241"/>
      <c r="D437" s="241"/>
      <c r="E437" s="2"/>
      <c r="F437" s="2"/>
      <c r="G437" s="5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2"/>
      <c r="S437" s="8"/>
      <c r="T437" s="8"/>
      <c r="U437" s="34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2"/>
      <c r="B438" s="2"/>
      <c r="C438" s="241"/>
      <c r="D438" s="241"/>
      <c r="E438" s="2"/>
      <c r="F438" s="2"/>
      <c r="G438" s="5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2"/>
      <c r="S438" s="8"/>
      <c r="T438" s="8"/>
      <c r="U438" s="34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2"/>
      <c r="B439" s="2"/>
      <c r="C439" s="241"/>
      <c r="D439" s="241"/>
      <c r="E439" s="2"/>
      <c r="F439" s="2"/>
      <c r="G439" s="5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2"/>
      <c r="S439" s="8"/>
      <c r="T439" s="8"/>
      <c r="U439" s="34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2"/>
      <c r="B440" s="2"/>
      <c r="C440" s="241"/>
      <c r="D440" s="241"/>
      <c r="E440" s="2"/>
      <c r="F440" s="2"/>
      <c r="G440" s="5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2"/>
      <c r="S440" s="8"/>
      <c r="T440" s="8"/>
      <c r="U440" s="34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2"/>
      <c r="B441" s="2"/>
      <c r="C441" s="241"/>
      <c r="D441" s="241"/>
      <c r="E441" s="2"/>
      <c r="F441" s="2"/>
      <c r="G441" s="5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2"/>
      <c r="S441" s="8"/>
      <c r="T441" s="8"/>
      <c r="U441" s="34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2"/>
      <c r="B442" s="2"/>
      <c r="C442" s="241"/>
      <c r="D442" s="241"/>
      <c r="E442" s="2"/>
      <c r="F442" s="2"/>
      <c r="G442" s="5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2"/>
      <c r="S442" s="8"/>
      <c r="T442" s="8"/>
      <c r="U442" s="34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2"/>
      <c r="B443" s="2"/>
      <c r="C443" s="241"/>
      <c r="D443" s="241"/>
      <c r="E443" s="2"/>
      <c r="F443" s="2"/>
      <c r="G443" s="5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2"/>
      <c r="S443" s="8"/>
      <c r="T443" s="8"/>
      <c r="U443" s="34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2"/>
      <c r="B444" s="2"/>
      <c r="C444" s="241"/>
      <c r="D444" s="241"/>
      <c r="E444" s="2"/>
      <c r="F444" s="2"/>
      <c r="G444" s="5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2"/>
      <c r="S444" s="8"/>
      <c r="T444" s="8"/>
      <c r="U444" s="34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2"/>
      <c r="B445" s="2"/>
      <c r="C445" s="241"/>
      <c r="D445" s="241"/>
      <c r="E445" s="2"/>
      <c r="F445" s="2"/>
      <c r="G445" s="5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2"/>
      <c r="S445" s="8"/>
      <c r="T445" s="8"/>
      <c r="U445" s="34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2"/>
      <c r="B446" s="2"/>
      <c r="C446" s="241"/>
      <c r="D446" s="241"/>
      <c r="E446" s="2"/>
      <c r="F446" s="2"/>
      <c r="G446" s="5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2"/>
      <c r="S446" s="8"/>
      <c r="T446" s="8"/>
      <c r="U446" s="34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2"/>
      <c r="B447" s="2"/>
      <c r="C447" s="241"/>
      <c r="D447" s="241"/>
      <c r="E447" s="2"/>
      <c r="F447" s="2"/>
      <c r="G447" s="5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2"/>
      <c r="S447" s="8"/>
      <c r="T447" s="8"/>
      <c r="U447" s="34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2"/>
      <c r="B448" s="2"/>
      <c r="C448" s="241"/>
      <c r="D448" s="241"/>
      <c r="E448" s="2"/>
      <c r="F448" s="2"/>
      <c r="G448" s="5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2"/>
      <c r="S448" s="8"/>
      <c r="T448" s="8"/>
      <c r="U448" s="34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2"/>
      <c r="B449" s="2"/>
      <c r="C449" s="241"/>
      <c r="D449" s="241"/>
      <c r="E449" s="2"/>
      <c r="F449" s="2"/>
      <c r="G449" s="5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2"/>
      <c r="S449" s="8"/>
      <c r="T449" s="8"/>
      <c r="U449" s="34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2"/>
      <c r="B450" s="2"/>
      <c r="C450" s="241"/>
      <c r="D450" s="241"/>
      <c r="E450" s="2"/>
      <c r="F450" s="2"/>
      <c r="G450" s="5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2"/>
      <c r="S450" s="8"/>
      <c r="T450" s="8"/>
      <c r="U450" s="34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2"/>
      <c r="B451" s="2"/>
      <c r="C451" s="241"/>
      <c r="D451" s="241"/>
      <c r="E451" s="2"/>
      <c r="F451" s="2"/>
      <c r="G451" s="5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2"/>
      <c r="S451" s="8"/>
      <c r="T451" s="8"/>
      <c r="U451" s="34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2"/>
      <c r="B452" s="2"/>
      <c r="C452" s="241"/>
      <c r="D452" s="241"/>
      <c r="E452" s="2"/>
      <c r="F452" s="2"/>
      <c r="G452" s="5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2"/>
      <c r="S452" s="8"/>
      <c r="T452" s="8"/>
      <c r="U452" s="34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2"/>
      <c r="B453" s="2"/>
      <c r="C453" s="241"/>
      <c r="D453" s="241"/>
      <c r="E453" s="2"/>
      <c r="F453" s="2"/>
      <c r="G453" s="5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2"/>
      <c r="S453" s="8"/>
      <c r="T453" s="8"/>
      <c r="U453" s="34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2"/>
      <c r="B454" s="2"/>
      <c r="C454" s="241"/>
      <c r="D454" s="241"/>
      <c r="E454" s="2"/>
      <c r="F454" s="2"/>
      <c r="G454" s="5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2"/>
      <c r="S454" s="8"/>
      <c r="T454" s="8"/>
      <c r="U454" s="34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2"/>
      <c r="B455" s="2"/>
      <c r="C455" s="241"/>
      <c r="D455" s="241"/>
      <c r="E455" s="2"/>
      <c r="F455" s="2"/>
      <c r="G455" s="5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2"/>
      <c r="S455" s="8"/>
      <c r="T455" s="8"/>
      <c r="U455" s="34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2"/>
      <c r="B456" s="2"/>
      <c r="C456" s="241"/>
      <c r="D456" s="241"/>
      <c r="E456" s="2"/>
      <c r="F456" s="2"/>
      <c r="G456" s="5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2"/>
      <c r="S456" s="8"/>
      <c r="T456" s="8"/>
      <c r="U456" s="34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2"/>
      <c r="B457" s="2"/>
      <c r="C457" s="241"/>
      <c r="D457" s="241"/>
      <c r="E457" s="2"/>
      <c r="F457" s="2"/>
      <c r="G457" s="5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2"/>
      <c r="S457" s="8"/>
      <c r="T457" s="8"/>
      <c r="U457" s="34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2"/>
      <c r="B458" s="2"/>
      <c r="C458" s="241"/>
      <c r="D458" s="241"/>
      <c r="E458" s="2"/>
      <c r="F458" s="2"/>
      <c r="G458" s="5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2"/>
      <c r="S458" s="8"/>
      <c r="T458" s="8"/>
      <c r="U458" s="34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2"/>
      <c r="B459" s="2"/>
      <c r="C459" s="241"/>
      <c r="D459" s="241"/>
      <c r="E459" s="2"/>
      <c r="F459" s="2"/>
      <c r="G459" s="5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2"/>
      <c r="S459" s="8"/>
      <c r="T459" s="8"/>
      <c r="U459" s="34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2"/>
      <c r="B460" s="2"/>
      <c r="C460" s="241"/>
      <c r="D460" s="241"/>
      <c r="E460" s="2"/>
      <c r="F460" s="2"/>
      <c r="G460" s="5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2"/>
      <c r="S460" s="8"/>
      <c r="T460" s="8"/>
      <c r="U460" s="34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2"/>
      <c r="B461" s="2"/>
      <c r="C461" s="241"/>
      <c r="D461" s="241"/>
      <c r="E461" s="2"/>
      <c r="F461" s="2"/>
      <c r="G461" s="5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2"/>
      <c r="S461" s="8"/>
      <c r="T461" s="8"/>
      <c r="U461" s="34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2"/>
      <c r="B462" s="2"/>
      <c r="C462" s="241"/>
      <c r="D462" s="241"/>
      <c r="E462" s="2"/>
      <c r="F462" s="2"/>
      <c r="G462" s="5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2"/>
      <c r="S462" s="8"/>
      <c r="T462" s="8"/>
      <c r="U462" s="34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2"/>
      <c r="B463" s="2"/>
      <c r="C463" s="241"/>
      <c r="D463" s="241"/>
      <c r="E463" s="2"/>
      <c r="F463" s="2"/>
      <c r="G463" s="5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2"/>
      <c r="S463" s="8"/>
      <c r="T463" s="8"/>
      <c r="U463" s="34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2"/>
      <c r="B464" s="2"/>
      <c r="C464" s="241"/>
      <c r="D464" s="241"/>
      <c r="E464" s="2"/>
      <c r="F464" s="2"/>
      <c r="G464" s="5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2"/>
      <c r="S464" s="8"/>
      <c r="T464" s="8"/>
      <c r="U464" s="34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2"/>
      <c r="B465" s="2"/>
      <c r="C465" s="241"/>
      <c r="D465" s="241"/>
      <c r="E465" s="2"/>
      <c r="F465" s="2"/>
      <c r="G465" s="5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2"/>
      <c r="S465" s="8"/>
      <c r="T465" s="8"/>
      <c r="U465" s="34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2"/>
      <c r="B466" s="2"/>
      <c r="C466" s="241"/>
      <c r="D466" s="241"/>
      <c r="E466" s="2"/>
      <c r="F466" s="2"/>
      <c r="G466" s="5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2"/>
      <c r="S466" s="8"/>
      <c r="T466" s="8"/>
      <c r="U466" s="34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2"/>
      <c r="B467" s="2"/>
      <c r="C467" s="241"/>
      <c r="D467" s="241"/>
      <c r="E467" s="2"/>
      <c r="F467" s="2"/>
      <c r="G467" s="5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2"/>
      <c r="S467" s="8"/>
      <c r="T467" s="8"/>
      <c r="U467" s="34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2"/>
      <c r="B468" s="2"/>
      <c r="C468" s="241"/>
      <c r="D468" s="241"/>
      <c r="E468" s="2"/>
      <c r="F468" s="2"/>
      <c r="G468" s="5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2"/>
      <c r="S468" s="8"/>
      <c r="T468" s="8"/>
      <c r="U468" s="34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2"/>
      <c r="B469" s="2"/>
      <c r="C469" s="241"/>
      <c r="D469" s="241"/>
      <c r="E469" s="2"/>
      <c r="F469" s="2"/>
      <c r="G469" s="5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2"/>
      <c r="S469" s="8"/>
      <c r="T469" s="8"/>
      <c r="U469" s="34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2"/>
      <c r="B470" s="2"/>
      <c r="C470" s="241"/>
      <c r="D470" s="241"/>
      <c r="E470" s="2"/>
      <c r="F470" s="2"/>
      <c r="G470" s="5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2"/>
      <c r="S470" s="8"/>
      <c r="T470" s="8"/>
      <c r="U470" s="34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2"/>
      <c r="B471" s="2"/>
      <c r="C471" s="241"/>
      <c r="D471" s="241"/>
      <c r="E471" s="2"/>
      <c r="F471" s="2"/>
      <c r="G471" s="5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2"/>
      <c r="S471" s="8"/>
      <c r="T471" s="8"/>
      <c r="U471" s="34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2"/>
      <c r="B472" s="2"/>
      <c r="C472" s="241"/>
      <c r="D472" s="241"/>
      <c r="E472" s="2"/>
      <c r="F472" s="2"/>
      <c r="G472" s="5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2"/>
      <c r="S472" s="8"/>
      <c r="T472" s="8"/>
      <c r="U472" s="34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2"/>
      <c r="B473" s="2"/>
      <c r="C473" s="241"/>
      <c r="D473" s="241"/>
      <c r="E473" s="2"/>
      <c r="F473" s="2"/>
      <c r="G473" s="5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2"/>
      <c r="S473" s="8"/>
      <c r="T473" s="8"/>
      <c r="U473" s="34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2"/>
      <c r="B474" s="2"/>
      <c r="C474" s="241"/>
      <c r="D474" s="241"/>
      <c r="E474" s="2"/>
      <c r="F474" s="2"/>
      <c r="G474" s="5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2"/>
      <c r="S474" s="8"/>
      <c r="T474" s="8"/>
      <c r="U474" s="34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2"/>
      <c r="B475" s="2"/>
      <c r="C475" s="241"/>
      <c r="D475" s="241"/>
      <c r="E475" s="2"/>
      <c r="F475" s="2"/>
      <c r="G475" s="5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2"/>
      <c r="S475" s="8"/>
      <c r="T475" s="8"/>
      <c r="U475" s="34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2"/>
      <c r="B476" s="2"/>
      <c r="C476" s="241"/>
      <c r="D476" s="241"/>
      <c r="E476" s="2"/>
      <c r="F476" s="2"/>
      <c r="G476" s="5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2"/>
      <c r="S476" s="8"/>
      <c r="T476" s="8"/>
      <c r="U476" s="34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2"/>
      <c r="B477" s="2"/>
      <c r="C477" s="241"/>
      <c r="D477" s="241"/>
      <c r="E477" s="2"/>
      <c r="F477" s="2"/>
      <c r="G477" s="5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2"/>
      <c r="S477" s="8"/>
      <c r="T477" s="8"/>
      <c r="U477" s="34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2"/>
      <c r="B478" s="2"/>
      <c r="C478" s="241"/>
      <c r="D478" s="241"/>
      <c r="E478" s="2"/>
      <c r="F478" s="2"/>
      <c r="G478" s="5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2"/>
      <c r="S478" s="8"/>
      <c r="T478" s="8"/>
      <c r="U478" s="34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2"/>
      <c r="B479" s="2"/>
      <c r="C479" s="241"/>
      <c r="D479" s="241"/>
      <c r="E479" s="2"/>
      <c r="F479" s="2"/>
      <c r="G479" s="5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2"/>
      <c r="S479" s="8"/>
      <c r="T479" s="8"/>
      <c r="U479" s="34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2"/>
      <c r="B480" s="2"/>
      <c r="C480" s="241"/>
      <c r="D480" s="241"/>
      <c r="E480" s="2"/>
      <c r="F480" s="2"/>
      <c r="G480" s="5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2"/>
      <c r="S480" s="8"/>
      <c r="T480" s="8"/>
      <c r="U480" s="34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2"/>
      <c r="B481" s="2"/>
      <c r="C481" s="241"/>
      <c r="D481" s="241"/>
      <c r="E481" s="2"/>
      <c r="F481" s="2"/>
      <c r="G481" s="5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2"/>
      <c r="S481" s="8"/>
      <c r="T481" s="8"/>
      <c r="U481" s="34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2"/>
      <c r="B482" s="2"/>
      <c r="C482" s="241"/>
      <c r="D482" s="241"/>
      <c r="E482" s="2"/>
      <c r="F482" s="2"/>
      <c r="G482" s="5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2"/>
      <c r="S482" s="8"/>
      <c r="T482" s="8"/>
      <c r="U482" s="34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2"/>
      <c r="B483" s="2"/>
      <c r="C483" s="241"/>
      <c r="D483" s="241"/>
      <c r="E483" s="2"/>
      <c r="F483" s="2"/>
      <c r="G483" s="5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2"/>
      <c r="S483" s="8"/>
      <c r="T483" s="8"/>
      <c r="U483" s="34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2"/>
      <c r="B484" s="2"/>
      <c r="C484" s="241"/>
      <c r="D484" s="241"/>
      <c r="E484" s="2"/>
      <c r="F484" s="2"/>
      <c r="G484" s="5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2"/>
      <c r="S484" s="8"/>
      <c r="T484" s="8"/>
      <c r="U484" s="34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2"/>
      <c r="B485" s="2"/>
      <c r="C485" s="241"/>
      <c r="D485" s="241"/>
      <c r="E485" s="2"/>
      <c r="F485" s="2"/>
      <c r="G485" s="5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2"/>
      <c r="S485" s="8"/>
      <c r="T485" s="8"/>
      <c r="U485" s="34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2"/>
      <c r="B486" s="2"/>
      <c r="C486" s="241"/>
      <c r="D486" s="241"/>
      <c r="E486" s="2"/>
      <c r="F486" s="2"/>
      <c r="G486" s="5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2"/>
      <c r="S486" s="8"/>
      <c r="T486" s="8"/>
      <c r="U486" s="34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2"/>
      <c r="B487" s="2"/>
      <c r="C487" s="241"/>
      <c r="D487" s="241"/>
      <c r="E487" s="2"/>
      <c r="F487" s="2"/>
      <c r="G487" s="5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2"/>
      <c r="S487" s="8"/>
      <c r="T487" s="8"/>
      <c r="U487" s="34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2"/>
      <c r="B488" s="2"/>
      <c r="C488" s="241"/>
      <c r="D488" s="241"/>
      <c r="E488" s="2"/>
      <c r="F488" s="2"/>
      <c r="G488" s="5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2"/>
      <c r="S488" s="8"/>
      <c r="T488" s="8"/>
      <c r="U488" s="34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2"/>
      <c r="B489" s="2"/>
      <c r="C489" s="241"/>
      <c r="D489" s="241"/>
      <c r="E489" s="2"/>
      <c r="F489" s="2"/>
      <c r="G489" s="5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2"/>
      <c r="S489" s="8"/>
      <c r="T489" s="8"/>
      <c r="U489" s="34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2"/>
      <c r="B490" s="2"/>
      <c r="C490" s="241"/>
      <c r="D490" s="241"/>
      <c r="E490" s="2"/>
      <c r="F490" s="2"/>
      <c r="G490" s="5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2"/>
      <c r="S490" s="8"/>
      <c r="T490" s="8"/>
      <c r="U490" s="34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2"/>
      <c r="B491" s="2"/>
      <c r="C491" s="241"/>
      <c r="D491" s="241"/>
      <c r="E491" s="2"/>
      <c r="F491" s="2"/>
      <c r="G491" s="5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2"/>
      <c r="S491" s="8"/>
      <c r="T491" s="8"/>
      <c r="U491" s="34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2"/>
      <c r="B492" s="2"/>
      <c r="C492" s="241"/>
      <c r="D492" s="241"/>
      <c r="E492" s="2"/>
      <c r="F492" s="2"/>
      <c r="G492" s="5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2"/>
      <c r="S492" s="8"/>
      <c r="T492" s="8"/>
      <c r="U492" s="34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2"/>
      <c r="B493" s="2"/>
      <c r="C493" s="241"/>
      <c r="D493" s="241"/>
      <c r="E493" s="2"/>
      <c r="F493" s="2"/>
      <c r="G493" s="5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2"/>
      <c r="S493" s="8"/>
      <c r="T493" s="8"/>
      <c r="U493" s="34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2"/>
      <c r="B494" s="2"/>
      <c r="C494" s="241"/>
      <c r="D494" s="241"/>
      <c r="E494" s="2"/>
      <c r="F494" s="2"/>
      <c r="G494" s="5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2"/>
      <c r="S494" s="8"/>
      <c r="T494" s="8"/>
      <c r="U494" s="34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2"/>
      <c r="B495" s="2"/>
      <c r="C495" s="241"/>
      <c r="D495" s="241"/>
      <c r="E495" s="2"/>
      <c r="F495" s="2"/>
      <c r="G495" s="5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2"/>
      <c r="S495" s="8"/>
      <c r="T495" s="8"/>
      <c r="U495" s="34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2"/>
      <c r="B496" s="2"/>
      <c r="C496" s="241"/>
      <c r="D496" s="241"/>
      <c r="E496" s="2"/>
      <c r="F496" s="2"/>
      <c r="G496" s="5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2"/>
      <c r="S496" s="8"/>
      <c r="T496" s="8"/>
      <c r="U496" s="34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2"/>
      <c r="B497" s="2"/>
      <c r="C497" s="241"/>
      <c r="D497" s="241"/>
      <c r="E497" s="2"/>
      <c r="F497" s="2"/>
      <c r="G497" s="5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2"/>
      <c r="S497" s="8"/>
      <c r="T497" s="8"/>
      <c r="U497" s="34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2"/>
      <c r="B498" s="2"/>
      <c r="C498" s="241"/>
      <c r="D498" s="241"/>
      <c r="E498" s="2"/>
      <c r="F498" s="2"/>
      <c r="G498" s="5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2"/>
      <c r="S498" s="8"/>
      <c r="T498" s="8"/>
      <c r="U498" s="34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2"/>
      <c r="B499" s="2"/>
      <c r="C499" s="241"/>
      <c r="D499" s="241"/>
      <c r="E499" s="2"/>
      <c r="F499" s="2"/>
      <c r="G499" s="5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2"/>
      <c r="S499" s="8"/>
      <c r="T499" s="8"/>
      <c r="U499" s="34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2"/>
      <c r="B500" s="2"/>
      <c r="C500" s="241"/>
      <c r="D500" s="241"/>
      <c r="E500" s="2"/>
      <c r="F500" s="2"/>
      <c r="G500" s="5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2"/>
      <c r="S500" s="8"/>
      <c r="T500" s="8"/>
      <c r="U500" s="34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2"/>
      <c r="B501" s="2"/>
      <c r="C501" s="241"/>
      <c r="D501" s="241"/>
      <c r="E501" s="2"/>
      <c r="F501" s="2"/>
      <c r="G501" s="5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2"/>
      <c r="S501" s="8"/>
      <c r="T501" s="8"/>
      <c r="U501" s="34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2"/>
      <c r="B502" s="2"/>
      <c r="C502" s="241"/>
      <c r="D502" s="241"/>
      <c r="E502" s="2"/>
      <c r="F502" s="2"/>
      <c r="G502" s="5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2"/>
      <c r="S502" s="8"/>
      <c r="T502" s="8"/>
      <c r="U502" s="34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2"/>
      <c r="B503" s="2"/>
      <c r="C503" s="241"/>
      <c r="D503" s="241"/>
      <c r="E503" s="2"/>
      <c r="F503" s="2"/>
      <c r="G503" s="5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2"/>
      <c r="S503" s="8"/>
      <c r="T503" s="8"/>
      <c r="U503" s="34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2"/>
      <c r="B504" s="2"/>
      <c r="C504" s="241"/>
      <c r="D504" s="241"/>
      <c r="E504" s="2"/>
      <c r="F504" s="2"/>
      <c r="G504" s="5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2"/>
      <c r="S504" s="8"/>
      <c r="T504" s="8"/>
      <c r="U504" s="34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2"/>
      <c r="B505" s="2"/>
      <c r="C505" s="241"/>
      <c r="D505" s="241"/>
      <c r="E505" s="2"/>
      <c r="F505" s="2"/>
      <c r="G505" s="5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2"/>
      <c r="S505" s="8"/>
      <c r="T505" s="8"/>
      <c r="U505" s="34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2"/>
      <c r="B506" s="2"/>
      <c r="C506" s="241"/>
      <c r="D506" s="241"/>
      <c r="E506" s="2"/>
      <c r="F506" s="2"/>
      <c r="G506" s="5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2"/>
      <c r="S506" s="8"/>
      <c r="T506" s="8"/>
      <c r="U506" s="34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2"/>
      <c r="B507" s="2"/>
      <c r="C507" s="241"/>
      <c r="D507" s="241"/>
      <c r="E507" s="2"/>
      <c r="F507" s="2"/>
      <c r="G507" s="5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2"/>
      <c r="S507" s="8"/>
      <c r="T507" s="8"/>
      <c r="U507" s="34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2"/>
      <c r="B508" s="2"/>
      <c r="C508" s="241"/>
      <c r="D508" s="241"/>
      <c r="E508" s="2"/>
      <c r="F508" s="2"/>
      <c r="G508" s="5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2"/>
      <c r="S508" s="8"/>
      <c r="T508" s="8"/>
      <c r="U508" s="34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2"/>
      <c r="B509" s="2"/>
      <c r="C509" s="241"/>
      <c r="D509" s="241"/>
      <c r="E509" s="2"/>
      <c r="F509" s="2"/>
      <c r="G509" s="5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2"/>
      <c r="S509" s="8"/>
      <c r="T509" s="8"/>
      <c r="U509" s="34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2"/>
      <c r="B510" s="2"/>
      <c r="C510" s="241"/>
      <c r="D510" s="241"/>
      <c r="E510" s="2"/>
      <c r="F510" s="2"/>
      <c r="G510" s="5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2"/>
      <c r="S510" s="8"/>
      <c r="T510" s="8"/>
      <c r="U510" s="34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2"/>
      <c r="B511" s="2"/>
      <c r="C511" s="241"/>
      <c r="D511" s="241"/>
      <c r="E511" s="2"/>
      <c r="F511" s="2"/>
      <c r="G511" s="5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2"/>
      <c r="S511" s="8"/>
      <c r="T511" s="8"/>
      <c r="U511" s="34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2"/>
      <c r="B512" s="2"/>
      <c r="C512" s="241"/>
      <c r="D512" s="241"/>
      <c r="E512" s="2"/>
      <c r="F512" s="2"/>
      <c r="G512" s="5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2"/>
      <c r="S512" s="8"/>
      <c r="T512" s="8"/>
      <c r="U512" s="34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2"/>
      <c r="B513" s="2"/>
      <c r="C513" s="241"/>
      <c r="D513" s="241"/>
      <c r="E513" s="2"/>
      <c r="F513" s="2"/>
      <c r="G513" s="5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2"/>
      <c r="S513" s="8"/>
      <c r="T513" s="8"/>
      <c r="U513" s="34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2"/>
      <c r="B514" s="2"/>
      <c r="C514" s="241"/>
      <c r="D514" s="241"/>
      <c r="E514" s="2"/>
      <c r="F514" s="2"/>
      <c r="G514" s="5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2"/>
      <c r="S514" s="8"/>
      <c r="T514" s="8"/>
      <c r="U514" s="34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2"/>
      <c r="B515" s="2"/>
      <c r="C515" s="241"/>
      <c r="D515" s="241"/>
      <c r="E515" s="2"/>
      <c r="F515" s="2"/>
      <c r="G515" s="5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2"/>
      <c r="S515" s="8"/>
      <c r="T515" s="8"/>
      <c r="U515" s="34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2"/>
      <c r="B516" s="2"/>
      <c r="C516" s="241"/>
      <c r="D516" s="241"/>
      <c r="E516" s="2"/>
      <c r="F516" s="2"/>
      <c r="G516" s="5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2"/>
      <c r="S516" s="8"/>
      <c r="T516" s="8"/>
      <c r="U516" s="34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2"/>
      <c r="B517" s="2"/>
      <c r="C517" s="241"/>
      <c r="D517" s="241"/>
      <c r="E517" s="2"/>
      <c r="F517" s="2"/>
      <c r="G517" s="5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2"/>
      <c r="S517" s="8"/>
      <c r="T517" s="8"/>
      <c r="U517" s="34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2"/>
      <c r="B518" s="2"/>
      <c r="C518" s="241"/>
      <c r="D518" s="241"/>
      <c r="E518" s="2"/>
      <c r="F518" s="2"/>
      <c r="G518" s="5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2"/>
      <c r="S518" s="8"/>
      <c r="T518" s="8"/>
      <c r="U518" s="34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2"/>
      <c r="B519" s="2"/>
      <c r="C519" s="241"/>
      <c r="D519" s="241"/>
      <c r="E519" s="2"/>
      <c r="F519" s="2"/>
      <c r="G519" s="5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2"/>
      <c r="S519" s="8"/>
      <c r="T519" s="8"/>
      <c r="U519" s="34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2"/>
      <c r="B520" s="2"/>
      <c r="C520" s="241"/>
      <c r="D520" s="241"/>
      <c r="E520" s="2"/>
      <c r="F520" s="2"/>
      <c r="G520" s="5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2"/>
      <c r="S520" s="8"/>
      <c r="T520" s="8"/>
      <c r="U520" s="34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2"/>
      <c r="B521" s="2"/>
      <c r="C521" s="241"/>
      <c r="D521" s="241"/>
      <c r="E521" s="2"/>
      <c r="F521" s="2"/>
      <c r="G521" s="5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2"/>
      <c r="S521" s="8"/>
      <c r="T521" s="8"/>
      <c r="U521" s="34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2"/>
      <c r="B522" s="2"/>
      <c r="C522" s="241"/>
      <c r="D522" s="241"/>
      <c r="E522" s="2"/>
      <c r="F522" s="2"/>
      <c r="G522" s="5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2"/>
      <c r="S522" s="8"/>
      <c r="T522" s="8"/>
      <c r="U522" s="34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2"/>
      <c r="B523" s="2"/>
      <c r="C523" s="241"/>
      <c r="D523" s="241"/>
      <c r="E523" s="2"/>
      <c r="F523" s="2"/>
      <c r="G523" s="5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2"/>
      <c r="S523" s="8"/>
      <c r="T523" s="8"/>
      <c r="U523" s="34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2"/>
      <c r="B524" s="2"/>
      <c r="C524" s="241"/>
      <c r="D524" s="241"/>
      <c r="E524" s="2"/>
      <c r="F524" s="2"/>
      <c r="G524" s="5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2"/>
      <c r="S524" s="8"/>
      <c r="T524" s="8"/>
      <c r="U524" s="34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2"/>
      <c r="B525" s="2"/>
      <c r="C525" s="241"/>
      <c r="D525" s="241"/>
      <c r="E525" s="2"/>
      <c r="F525" s="2"/>
      <c r="G525" s="5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2"/>
      <c r="S525" s="8"/>
      <c r="T525" s="8"/>
      <c r="U525" s="34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2"/>
      <c r="B526" s="2"/>
      <c r="C526" s="241"/>
      <c r="D526" s="241"/>
      <c r="E526" s="2"/>
      <c r="F526" s="2"/>
      <c r="G526" s="5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2"/>
      <c r="S526" s="8"/>
      <c r="T526" s="8"/>
      <c r="U526" s="34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2"/>
      <c r="B527" s="2"/>
      <c r="C527" s="241"/>
      <c r="D527" s="241"/>
      <c r="E527" s="2"/>
      <c r="F527" s="2"/>
      <c r="G527" s="5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2"/>
      <c r="S527" s="8"/>
      <c r="T527" s="8"/>
      <c r="U527" s="34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2"/>
      <c r="B528" s="2"/>
      <c r="C528" s="241"/>
      <c r="D528" s="241"/>
      <c r="E528" s="2"/>
      <c r="F528" s="2"/>
      <c r="G528" s="5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2"/>
      <c r="S528" s="8"/>
      <c r="T528" s="8"/>
      <c r="U528" s="34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2"/>
      <c r="B529" s="2"/>
      <c r="C529" s="241"/>
      <c r="D529" s="241"/>
      <c r="E529" s="2"/>
      <c r="F529" s="2"/>
      <c r="G529" s="5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2"/>
      <c r="S529" s="8"/>
      <c r="T529" s="8"/>
      <c r="U529" s="34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2"/>
      <c r="B530" s="2"/>
      <c r="C530" s="241"/>
      <c r="D530" s="241"/>
      <c r="E530" s="2"/>
      <c r="F530" s="2"/>
      <c r="G530" s="5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2"/>
      <c r="S530" s="8"/>
      <c r="T530" s="8"/>
      <c r="U530" s="34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2"/>
      <c r="B531" s="2"/>
      <c r="C531" s="241"/>
      <c r="D531" s="241"/>
      <c r="E531" s="2"/>
      <c r="F531" s="2"/>
      <c r="G531" s="5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2"/>
      <c r="S531" s="8"/>
      <c r="T531" s="8"/>
      <c r="U531" s="34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2"/>
      <c r="B532" s="2"/>
      <c r="C532" s="241"/>
      <c r="D532" s="241"/>
      <c r="E532" s="2"/>
      <c r="F532" s="2"/>
      <c r="G532" s="5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2"/>
      <c r="S532" s="8"/>
      <c r="T532" s="8"/>
      <c r="U532" s="34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2"/>
      <c r="B533" s="2"/>
      <c r="C533" s="241"/>
      <c r="D533" s="241"/>
      <c r="E533" s="2"/>
      <c r="F533" s="2"/>
      <c r="G533" s="5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2"/>
      <c r="S533" s="8"/>
      <c r="T533" s="8"/>
      <c r="U533" s="34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2"/>
      <c r="B534" s="2"/>
      <c r="C534" s="241"/>
      <c r="D534" s="241"/>
      <c r="E534" s="2"/>
      <c r="F534" s="2"/>
      <c r="G534" s="5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2"/>
      <c r="S534" s="8"/>
      <c r="T534" s="8"/>
      <c r="U534" s="34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2"/>
      <c r="B535" s="2"/>
      <c r="C535" s="241"/>
      <c r="D535" s="241"/>
      <c r="E535" s="2"/>
      <c r="F535" s="2"/>
      <c r="G535" s="5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2"/>
      <c r="S535" s="8"/>
      <c r="T535" s="8"/>
      <c r="U535" s="34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2"/>
      <c r="B536" s="2"/>
      <c r="C536" s="241"/>
      <c r="D536" s="241"/>
      <c r="E536" s="2"/>
      <c r="F536" s="2"/>
      <c r="G536" s="5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2"/>
      <c r="S536" s="8"/>
      <c r="T536" s="8"/>
      <c r="U536" s="34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2"/>
      <c r="B537" s="2"/>
      <c r="C537" s="241"/>
      <c r="D537" s="241"/>
      <c r="E537" s="2"/>
      <c r="F537" s="2"/>
      <c r="G537" s="5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2"/>
      <c r="S537" s="8"/>
      <c r="T537" s="8"/>
      <c r="U537" s="34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2"/>
      <c r="B538" s="2"/>
      <c r="C538" s="241"/>
      <c r="D538" s="241"/>
      <c r="E538" s="2"/>
      <c r="F538" s="2"/>
      <c r="G538" s="5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2"/>
      <c r="S538" s="8"/>
      <c r="T538" s="8"/>
      <c r="U538" s="34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2"/>
      <c r="B539" s="2"/>
      <c r="C539" s="241"/>
      <c r="D539" s="241"/>
      <c r="E539" s="2"/>
      <c r="F539" s="2"/>
      <c r="G539" s="5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2"/>
      <c r="S539" s="8"/>
      <c r="T539" s="8"/>
      <c r="U539" s="34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2"/>
      <c r="B540" s="2"/>
      <c r="C540" s="241"/>
      <c r="D540" s="241"/>
      <c r="E540" s="2"/>
      <c r="F540" s="2"/>
      <c r="G540" s="5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2"/>
      <c r="S540" s="8"/>
      <c r="T540" s="8"/>
      <c r="U540" s="34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2"/>
      <c r="B541" s="2"/>
      <c r="C541" s="241"/>
      <c r="D541" s="241"/>
      <c r="E541" s="2"/>
      <c r="F541" s="2"/>
      <c r="G541" s="5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2"/>
      <c r="S541" s="8"/>
      <c r="T541" s="8"/>
      <c r="U541" s="34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2"/>
      <c r="B542" s="2"/>
      <c r="C542" s="241"/>
      <c r="D542" s="241"/>
      <c r="E542" s="2"/>
      <c r="F542" s="2"/>
      <c r="G542" s="5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2"/>
      <c r="S542" s="8"/>
      <c r="T542" s="8"/>
      <c r="U542" s="34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2"/>
      <c r="B543" s="2"/>
      <c r="C543" s="241"/>
      <c r="D543" s="241"/>
      <c r="E543" s="2"/>
      <c r="F543" s="2"/>
      <c r="G543" s="5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2"/>
      <c r="S543" s="8"/>
      <c r="T543" s="8"/>
      <c r="U543" s="34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2"/>
      <c r="B544" s="2"/>
      <c r="C544" s="241"/>
      <c r="D544" s="241"/>
      <c r="E544" s="2"/>
      <c r="F544" s="2"/>
      <c r="G544" s="5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2"/>
      <c r="S544" s="8"/>
      <c r="T544" s="8"/>
      <c r="U544" s="34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2"/>
      <c r="B545" s="2"/>
      <c r="C545" s="241"/>
      <c r="D545" s="241"/>
      <c r="E545" s="2"/>
      <c r="F545" s="2"/>
      <c r="G545" s="5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2"/>
      <c r="S545" s="8"/>
      <c r="T545" s="8"/>
      <c r="U545" s="34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2"/>
      <c r="B546" s="2"/>
      <c r="C546" s="241"/>
      <c r="D546" s="241"/>
      <c r="E546" s="2"/>
      <c r="F546" s="2"/>
      <c r="G546" s="5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2"/>
      <c r="S546" s="8"/>
      <c r="T546" s="8"/>
      <c r="U546" s="34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2"/>
      <c r="B547" s="2"/>
      <c r="C547" s="241"/>
      <c r="D547" s="241"/>
      <c r="E547" s="2"/>
      <c r="F547" s="2"/>
      <c r="G547" s="5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2"/>
      <c r="S547" s="8"/>
      <c r="T547" s="8"/>
      <c r="U547" s="34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2"/>
      <c r="B548" s="2"/>
      <c r="C548" s="241"/>
      <c r="D548" s="241"/>
      <c r="E548" s="2"/>
      <c r="F548" s="2"/>
      <c r="G548" s="5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2"/>
      <c r="S548" s="8"/>
      <c r="T548" s="8"/>
      <c r="U548" s="34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2"/>
      <c r="B549" s="2"/>
      <c r="C549" s="241"/>
      <c r="D549" s="241"/>
      <c r="E549" s="2"/>
      <c r="F549" s="2"/>
      <c r="G549" s="5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2"/>
      <c r="S549" s="8"/>
      <c r="T549" s="8"/>
      <c r="U549" s="34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2"/>
      <c r="B550" s="2"/>
      <c r="C550" s="241"/>
      <c r="D550" s="241"/>
      <c r="E550" s="2"/>
      <c r="F550" s="2"/>
      <c r="G550" s="5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2"/>
      <c r="S550" s="8"/>
      <c r="T550" s="8"/>
      <c r="U550" s="34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2"/>
      <c r="B551" s="2"/>
      <c r="C551" s="241"/>
      <c r="D551" s="241"/>
      <c r="E551" s="2"/>
      <c r="F551" s="2"/>
      <c r="G551" s="5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2"/>
      <c r="S551" s="8"/>
      <c r="T551" s="8"/>
      <c r="U551" s="34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2"/>
      <c r="B552" s="2"/>
      <c r="C552" s="241"/>
      <c r="D552" s="241"/>
      <c r="E552" s="2"/>
      <c r="F552" s="2"/>
      <c r="G552" s="5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2"/>
      <c r="S552" s="8"/>
      <c r="T552" s="8"/>
      <c r="U552" s="34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2"/>
      <c r="B553" s="2"/>
      <c r="C553" s="241"/>
      <c r="D553" s="241"/>
      <c r="E553" s="2"/>
      <c r="F553" s="2"/>
      <c r="G553" s="5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2"/>
      <c r="S553" s="8"/>
      <c r="T553" s="8"/>
      <c r="U553" s="34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2"/>
      <c r="B554" s="2"/>
      <c r="C554" s="241"/>
      <c r="D554" s="241"/>
      <c r="E554" s="2"/>
      <c r="F554" s="2"/>
      <c r="G554" s="5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2"/>
      <c r="S554" s="8"/>
      <c r="T554" s="8"/>
      <c r="U554" s="34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2"/>
      <c r="B555" s="2"/>
      <c r="C555" s="241"/>
      <c r="D555" s="241"/>
      <c r="E555" s="2"/>
      <c r="F555" s="2"/>
      <c r="G555" s="5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2"/>
      <c r="S555" s="8"/>
      <c r="T555" s="8"/>
      <c r="U555" s="34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2"/>
      <c r="B556" s="2"/>
      <c r="C556" s="241"/>
      <c r="D556" s="241"/>
      <c r="E556" s="2"/>
      <c r="F556" s="2"/>
      <c r="G556" s="5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2"/>
      <c r="S556" s="8"/>
      <c r="T556" s="8"/>
      <c r="U556" s="34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2"/>
      <c r="B557" s="2"/>
      <c r="C557" s="241"/>
      <c r="D557" s="241"/>
      <c r="E557" s="2"/>
      <c r="F557" s="2"/>
      <c r="G557" s="5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2"/>
      <c r="S557" s="8"/>
      <c r="T557" s="8"/>
      <c r="U557" s="34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2"/>
      <c r="B558" s="2"/>
      <c r="C558" s="241"/>
      <c r="D558" s="241"/>
      <c r="E558" s="2"/>
      <c r="F558" s="2"/>
      <c r="G558" s="5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2"/>
      <c r="S558" s="8"/>
      <c r="T558" s="8"/>
      <c r="U558" s="34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2"/>
      <c r="B559" s="2"/>
      <c r="C559" s="241"/>
      <c r="D559" s="241"/>
      <c r="E559" s="2"/>
      <c r="F559" s="2"/>
      <c r="G559" s="5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2"/>
      <c r="S559" s="8"/>
      <c r="T559" s="8"/>
      <c r="U559" s="34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2"/>
      <c r="B560" s="2"/>
      <c r="C560" s="241"/>
      <c r="D560" s="241"/>
      <c r="E560" s="2"/>
      <c r="F560" s="2"/>
      <c r="G560" s="5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2"/>
      <c r="S560" s="8"/>
      <c r="T560" s="8"/>
      <c r="U560" s="34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2"/>
      <c r="B561" s="2"/>
      <c r="C561" s="241"/>
      <c r="D561" s="241"/>
      <c r="E561" s="2"/>
      <c r="F561" s="2"/>
      <c r="G561" s="5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2"/>
      <c r="S561" s="8"/>
      <c r="T561" s="8"/>
      <c r="U561" s="34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2"/>
      <c r="B562" s="2"/>
      <c r="C562" s="241"/>
      <c r="D562" s="241"/>
      <c r="E562" s="2"/>
      <c r="F562" s="2"/>
      <c r="G562" s="5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2"/>
      <c r="S562" s="8"/>
      <c r="T562" s="8"/>
      <c r="U562" s="34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2"/>
      <c r="B563" s="2"/>
      <c r="C563" s="241"/>
      <c r="D563" s="241"/>
      <c r="E563" s="2"/>
      <c r="F563" s="2"/>
      <c r="G563" s="5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2"/>
      <c r="S563" s="8"/>
      <c r="T563" s="8"/>
      <c r="U563" s="34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2"/>
      <c r="B564" s="2"/>
      <c r="C564" s="241"/>
      <c r="D564" s="241"/>
      <c r="E564" s="2"/>
      <c r="F564" s="2"/>
      <c r="G564" s="5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2"/>
      <c r="S564" s="8"/>
      <c r="T564" s="8"/>
      <c r="U564" s="34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2"/>
      <c r="B565" s="2"/>
      <c r="C565" s="241"/>
      <c r="D565" s="241"/>
      <c r="E565" s="2"/>
      <c r="F565" s="2"/>
      <c r="G565" s="5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2"/>
      <c r="S565" s="8"/>
      <c r="T565" s="8"/>
      <c r="U565" s="34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2"/>
      <c r="B566" s="2"/>
      <c r="C566" s="241"/>
      <c r="D566" s="241"/>
      <c r="E566" s="2"/>
      <c r="F566" s="2"/>
      <c r="G566" s="5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2"/>
      <c r="S566" s="8"/>
      <c r="T566" s="8"/>
      <c r="U566" s="34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2"/>
      <c r="B567" s="2"/>
      <c r="C567" s="241"/>
      <c r="D567" s="241"/>
      <c r="E567" s="2"/>
      <c r="F567" s="2"/>
      <c r="G567" s="5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2"/>
      <c r="S567" s="8"/>
      <c r="T567" s="8"/>
      <c r="U567" s="34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2"/>
      <c r="B568" s="2"/>
      <c r="C568" s="241"/>
      <c r="D568" s="241"/>
      <c r="E568" s="2"/>
      <c r="F568" s="2"/>
      <c r="G568" s="5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2"/>
      <c r="S568" s="8"/>
      <c r="T568" s="8"/>
      <c r="U568" s="34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2"/>
      <c r="B569" s="2"/>
      <c r="C569" s="241"/>
      <c r="D569" s="241"/>
      <c r="E569" s="2"/>
      <c r="F569" s="2"/>
      <c r="G569" s="5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2"/>
      <c r="S569" s="8"/>
      <c r="T569" s="8"/>
      <c r="U569" s="34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2"/>
      <c r="B570" s="2"/>
      <c r="C570" s="241"/>
      <c r="D570" s="241"/>
      <c r="E570" s="2"/>
      <c r="F570" s="2"/>
      <c r="G570" s="5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2"/>
      <c r="S570" s="8"/>
      <c r="T570" s="8"/>
      <c r="U570" s="34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2"/>
      <c r="B571" s="2"/>
      <c r="C571" s="241"/>
      <c r="D571" s="241"/>
      <c r="E571" s="2"/>
      <c r="F571" s="2"/>
      <c r="G571" s="5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2"/>
      <c r="S571" s="8"/>
      <c r="T571" s="8"/>
      <c r="U571" s="34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2"/>
      <c r="B572" s="2"/>
      <c r="C572" s="241"/>
      <c r="D572" s="241"/>
      <c r="E572" s="2"/>
      <c r="F572" s="2"/>
      <c r="G572" s="5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2"/>
      <c r="S572" s="8"/>
      <c r="T572" s="8"/>
      <c r="U572" s="34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2"/>
      <c r="B573" s="2"/>
      <c r="C573" s="241"/>
      <c r="D573" s="241"/>
      <c r="E573" s="2"/>
      <c r="F573" s="2"/>
      <c r="G573" s="5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2"/>
      <c r="S573" s="8"/>
      <c r="T573" s="8"/>
      <c r="U573" s="34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2"/>
      <c r="B574" s="2"/>
      <c r="C574" s="241"/>
      <c r="D574" s="241"/>
      <c r="E574" s="2"/>
      <c r="F574" s="2"/>
      <c r="G574" s="5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2"/>
      <c r="S574" s="8"/>
      <c r="T574" s="8"/>
      <c r="U574" s="34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2"/>
      <c r="B575" s="2"/>
      <c r="C575" s="241"/>
      <c r="D575" s="241"/>
      <c r="E575" s="2"/>
      <c r="F575" s="2"/>
      <c r="G575" s="5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2"/>
      <c r="S575" s="8"/>
      <c r="T575" s="8"/>
      <c r="U575" s="34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2"/>
      <c r="B576" s="2"/>
      <c r="C576" s="241"/>
      <c r="D576" s="241"/>
      <c r="E576" s="2"/>
      <c r="F576" s="2"/>
      <c r="G576" s="5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2"/>
      <c r="S576" s="8"/>
      <c r="T576" s="8"/>
      <c r="U576" s="34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2"/>
      <c r="B577" s="2"/>
      <c r="C577" s="241"/>
      <c r="D577" s="241"/>
      <c r="E577" s="2"/>
      <c r="F577" s="2"/>
      <c r="G577" s="5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2"/>
      <c r="S577" s="8"/>
      <c r="T577" s="8"/>
      <c r="U577" s="34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2"/>
      <c r="B578" s="2"/>
      <c r="C578" s="241"/>
      <c r="D578" s="241"/>
      <c r="E578" s="2"/>
      <c r="F578" s="2"/>
      <c r="G578" s="5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2"/>
      <c r="S578" s="8"/>
      <c r="T578" s="8"/>
      <c r="U578" s="34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2"/>
      <c r="B579" s="2"/>
      <c r="C579" s="241"/>
      <c r="D579" s="241"/>
      <c r="E579" s="2"/>
      <c r="F579" s="2"/>
      <c r="G579" s="5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2"/>
      <c r="S579" s="8"/>
      <c r="T579" s="8"/>
      <c r="U579" s="34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2"/>
      <c r="B580" s="2"/>
      <c r="C580" s="241"/>
      <c r="D580" s="241"/>
      <c r="E580" s="2"/>
      <c r="F580" s="2"/>
      <c r="G580" s="5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2"/>
      <c r="S580" s="8"/>
      <c r="T580" s="8"/>
      <c r="U580" s="34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2"/>
      <c r="B581" s="2"/>
      <c r="C581" s="241"/>
      <c r="D581" s="241"/>
      <c r="E581" s="2"/>
      <c r="F581" s="2"/>
      <c r="G581" s="5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2"/>
      <c r="S581" s="8"/>
      <c r="T581" s="8"/>
      <c r="U581" s="34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2"/>
      <c r="B582" s="2"/>
      <c r="C582" s="241"/>
      <c r="D582" s="241"/>
      <c r="E582" s="2"/>
      <c r="F582" s="2"/>
      <c r="G582" s="5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2"/>
      <c r="S582" s="8"/>
      <c r="T582" s="8"/>
      <c r="U582" s="34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2"/>
      <c r="B583" s="2"/>
      <c r="C583" s="241"/>
      <c r="D583" s="241"/>
      <c r="E583" s="2"/>
      <c r="F583" s="2"/>
      <c r="G583" s="5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2"/>
      <c r="S583" s="8"/>
      <c r="T583" s="8"/>
      <c r="U583" s="34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2"/>
      <c r="B584" s="2"/>
      <c r="C584" s="241"/>
      <c r="D584" s="241"/>
      <c r="E584" s="2"/>
      <c r="F584" s="2"/>
      <c r="G584" s="5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2"/>
      <c r="S584" s="8"/>
      <c r="T584" s="8"/>
      <c r="U584" s="34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2"/>
      <c r="B585" s="2"/>
      <c r="C585" s="241"/>
      <c r="D585" s="241"/>
      <c r="E585" s="2"/>
      <c r="F585" s="2"/>
      <c r="G585" s="5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2"/>
      <c r="S585" s="8"/>
      <c r="T585" s="8"/>
      <c r="U585" s="34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2"/>
      <c r="B586" s="2"/>
      <c r="C586" s="241"/>
      <c r="D586" s="241"/>
      <c r="E586" s="2"/>
      <c r="F586" s="2"/>
      <c r="G586" s="5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2"/>
      <c r="S586" s="8"/>
      <c r="T586" s="8"/>
      <c r="U586" s="34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2"/>
      <c r="B587" s="2"/>
      <c r="C587" s="241"/>
      <c r="D587" s="241"/>
      <c r="E587" s="2"/>
      <c r="F587" s="2"/>
      <c r="G587" s="5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2"/>
      <c r="S587" s="8"/>
      <c r="T587" s="8"/>
      <c r="U587" s="34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2"/>
      <c r="B588" s="2"/>
      <c r="C588" s="241"/>
      <c r="D588" s="241"/>
      <c r="E588" s="2"/>
      <c r="F588" s="2"/>
      <c r="G588" s="5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2"/>
      <c r="S588" s="8"/>
      <c r="T588" s="8"/>
      <c r="U588" s="34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2"/>
      <c r="B589" s="2"/>
      <c r="C589" s="241"/>
      <c r="D589" s="241"/>
      <c r="E589" s="2"/>
      <c r="F589" s="2"/>
      <c r="G589" s="5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2"/>
      <c r="S589" s="8"/>
      <c r="T589" s="8"/>
      <c r="U589" s="34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2"/>
      <c r="B590" s="2"/>
      <c r="C590" s="241"/>
      <c r="D590" s="241"/>
      <c r="E590" s="2"/>
      <c r="F590" s="2"/>
      <c r="G590" s="5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2"/>
      <c r="S590" s="8"/>
      <c r="T590" s="8"/>
      <c r="U590" s="34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2"/>
      <c r="B591" s="2"/>
      <c r="C591" s="241"/>
      <c r="D591" s="241"/>
      <c r="E591" s="2"/>
      <c r="F591" s="2"/>
      <c r="G591" s="5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2"/>
      <c r="S591" s="8"/>
      <c r="T591" s="8"/>
      <c r="U591" s="34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2"/>
      <c r="B592" s="2"/>
      <c r="C592" s="241"/>
      <c r="D592" s="241"/>
      <c r="E592" s="2"/>
      <c r="F592" s="2"/>
      <c r="G592" s="5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2"/>
      <c r="S592" s="8"/>
      <c r="T592" s="8"/>
      <c r="U592" s="34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2"/>
      <c r="B593" s="2"/>
      <c r="C593" s="241"/>
      <c r="D593" s="241"/>
      <c r="E593" s="2"/>
      <c r="F593" s="2"/>
      <c r="G593" s="5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2"/>
      <c r="S593" s="8"/>
      <c r="T593" s="8"/>
      <c r="U593" s="34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2"/>
      <c r="B594" s="2"/>
      <c r="C594" s="241"/>
      <c r="D594" s="241"/>
      <c r="E594" s="2"/>
      <c r="F594" s="2"/>
      <c r="G594" s="5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2"/>
      <c r="S594" s="8"/>
      <c r="T594" s="8"/>
      <c r="U594" s="34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2"/>
      <c r="B595" s="2"/>
      <c r="C595" s="241"/>
      <c r="D595" s="241"/>
      <c r="E595" s="2"/>
      <c r="F595" s="2"/>
      <c r="G595" s="5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2"/>
      <c r="S595" s="8"/>
      <c r="T595" s="8"/>
      <c r="U595" s="34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2"/>
      <c r="B596" s="2"/>
      <c r="C596" s="241"/>
      <c r="D596" s="241"/>
      <c r="E596" s="2"/>
      <c r="F596" s="2"/>
      <c r="G596" s="5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2"/>
      <c r="S596" s="8"/>
      <c r="T596" s="8"/>
      <c r="U596" s="34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2"/>
      <c r="B597" s="2"/>
      <c r="C597" s="241"/>
      <c r="D597" s="241"/>
      <c r="E597" s="2"/>
      <c r="F597" s="2"/>
      <c r="G597" s="5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2"/>
      <c r="S597" s="8"/>
      <c r="T597" s="8"/>
      <c r="U597" s="34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2"/>
      <c r="B598" s="2"/>
      <c r="C598" s="241"/>
      <c r="D598" s="241"/>
      <c r="E598" s="2"/>
      <c r="F598" s="2"/>
      <c r="G598" s="5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2"/>
      <c r="S598" s="8"/>
      <c r="T598" s="8"/>
      <c r="U598" s="34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2"/>
      <c r="B599" s="2"/>
      <c r="C599" s="241"/>
      <c r="D599" s="241"/>
      <c r="E599" s="2"/>
      <c r="F599" s="2"/>
      <c r="G599" s="5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2"/>
      <c r="S599" s="8"/>
      <c r="T599" s="8"/>
      <c r="U599" s="34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2"/>
      <c r="B600" s="2"/>
      <c r="C600" s="241"/>
      <c r="D600" s="241"/>
      <c r="E600" s="2"/>
      <c r="F600" s="2"/>
      <c r="G600" s="5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2"/>
      <c r="S600" s="8"/>
      <c r="T600" s="8"/>
      <c r="U600" s="34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2"/>
      <c r="B601" s="2"/>
      <c r="C601" s="241"/>
      <c r="D601" s="241"/>
      <c r="E601" s="2"/>
      <c r="F601" s="2"/>
      <c r="G601" s="5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2"/>
      <c r="S601" s="8"/>
      <c r="T601" s="8"/>
      <c r="U601" s="34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2"/>
      <c r="B602" s="2"/>
      <c r="C602" s="241"/>
      <c r="D602" s="241"/>
      <c r="E602" s="2"/>
      <c r="F602" s="2"/>
      <c r="G602" s="5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2"/>
      <c r="S602" s="8"/>
      <c r="T602" s="8"/>
      <c r="U602" s="34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2"/>
      <c r="B603" s="2"/>
      <c r="C603" s="241"/>
      <c r="D603" s="241"/>
      <c r="E603" s="2"/>
      <c r="F603" s="2"/>
      <c r="G603" s="5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2"/>
      <c r="S603" s="8"/>
      <c r="T603" s="8"/>
      <c r="U603" s="34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2"/>
      <c r="B604" s="2"/>
      <c r="C604" s="241"/>
      <c r="D604" s="241"/>
      <c r="E604" s="2"/>
      <c r="F604" s="2"/>
      <c r="G604" s="5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2"/>
      <c r="S604" s="8"/>
      <c r="T604" s="8"/>
      <c r="U604" s="34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2"/>
      <c r="B605" s="2"/>
      <c r="C605" s="241"/>
      <c r="D605" s="241"/>
      <c r="E605" s="2"/>
      <c r="F605" s="2"/>
      <c r="G605" s="5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2"/>
      <c r="S605" s="8"/>
      <c r="T605" s="8"/>
      <c r="U605" s="34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2"/>
      <c r="B606" s="2"/>
      <c r="C606" s="241"/>
      <c r="D606" s="241"/>
      <c r="E606" s="2"/>
      <c r="F606" s="2"/>
      <c r="G606" s="5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2"/>
      <c r="S606" s="8"/>
      <c r="T606" s="8"/>
      <c r="U606" s="34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2"/>
      <c r="B607" s="2"/>
      <c r="C607" s="241"/>
      <c r="D607" s="241"/>
      <c r="E607" s="2"/>
      <c r="F607" s="2"/>
      <c r="G607" s="5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2"/>
      <c r="S607" s="8"/>
      <c r="T607" s="8"/>
      <c r="U607" s="34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2"/>
      <c r="B608" s="2"/>
      <c r="C608" s="241"/>
      <c r="D608" s="241"/>
      <c r="E608" s="2"/>
      <c r="F608" s="2"/>
      <c r="G608" s="5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2"/>
      <c r="S608" s="8"/>
      <c r="T608" s="8"/>
      <c r="U608" s="34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2"/>
      <c r="B609" s="2"/>
      <c r="C609" s="241"/>
      <c r="D609" s="241"/>
      <c r="E609" s="2"/>
      <c r="F609" s="2"/>
      <c r="G609" s="5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2"/>
      <c r="S609" s="8"/>
      <c r="T609" s="8"/>
      <c r="U609" s="34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2"/>
      <c r="B610" s="2"/>
      <c r="C610" s="241"/>
      <c r="D610" s="241"/>
      <c r="E610" s="2"/>
      <c r="F610" s="2"/>
      <c r="G610" s="5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2"/>
      <c r="S610" s="8"/>
      <c r="T610" s="8"/>
      <c r="U610" s="34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2"/>
      <c r="B611" s="2"/>
      <c r="C611" s="241"/>
      <c r="D611" s="241"/>
      <c r="E611" s="2"/>
      <c r="F611" s="2"/>
      <c r="G611" s="5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2"/>
      <c r="S611" s="8"/>
      <c r="T611" s="8"/>
      <c r="U611" s="34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2"/>
      <c r="B612" s="2"/>
      <c r="C612" s="241"/>
      <c r="D612" s="241"/>
      <c r="E612" s="2"/>
      <c r="F612" s="2"/>
      <c r="G612" s="5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2"/>
      <c r="S612" s="8"/>
      <c r="T612" s="8"/>
      <c r="U612" s="34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2"/>
      <c r="B613" s="2"/>
      <c r="C613" s="241"/>
      <c r="D613" s="241"/>
      <c r="E613" s="2"/>
      <c r="F613" s="2"/>
      <c r="G613" s="5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2"/>
      <c r="S613" s="8"/>
      <c r="T613" s="8"/>
      <c r="U613" s="34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2"/>
      <c r="B614" s="2"/>
      <c r="C614" s="241"/>
      <c r="D614" s="241"/>
      <c r="E614" s="2"/>
      <c r="F614" s="2"/>
      <c r="G614" s="5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2"/>
      <c r="S614" s="8"/>
      <c r="T614" s="8"/>
      <c r="U614" s="34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2"/>
      <c r="B615" s="2"/>
      <c r="C615" s="241"/>
      <c r="D615" s="241"/>
      <c r="E615" s="2"/>
      <c r="F615" s="2"/>
      <c r="G615" s="5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2"/>
      <c r="S615" s="8"/>
      <c r="T615" s="8"/>
      <c r="U615" s="34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2"/>
      <c r="B616" s="2"/>
      <c r="C616" s="241"/>
      <c r="D616" s="241"/>
      <c r="E616" s="2"/>
      <c r="F616" s="2"/>
      <c r="G616" s="5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2"/>
      <c r="S616" s="8"/>
      <c r="T616" s="8"/>
      <c r="U616" s="34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2"/>
      <c r="B617" s="2"/>
      <c r="C617" s="241"/>
      <c r="D617" s="241"/>
      <c r="E617" s="2"/>
      <c r="F617" s="2"/>
      <c r="G617" s="5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2"/>
      <c r="S617" s="8"/>
      <c r="T617" s="8"/>
      <c r="U617" s="34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2"/>
      <c r="B618" s="2"/>
      <c r="C618" s="241"/>
      <c r="D618" s="241"/>
      <c r="E618" s="2"/>
      <c r="F618" s="2"/>
      <c r="G618" s="5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2"/>
      <c r="S618" s="8"/>
      <c r="T618" s="8"/>
      <c r="U618" s="34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2"/>
      <c r="B619" s="2"/>
      <c r="C619" s="241"/>
      <c r="D619" s="241"/>
      <c r="E619" s="2"/>
      <c r="F619" s="2"/>
      <c r="G619" s="5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2"/>
      <c r="S619" s="8"/>
      <c r="T619" s="8"/>
      <c r="U619" s="34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2"/>
      <c r="B620" s="2"/>
      <c r="C620" s="241"/>
      <c r="D620" s="241"/>
      <c r="E620" s="2"/>
      <c r="F620" s="2"/>
      <c r="G620" s="5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2"/>
      <c r="S620" s="8"/>
      <c r="T620" s="8"/>
      <c r="U620" s="34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2"/>
      <c r="B621" s="2"/>
      <c r="C621" s="241"/>
      <c r="D621" s="241"/>
      <c r="E621" s="2"/>
      <c r="F621" s="2"/>
      <c r="G621" s="5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2"/>
      <c r="S621" s="8"/>
      <c r="T621" s="8"/>
      <c r="U621" s="34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2"/>
      <c r="B622" s="2"/>
      <c r="C622" s="241"/>
      <c r="D622" s="241"/>
      <c r="E622" s="2"/>
      <c r="F622" s="2"/>
      <c r="G622" s="5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2"/>
      <c r="S622" s="8"/>
      <c r="T622" s="8"/>
      <c r="U622" s="34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2"/>
      <c r="B623" s="2"/>
      <c r="C623" s="241"/>
      <c r="D623" s="241"/>
      <c r="E623" s="2"/>
      <c r="F623" s="2"/>
      <c r="G623" s="5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2"/>
      <c r="S623" s="8"/>
      <c r="T623" s="8"/>
      <c r="U623" s="34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2"/>
      <c r="B624" s="2"/>
      <c r="C624" s="241"/>
      <c r="D624" s="241"/>
      <c r="E624" s="2"/>
      <c r="F624" s="2"/>
      <c r="G624" s="5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2"/>
      <c r="S624" s="8"/>
      <c r="T624" s="8"/>
      <c r="U624" s="34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2"/>
      <c r="B625" s="2"/>
      <c r="C625" s="241"/>
      <c r="D625" s="241"/>
      <c r="E625" s="2"/>
      <c r="F625" s="2"/>
      <c r="G625" s="5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2"/>
      <c r="S625" s="8"/>
      <c r="T625" s="8"/>
      <c r="U625" s="34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2"/>
      <c r="B626" s="2"/>
      <c r="C626" s="241"/>
      <c r="D626" s="241"/>
      <c r="E626" s="2"/>
      <c r="F626" s="2"/>
      <c r="G626" s="5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2"/>
      <c r="S626" s="8"/>
      <c r="T626" s="8"/>
      <c r="U626" s="34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2"/>
      <c r="B627" s="2"/>
      <c r="C627" s="241"/>
      <c r="D627" s="241"/>
      <c r="E627" s="2"/>
      <c r="F627" s="2"/>
      <c r="G627" s="5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2"/>
      <c r="S627" s="8"/>
      <c r="T627" s="8"/>
      <c r="U627" s="34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2"/>
      <c r="B628" s="2"/>
      <c r="C628" s="241"/>
      <c r="D628" s="241"/>
      <c r="E628" s="2"/>
      <c r="F628" s="2"/>
      <c r="G628" s="5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2"/>
      <c r="S628" s="8"/>
      <c r="T628" s="8"/>
      <c r="U628" s="34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2"/>
      <c r="B629" s="2"/>
      <c r="C629" s="241"/>
      <c r="D629" s="241"/>
      <c r="E629" s="2"/>
      <c r="F629" s="2"/>
      <c r="G629" s="5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2"/>
      <c r="S629" s="8"/>
      <c r="T629" s="8"/>
      <c r="U629" s="34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2"/>
      <c r="B630" s="2"/>
      <c r="C630" s="241"/>
      <c r="D630" s="241"/>
      <c r="E630" s="2"/>
      <c r="F630" s="2"/>
      <c r="G630" s="5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2"/>
      <c r="S630" s="8"/>
      <c r="T630" s="8"/>
      <c r="U630" s="34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2"/>
      <c r="B631" s="2"/>
      <c r="C631" s="241"/>
      <c r="D631" s="241"/>
      <c r="E631" s="2"/>
      <c r="F631" s="2"/>
      <c r="G631" s="5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2"/>
      <c r="S631" s="8"/>
      <c r="T631" s="8"/>
      <c r="U631" s="34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2"/>
      <c r="B632" s="2"/>
      <c r="C632" s="241"/>
      <c r="D632" s="241"/>
      <c r="E632" s="2"/>
      <c r="F632" s="2"/>
      <c r="G632" s="5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2"/>
      <c r="S632" s="8"/>
      <c r="T632" s="8"/>
      <c r="U632" s="34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2"/>
      <c r="B633" s="2"/>
      <c r="C633" s="241"/>
      <c r="D633" s="241"/>
      <c r="E633" s="2"/>
      <c r="F633" s="2"/>
      <c r="G633" s="5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2"/>
      <c r="S633" s="8"/>
      <c r="T633" s="8"/>
      <c r="U633" s="34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2"/>
      <c r="B634" s="2"/>
      <c r="C634" s="241"/>
      <c r="D634" s="241"/>
      <c r="E634" s="2"/>
      <c r="F634" s="2"/>
      <c r="G634" s="5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2"/>
      <c r="S634" s="8"/>
      <c r="T634" s="8"/>
      <c r="U634" s="34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2"/>
      <c r="B635" s="2"/>
      <c r="C635" s="241"/>
      <c r="D635" s="241"/>
      <c r="E635" s="2"/>
      <c r="F635" s="2"/>
      <c r="G635" s="5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2"/>
      <c r="S635" s="8"/>
      <c r="T635" s="8"/>
      <c r="U635" s="34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2"/>
      <c r="B636" s="2"/>
      <c r="C636" s="241"/>
      <c r="D636" s="241"/>
      <c r="E636" s="2"/>
      <c r="F636" s="2"/>
      <c r="G636" s="5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2"/>
      <c r="S636" s="8"/>
      <c r="T636" s="8"/>
      <c r="U636" s="34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2"/>
      <c r="B637" s="2"/>
      <c r="C637" s="241"/>
      <c r="D637" s="241"/>
      <c r="E637" s="2"/>
      <c r="F637" s="2"/>
      <c r="G637" s="5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2"/>
      <c r="S637" s="8"/>
      <c r="T637" s="8"/>
      <c r="U637" s="34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2"/>
      <c r="B638" s="2"/>
      <c r="C638" s="241"/>
      <c r="D638" s="241"/>
      <c r="E638" s="2"/>
      <c r="F638" s="2"/>
      <c r="G638" s="5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2"/>
      <c r="S638" s="8"/>
      <c r="T638" s="8"/>
      <c r="U638" s="34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2"/>
      <c r="B639" s="2"/>
      <c r="C639" s="241"/>
      <c r="D639" s="241"/>
      <c r="E639" s="2"/>
      <c r="F639" s="2"/>
      <c r="G639" s="5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2"/>
      <c r="S639" s="8"/>
      <c r="T639" s="8"/>
      <c r="U639" s="34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2"/>
      <c r="B640" s="2"/>
      <c r="C640" s="241"/>
      <c r="D640" s="241"/>
      <c r="E640" s="2"/>
      <c r="F640" s="2"/>
      <c r="G640" s="5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2"/>
      <c r="S640" s="8"/>
      <c r="T640" s="8"/>
      <c r="U640" s="34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2"/>
      <c r="B641" s="2"/>
      <c r="C641" s="241"/>
      <c r="D641" s="241"/>
      <c r="E641" s="2"/>
      <c r="F641" s="2"/>
      <c r="G641" s="5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2"/>
      <c r="S641" s="8"/>
      <c r="T641" s="8"/>
      <c r="U641" s="34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2"/>
      <c r="B642" s="2"/>
      <c r="C642" s="241"/>
      <c r="D642" s="241"/>
      <c r="E642" s="2"/>
      <c r="F642" s="2"/>
      <c r="G642" s="5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2"/>
      <c r="S642" s="8"/>
      <c r="T642" s="8"/>
      <c r="U642" s="34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2"/>
      <c r="B643" s="2"/>
      <c r="C643" s="241"/>
      <c r="D643" s="241"/>
      <c r="E643" s="2"/>
      <c r="F643" s="2"/>
      <c r="G643" s="5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2"/>
      <c r="S643" s="8"/>
      <c r="T643" s="8"/>
      <c r="U643" s="34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2"/>
      <c r="B644" s="2"/>
      <c r="C644" s="241"/>
      <c r="D644" s="241"/>
      <c r="E644" s="2"/>
      <c r="F644" s="2"/>
      <c r="G644" s="5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2"/>
      <c r="S644" s="8"/>
      <c r="T644" s="8"/>
      <c r="U644" s="34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2"/>
      <c r="B645" s="2"/>
      <c r="C645" s="241"/>
      <c r="D645" s="241"/>
      <c r="E645" s="2"/>
      <c r="F645" s="2"/>
      <c r="G645" s="5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2"/>
      <c r="S645" s="8"/>
      <c r="T645" s="8"/>
      <c r="U645" s="34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2"/>
      <c r="B646" s="2"/>
      <c r="C646" s="241"/>
      <c r="D646" s="241"/>
      <c r="E646" s="2"/>
      <c r="F646" s="2"/>
      <c r="G646" s="5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2"/>
      <c r="S646" s="8"/>
      <c r="T646" s="8"/>
      <c r="U646" s="34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2"/>
      <c r="B647" s="2"/>
      <c r="C647" s="241"/>
      <c r="D647" s="241"/>
      <c r="E647" s="2"/>
      <c r="F647" s="2"/>
      <c r="G647" s="5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2"/>
      <c r="S647" s="8"/>
      <c r="T647" s="8"/>
      <c r="U647" s="34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2"/>
      <c r="B648" s="2"/>
      <c r="C648" s="241"/>
      <c r="D648" s="241"/>
      <c r="E648" s="2"/>
      <c r="F648" s="2"/>
      <c r="G648" s="5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2"/>
      <c r="S648" s="8"/>
      <c r="T648" s="8"/>
      <c r="U648" s="34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2"/>
      <c r="B649" s="2"/>
      <c r="C649" s="241"/>
      <c r="D649" s="241"/>
      <c r="E649" s="2"/>
      <c r="F649" s="2"/>
      <c r="G649" s="5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2"/>
      <c r="S649" s="8"/>
      <c r="T649" s="8"/>
      <c r="U649" s="34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2"/>
      <c r="B650" s="2"/>
      <c r="C650" s="241"/>
      <c r="D650" s="241"/>
      <c r="E650" s="2"/>
      <c r="F650" s="2"/>
      <c r="G650" s="5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2"/>
      <c r="S650" s="8"/>
      <c r="T650" s="8"/>
      <c r="U650" s="34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2"/>
      <c r="B651" s="2"/>
      <c r="C651" s="241"/>
      <c r="D651" s="241"/>
      <c r="E651" s="2"/>
      <c r="F651" s="2"/>
      <c r="G651" s="5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2"/>
      <c r="S651" s="8"/>
      <c r="T651" s="8"/>
      <c r="U651" s="34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2"/>
      <c r="B652" s="2"/>
      <c r="C652" s="241"/>
      <c r="D652" s="241"/>
      <c r="E652" s="2"/>
      <c r="F652" s="2"/>
      <c r="G652" s="5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2"/>
      <c r="S652" s="8"/>
      <c r="T652" s="8"/>
      <c r="U652" s="34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2"/>
      <c r="B653" s="2"/>
      <c r="C653" s="241"/>
      <c r="D653" s="241"/>
      <c r="E653" s="2"/>
      <c r="F653" s="2"/>
      <c r="G653" s="5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2"/>
      <c r="S653" s="8"/>
      <c r="T653" s="8"/>
      <c r="U653" s="34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2"/>
      <c r="B654" s="2"/>
      <c r="C654" s="241"/>
      <c r="D654" s="241"/>
      <c r="E654" s="2"/>
      <c r="F654" s="2"/>
      <c r="G654" s="5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2"/>
      <c r="S654" s="8"/>
      <c r="T654" s="8"/>
      <c r="U654" s="34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2"/>
      <c r="B655" s="2"/>
      <c r="C655" s="241"/>
      <c r="D655" s="241"/>
      <c r="E655" s="2"/>
      <c r="F655" s="2"/>
      <c r="G655" s="5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2"/>
      <c r="S655" s="8"/>
      <c r="T655" s="8"/>
      <c r="U655" s="34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2"/>
      <c r="B656" s="2"/>
      <c r="C656" s="241"/>
      <c r="D656" s="241"/>
      <c r="E656" s="2"/>
      <c r="F656" s="2"/>
      <c r="G656" s="5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2"/>
      <c r="S656" s="8"/>
      <c r="T656" s="8"/>
      <c r="U656" s="34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2"/>
      <c r="B657" s="2"/>
      <c r="C657" s="241"/>
      <c r="D657" s="241"/>
      <c r="E657" s="2"/>
      <c r="F657" s="2"/>
      <c r="G657" s="5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2"/>
      <c r="S657" s="8"/>
      <c r="T657" s="8"/>
      <c r="U657" s="34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2"/>
      <c r="B658" s="2"/>
      <c r="C658" s="241"/>
      <c r="D658" s="241"/>
      <c r="E658" s="2"/>
      <c r="F658" s="2"/>
      <c r="G658" s="5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2"/>
      <c r="S658" s="8"/>
      <c r="T658" s="8"/>
      <c r="U658" s="34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2"/>
      <c r="B659" s="2"/>
      <c r="C659" s="241"/>
      <c r="D659" s="241"/>
      <c r="E659" s="2"/>
      <c r="F659" s="2"/>
      <c r="G659" s="5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2"/>
      <c r="S659" s="8"/>
      <c r="T659" s="8"/>
      <c r="U659" s="34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2"/>
      <c r="B660" s="2"/>
      <c r="C660" s="241"/>
      <c r="D660" s="241"/>
      <c r="E660" s="2"/>
      <c r="F660" s="2"/>
      <c r="G660" s="5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2"/>
      <c r="S660" s="8"/>
      <c r="T660" s="8"/>
      <c r="U660" s="34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2"/>
      <c r="B661" s="2"/>
      <c r="C661" s="241"/>
      <c r="D661" s="241"/>
      <c r="E661" s="2"/>
      <c r="F661" s="2"/>
      <c r="G661" s="5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2"/>
      <c r="S661" s="8"/>
      <c r="T661" s="8"/>
      <c r="U661" s="34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2"/>
      <c r="B662" s="2"/>
      <c r="C662" s="241"/>
      <c r="D662" s="241"/>
      <c r="E662" s="2"/>
      <c r="F662" s="2"/>
      <c r="G662" s="5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2"/>
      <c r="S662" s="8"/>
      <c r="T662" s="8"/>
      <c r="U662" s="34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2"/>
      <c r="B663" s="2"/>
      <c r="C663" s="241"/>
      <c r="D663" s="241"/>
      <c r="E663" s="2"/>
      <c r="F663" s="2"/>
      <c r="G663" s="5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2"/>
      <c r="S663" s="8"/>
      <c r="T663" s="8"/>
      <c r="U663" s="34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2"/>
      <c r="B664" s="2"/>
      <c r="C664" s="241"/>
      <c r="D664" s="241"/>
      <c r="E664" s="2"/>
      <c r="F664" s="2"/>
      <c r="G664" s="5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2"/>
      <c r="S664" s="8"/>
      <c r="T664" s="8"/>
      <c r="U664" s="34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2"/>
      <c r="B665" s="2"/>
      <c r="C665" s="241"/>
      <c r="D665" s="241"/>
      <c r="E665" s="2"/>
      <c r="F665" s="2"/>
      <c r="G665" s="5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2"/>
      <c r="S665" s="8"/>
      <c r="T665" s="8"/>
      <c r="U665" s="34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2"/>
      <c r="B666" s="2"/>
      <c r="C666" s="241"/>
      <c r="D666" s="241"/>
      <c r="E666" s="2"/>
      <c r="F666" s="2"/>
      <c r="G666" s="5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2"/>
      <c r="S666" s="8"/>
      <c r="T666" s="8"/>
      <c r="U666" s="34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2"/>
      <c r="B667" s="2"/>
      <c r="C667" s="241"/>
      <c r="D667" s="241"/>
      <c r="E667" s="2"/>
      <c r="F667" s="2"/>
      <c r="G667" s="5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2"/>
      <c r="S667" s="8"/>
      <c r="T667" s="8"/>
      <c r="U667" s="34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2"/>
      <c r="B668" s="2"/>
      <c r="C668" s="241"/>
      <c r="D668" s="241"/>
      <c r="E668" s="2"/>
      <c r="F668" s="2"/>
      <c r="G668" s="5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2"/>
      <c r="S668" s="8"/>
      <c r="T668" s="8"/>
      <c r="U668" s="34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2"/>
      <c r="B669" s="2"/>
      <c r="C669" s="241"/>
      <c r="D669" s="241"/>
      <c r="E669" s="2"/>
      <c r="F669" s="2"/>
      <c r="G669" s="5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2"/>
      <c r="S669" s="8"/>
      <c r="T669" s="8"/>
      <c r="U669" s="34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2"/>
      <c r="B670" s="2"/>
      <c r="C670" s="241"/>
      <c r="D670" s="241"/>
      <c r="E670" s="2"/>
      <c r="F670" s="2"/>
      <c r="G670" s="5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2"/>
      <c r="S670" s="8"/>
      <c r="T670" s="8"/>
      <c r="U670" s="34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2"/>
      <c r="B671" s="2"/>
      <c r="C671" s="241"/>
      <c r="D671" s="241"/>
      <c r="E671" s="2"/>
      <c r="F671" s="2"/>
      <c r="G671" s="5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2"/>
      <c r="S671" s="8"/>
      <c r="T671" s="8"/>
      <c r="U671" s="34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2"/>
      <c r="B672" s="2"/>
      <c r="C672" s="241"/>
      <c r="D672" s="241"/>
      <c r="E672" s="2"/>
      <c r="F672" s="2"/>
      <c r="G672" s="5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2"/>
      <c r="S672" s="8"/>
      <c r="T672" s="8"/>
      <c r="U672" s="34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2"/>
      <c r="B673" s="2"/>
      <c r="C673" s="241"/>
      <c r="D673" s="241"/>
      <c r="E673" s="2"/>
      <c r="F673" s="2"/>
      <c r="G673" s="5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2"/>
      <c r="S673" s="8"/>
      <c r="T673" s="8"/>
      <c r="U673" s="34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2"/>
      <c r="B674" s="2"/>
      <c r="C674" s="241"/>
      <c r="D674" s="241"/>
      <c r="E674" s="2"/>
      <c r="F674" s="2"/>
      <c r="G674" s="5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2"/>
      <c r="S674" s="8"/>
      <c r="T674" s="8"/>
      <c r="U674" s="34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2"/>
      <c r="B675" s="2"/>
      <c r="C675" s="241"/>
      <c r="D675" s="241"/>
      <c r="E675" s="2"/>
      <c r="F675" s="2"/>
      <c r="G675" s="5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2"/>
      <c r="S675" s="8"/>
      <c r="T675" s="8"/>
      <c r="U675" s="34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2"/>
      <c r="B676" s="2"/>
      <c r="C676" s="241"/>
      <c r="D676" s="241"/>
      <c r="E676" s="2"/>
      <c r="F676" s="2"/>
      <c r="G676" s="5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2"/>
      <c r="S676" s="8"/>
      <c r="T676" s="8"/>
      <c r="U676" s="34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2"/>
      <c r="B677" s="2"/>
      <c r="C677" s="241"/>
      <c r="D677" s="241"/>
      <c r="E677" s="2"/>
      <c r="F677" s="2"/>
      <c r="G677" s="5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2"/>
      <c r="S677" s="8"/>
      <c r="T677" s="8"/>
      <c r="U677" s="34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2"/>
      <c r="B678" s="2"/>
      <c r="C678" s="241"/>
      <c r="D678" s="241"/>
      <c r="E678" s="2"/>
      <c r="F678" s="2"/>
      <c r="G678" s="5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2"/>
      <c r="S678" s="8"/>
      <c r="T678" s="8"/>
      <c r="U678" s="34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2"/>
      <c r="B679" s="2"/>
      <c r="C679" s="241"/>
      <c r="D679" s="241"/>
      <c r="E679" s="2"/>
      <c r="F679" s="2"/>
      <c r="G679" s="5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2"/>
      <c r="S679" s="8"/>
      <c r="T679" s="8"/>
      <c r="U679" s="34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2"/>
      <c r="B680" s="2"/>
      <c r="C680" s="241"/>
      <c r="D680" s="241"/>
      <c r="E680" s="2"/>
      <c r="F680" s="2"/>
      <c r="G680" s="5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2"/>
      <c r="S680" s="8"/>
      <c r="T680" s="8"/>
      <c r="U680" s="34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2"/>
      <c r="B681" s="2"/>
      <c r="C681" s="241"/>
      <c r="D681" s="241"/>
      <c r="E681" s="2"/>
      <c r="F681" s="2"/>
      <c r="G681" s="5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2"/>
      <c r="S681" s="8"/>
      <c r="T681" s="8"/>
      <c r="U681" s="34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2"/>
      <c r="B682" s="2"/>
      <c r="C682" s="241"/>
      <c r="D682" s="241"/>
      <c r="E682" s="2"/>
      <c r="F682" s="2"/>
      <c r="G682" s="5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2"/>
      <c r="S682" s="8"/>
      <c r="T682" s="8"/>
      <c r="U682" s="34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2"/>
      <c r="B683" s="2"/>
      <c r="C683" s="241"/>
      <c r="D683" s="241"/>
      <c r="E683" s="2"/>
      <c r="F683" s="2"/>
      <c r="G683" s="5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2"/>
      <c r="S683" s="8"/>
      <c r="T683" s="8"/>
      <c r="U683" s="34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2"/>
      <c r="B684" s="2"/>
      <c r="C684" s="241"/>
      <c r="D684" s="241"/>
      <c r="E684" s="2"/>
      <c r="F684" s="2"/>
      <c r="G684" s="5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2"/>
      <c r="S684" s="8"/>
      <c r="T684" s="8"/>
      <c r="U684" s="34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2"/>
      <c r="B685" s="2"/>
      <c r="C685" s="241"/>
      <c r="D685" s="241"/>
      <c r="E685" s="2"/>
      <c r="F685" s="2"/>
      <c r="G685" s="5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2"/>
      <c r="S685" s="8"/>
      <c r="T685" s="8"/>
      <c r="U685" s="34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2"/>
      <c r="B686" s="2"/>
      <c r="C686" s="241"/>
      <c r="D686" s="241"/>
      <c r="E686" s="2"/>
      <c r="F686" s="2"/>
      <c r="G686" s="5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2"/>
      <c r="S686" s="8"/>
      <c r="T686" s="8"/>
      <c r="U686" s="34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2"/>
      <c r="B687" s="2"/>
      <c r="C687" s="241"/>
      <c r="D687" s="241"/>
      <c r="E687" s="2"/>
      <c r="F687" s="2"/>
      <c r="G687" s="5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2"/>
      <c r="S687" s="8"/>
      <c r="T687" s="8"/>
      <c r="U687" s="34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2"/>
      <c r="B688" s="2"/>
      <c r="C688" s="241"/>
      <c r="D688" s="241"/>
      <c r="E688" s="2"/>
      <c r="F688" s="2"/>
      <c r="G688" s="5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2"/>
      <c r="S688" s="8"/>
      <c r="T688" s="8"/>
      <c r="U688" s="34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2"/>
      <c r="B689" s="2"/>
      <c r="C689" s="241"/>
      <c r="D689" s="241"/>
      <c r="E689" s="2"/>
      <c r="F689" s="2"/>
      <c r="G689" s="5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2"/>
      <c r="S689" s="8"/>
      <c r="T689" s="8"/>
      <c r="U689" s="34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2"/>
      <c r="B690" s="2"/>
      <c r="C690" s="241"/>
      <c r="D690" s="241"/>
      <c r="E690" s="2"/>
      <c r="F690" s="2"/>
      <c r="G690" s="5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2"/>
      <c r="S690" s="8"/>
      <c r="T690" s="8"/>
      <c r="U690" s="34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2"/>
      <c r="B691" s="2"/>
      <c r="C691" s="241"/>
      <c r="D691" s="241"/>
      <c r="E691" s="2"/>
      <c r="F691" s="2"/>
      <c r="G691" s="5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2"/>
      <c r="S691" s="8"/>
      <c r="T691" s="8"/>
      <c r="U691" s="34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2"/>
      <c r="B692" s="2"/>
      <c r="C692" s="241"/>
      <c r="D692" s="241"/>
      <c r="E692" s="2"/>
      <c r="F692" s="2"/>
      <c r="G692" s="5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2"/>
      <c r="S692" s="8"/>
      <c r="T692" s="8"/>
      <c r="U692" s="34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2"/>
      <c r="B693" s="2"/>
      <c r="C693" s="241"/>
      <c r="D693" s="241"/>
      <c r="E693" s="2"/>
      <c r="F693" s="2"/>
      <c r="G693" s="5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2"/>
      <c r="S693" s="8"/>
      <c r="T693" s="8"/>
      <c r="U693" s="34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2"/>
      <c r="B694" s="2"/>
      <c r="C694" s="241"/>
      <c r="D694" s="241"/>
      <c r="E694" s="2"/>
      <c r="F694" s="2"/>
      <c r="G694" s="5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2"/>
      <c r="S694" s="8"/>
      <c r="T694" s="8"/>
      <c r="U694" s="34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2"/>
      <c r="B695" s="2"/>
      <c r="C695" s="241"/>
      <c r="D695" s="241"/>
      <c r="E695" s="2"/>
      <c r="F695" s="2"/>
      <c r="G695" s="5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2"/>
      <c r="S695" s="8"/>
      <c r="T695" s="8"/>
      <c r="U695" s="34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2"/>
      <c r="B696" s="2"/>
      <c r="C696" s="241"/>
      <c r="D696" s="241"/>
      <c r="E696" s="2"/>
      <c r="F696" s="2"/>
      <c r="G696" s="5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2"/>
      <c r="S696" s="8"/>
      <c r="T696" s="8"/>
      <c r="U696" s="34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2"/>
      <c r="B697" s="2"/>
      <c r="C697" s="241"/>
      <c r="D697" s="241"/>
      <c r="E697" s="2"/>
      <c r="F697" s="2"/>
      <c r="G697" s="5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2"/>
      <c r="S697" s="8"/>
      <c r="T697" s="8"/>
      <c r="U697" s="34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2"/>
      <c r="B698" s="2"/>
      <c r="C698" s="241"/>
      <c r="D698" s="241"/>
      <c r="E698" s="2"/>
      <c r="F698" s="2"/>
      <c r="G698" s="5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2"/>
      <c r="S698" s="8"/>
      <c r="T698" s="8"/>
      <c r="U698" s="34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2"/>
      <c r="B699" s="2"/>
      <c r="C699" s="241"/>
      <c r="D699" s="241"/>
      <c r="E699" s="2"/>
      <c r="F699" s="2"/>
      <c r="G699" s="5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2"/>
      <c r="S699" s="8"/>
      <c r="T699" s="8"/>
      <c r="U699" s="34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2"/>
      <c r="B700" s="2"/>
      <c r="C700" s="241"/>
      <c r="D700" s="241"/>
      <c r="E700" s="2"/>
      <c r="F700" s="2"/>
      <c r="G700" s="5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2"/>
      <c r="S700" s="8"/>
      <c r="T700" s="8"/>
      <c r="U700" s="34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2"/>
      <c r="B701" s="2"/>
      <c r="C701" s="241"/>
      <c r="D701" s="241"/>
      <c r="E701" s="2"/>
      <c r="F701" s="2"/>
      <c r="G701" s="5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2"/>
      <c r="S701" s="8"/>
      <c r="T701" s="8"/>
      <c r="U701" s="34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2"/>
      <c r="B702" s="2"/>
      <c r="C702" s="241"/>
      <c r="D702" s="241"/>
      <c r="E702" s="2"/>
      <c r="F702" s="2"/>
      <c r="G702" s="5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2"/>
      <c r="S702" s="8"/>
      <c r="T702" s="8"/>
      <c r="U702" s="34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2"/>
      <c r="B703" s="2"/>
      <c r="C703" s="241"/>
      <c r="D703" s="241"/>
      <c r="E703" s="2"/>
      <c r="F703" s="2"/>
      <c r="G703" s="5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2"/>
      <c r="S703" s="8"/>
      <c r="T703" s="8"/>
      <c r="U703" s="34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2"/>
      <c r="B704" s="2"/>
      <c r="C704" s="241"/>
      <c r="D704" s="241"/>
      <c r="E704" s="2"/>
      <c r="F704" s="2"/>
      <c r="G704" s="5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2"/>
      <c r="S704" s="8"/>
      <c r="T704" s="8"/>
      <c r="U704" s="34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2"/>
      <c r="B705" s="2"/>
      <c r="C705" s="241"/>
      <c r="D705" s="241"/>
      <c r="E705" s="2"/>
      <c r="F705" s="2"/>
      <c r="G705" s="5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2"/>
      <c r="S705" s="8"/>
      <c r="T705" s="8"/>
      <c r="U705" s="34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2"/>
      <c r="B706" s="2"/>
      <c r="C706" s="241"/>
      <c r="D706" s="241"/>
      <c r="E706" s="2"/>
      <c r="F706" s="2"/>
      <c r="G706" s="5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2"/>
      <c r="S706" s="8"/>
      <c r="T706" s="8"/>
      <c r="U706" s="34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2"/>
      <c r="B707" s="2"/>
      <c r="C707" s="241"/>
      <c r="D707" s="241"/>
      <c r="E707" s="2"/>
      <c r="F707" s="2"/>
      <c r="G707" s="5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2"/>
      <c r="S707" s="8"/>
      <c r="T707" s="8"/>
      <c r="U707" s="34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2"/>
      <c r="B708" s="2"/>
      <c r="C708" s="241"/>
      <c r="D708" s="241"/>
      <c r="E708" s="2"/>
      <c r="F708" s="2"/>
      <c r="G708" s="5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2"/>
      <c r="S708" s="8"/>
      <c r="T708" s="8"/>
      <c r="U708" s="34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2"/>
      <c r="B709" s="2"/>
      <c r="C709" s="241"/>
      <c r="D709" s="241"/>
      <c r="E709" s="2"/>
      <c r="F709" s="2"/>
      <c r="G709" s="5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2"/>
      <c r="S709" s="8"/>
      <c r="T709" s="8"/>
      <c r="U709" s="34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2"/>
      <c r="B710" s="2"/>
      <c r="C710" s="241"/>
      <c r="D710" s="241"/>
      <c r="E710" s="2"/>
      <c r="F710" s="2"/>
      <c r="G710" s="5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2"/>
      <c r="S710" s="8"/>
      <c r="T710" s="8"/>
      <c r="U710" s="34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2"/>
      <c r="B711" s="2"/>
      <c r="C711" s="241"/>
      <c r="D711" s="241"/>
      <c r="E711" s="2"/>
      <c r="F711" s="2"/>
      <c r="G711" s="5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2"/>
      <c r="S711" s="8"/>
      <c r="T711" s="8"/>
      <c r="U711" s="34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2"/>
      <c r="B712" s="2"/>
      <c r="C712" s="241"/>
      <c r="D712" s="241"/>
      <c r="E712" s="2"/>
      <c r="F712" s="2"/>
      <c r="G712" s="5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2"/>
      <c r="S712" s="8"/>
      <c r="T712" s="8"/>
      <c r="U712" s="34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2"/>
      <c r="B713" s="2"/>
      <c r="C713" s="241"/>
      <c r="D713" s="241"/>
      <c r="E713" s="2"/>
      <c r="F713" s="2"/>
      <c r="G713" s="5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2"/>
      <c r="S713" s="8"/>
      <c r="T713" s="8"/>
      <c r="U713" s="34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2"/>
      <c r="B714" s="2"/>
      <c r="C714" s="241"/>
      <c r="D714" s="241"/>
      <c r="E714" s="2"/>
      <c r="F714" s="2"/>
      <c r="G714" s="5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2"/>
      <c r="S714" s="8"/>
      <c r="T714" s="8"/>
      <c r="U714" s="34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2"/>
      <c r="B715" s="2"/>
      <c r="C715" s="241"/>
      <c r="D715" s="241"/>
      <c r="E715" s="2"/>
      <c r="F715" s="2"/>
      <c r="G715" s="5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2"/>
      <c r="S715" s="8"/>
      <c r="T715" s="8"/>
      <c r="U715" s="34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2"/>
      <c r="B716" s="2"/>
      <c r="C716" s="241"/>
      <c r="D716" s="241"/>
      <c r="E716" s="2"/>
      <c r="F716" s="2"/>
      <c r="G716" s="5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2"/>
      <c r="S716" s="8"/>
      <c r="T716" s="8"/>
      <c r="U716" s="34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2"/>
      <c r="B717" s="2"/>
      <c r="C717" s="241"/>
      <c r="D717" s="241"/>
      <c r="E717" s="2"/>
      <c r="F717" s="2"/>
      <c r="G717" s="5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2"/>
      <c r="S717" s="8"/>
      <c r="T717" s="8"/>
      <c r="U717" s="34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2"/>
      <c r="B718" s="2"/>
      <c r="C718" s="241"/>
      <c r="D718" s="241"/>
      <c r="E718" s="2"/>
      <c r="F718" s="2"/>
      <c r="G718" s="5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2"/>
      <c r="S718" s="8"/>
      <c r="T718" s="8"/>
      <c r="U718" s="34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2"/>
      <c r="B719" s="2"/>
      <c r="C719" s="241"/>
      <c r="D719" s="241"/>
      <c r="E719" s="2"/>
      <c r="F719" s="2"/>
      <c r="G719" s="5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2"/>
      <c r="S719" s="8"/>
      <c r="T719" s="8"/>
      <c r="U719" s="34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2"/>
      <c r="B720" s="2"/>
      <c r="C720" s="241"/>
      <c r="D720" s="241"/>
      <c r="E720" s="2"/>
      <c r="F720" s="2"/>
      <c r="G720" s="5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2"/>
      <c r="S720" s="8"/>
      <c r="T720" s="8"/>
      <c r="U720" s="34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2"/>
      <c r="B721" s="2"/>
      <c r="C721" s="241"/>
      <c r="D721" s="241"/>
      <c r="E721" s="2"/>
      <c r="F721" s="2"/>
      <c r="G721" s="5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2"/>
      <c r="S721" s="8"/>
      <c r="T721" s="8"/>
      <c r="U721" s="34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2"/>
      <c r="B722" s="2"/>
      <c r="C722" s="241"/>
      <c r="D722" s="241"/>
      <c r="E722" s="2"/>
      <c r="F722" s="2"/>
      <c r="G722" s="5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2"/>
      <c r="S722" s="8"/>
      <c r="T722" s="8"/>
      <c r="U722" s="34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2"/>
      <c r="B723" s="2"/>
      <c r="C723" s="241"/>
      <c r="D723" s="241"/>
      <c r="E723" s="2"/>
      <c r="F723" s="2"/>
      <c r="G723" s="5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2"/>
      <c r="S723" s="8"/>
      <c r="T723" s="8"/>
      <c r="U723" s="34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2"/>
      <c r="B724" s="2"/>
      <c r="C724" s="241"/>
      <c r="D724" s="241"/>
      <c r="E724" s="2"/>
      <c r="F724" s="2"/>
      <c r="G724" s="5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2"/>
      <c r="S724" s="8"/>
      <c r="T724" s="8"/>
      <c r="U724" s="34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2"/>
      <c r="B725" s="2"/>
      <c r="C725" s="241"/>
      <c r="D725" s="241"/>
      <c r="E725" s="2"/>
      <c r="F725" s="2"/>
      <c r="G725" s="5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2"/>
      <c r="S725" s="8"/>
      <c r="T725" s="8"/>
      <c r="U725" s="34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2"/>
      <c r="B726" s="2"/>
      <c r="C726" s="241"/>
      <c r="D726" s="241"/>
      <c r="E726" s="2"/>
      <c r="F726" s="2"/>
      <c r="G726" s="5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2"/>
      <c r="S726" s="8"/>
      <c r="T726" s="8"/>
      <c r="U726" s="34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2"/>
      <c r="B727" s="2"/>
      <c r="C727" s="241"/>
      <c r="D727" s="241"/>
      <c r="E727" s="2"/>
      <c r="F727" s="2"/>
      <c r="G727" s="5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2"/>
      <c r="S727" s="8"/>
      <c r="T727" s="8"/>
      <c r="U727" s="34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2"/>
      <c r="B728" s="2"/>
      <c r="C728" s="241"/>
      <c r="D728" s="241"/>
      <c r="E728" s="2"/>
      <c r="F728" s="2"/>
      <c r="G728" s="5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2"/>
      <c r="S728" s="8"/>
      <c r="T728" s="8"/>
      <c r="U728" s="34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2"/>
      <c r="B729" s="2"/>
      <c r="C729" s="241"/>
      <c r="D729" s="241"/>
      <c r="E729" s="2"/>
      <c r="F729" s="2"/>
      <c r="G729" s="5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2"/>
      <c r="S729" s="8"/>
      <c r="T729" s="8"/>
      <c r="U729" s="34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2"/>
      <c r="B730" s="2"/>
      <c r="C730" s="241"/>
      <c r="D730" s="241"/>
      <c r="E730" s="2"/>
      <c r="F730" s="2"/>
      <c r="G730" s="5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2"/>
      <c r="S730" s="8"/>
      <c r="T730" s="8"/>
      <c r="U730" s="34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2"/>
      <c r="B731" s="2"/>
      <c r="C731" s="241"/>
      <c r="D731" s="241"/>
      <c r="E731" s="2"/>
      <c r="F731" s="2"/>
      <c r="G731" s="5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2"/>
      <c r="S731" s="8"/>
      <c r="T731" s="8"/>
      <c r="U731" s="34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2"/>
      <c r="B732" s="2"/>
      <c r="C732" s="241"/>
      <c r="D732" s="241"/>
      <c r="E732" s="2"/>
      <c r="F732" s="2"/>
      <c r="G732" s="5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2"/>
      <c r="S732" s="8"/>
      <c r="T732" s="8"/>
      <c r="U732" s="34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2"/>
      <c r="B733" s="2"/>
      <c r="C733" s="241"/>
      <c r="D733" s="241"/>
      <c r="E733" s="2"/>
      <c r="F733" s="2"/>
      <c r="G733" s="5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2"/>
      <c r="S733" s="8"/>
      <c r="T733" s="8"/>
      <c r="U733" s="34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2"/>
      <c r="B734" s="2"/>
      <c r="C734" s="241"/>
      <c r="D734" s="241"/>
      <c r="E734" s="2"/>
      <c r="F734" s="2"/>
      <c r="G734" s="5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2"/>
      <c r="S734" s="8"/>
      <c r="T734" s="8"/>
      <c r="U734" s="34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2"/>
      <c r="B735" s="2"/>
      <c r="C735" s="241"/>
      <c r="D735" s="241"/>
      <c r="E735" s="2"/>
      <c r="F735" s="2"/>
      <c r="G735" s="5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2"/>
      <c r="S735" s="8"/>
      <c r="T735" s="8"/>
      <c r="U735" s="34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2"/>
      <c r="B736" s="2"/>
      <c r="C736" s="241"/>
      <c r="D736" s="241"/>
      <c r="E736" s="2"/>
      <c r="F736" s="2"/>
      <c r="G736" s="5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2"/>
      <c r="S736" s="8"/>
      <c r="T736" s="8"/>
      <c r="U736" s="34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2"/>
      <c r="B737" s="2"/>
      <c r="C737" s="241"/>
      <c r="D737" s="241"/>
      <c r="E737" s="2"/>
      <c r="F737" s="2"/>
      <c r="G737" s="5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2"/>
      <c r="S737" s="8"/>
      <c r="T737" s="8"/>
      <c r="U737" s="34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2"/>
      <c r="B738" s="2"/>
      <c r="C738" s="241"/>
      <c r="D738" s="241"/>
      <c r="E738" s="2"/>
      <c r="F738" s="2"/>
      <c r="G738" s="5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2"/>
      <c r="S738" s="8"/>
      <c r="T738" s="8"/>
      <c r="U738" s="34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2"/>
      <c r="B739" s="2"/>
      <c r="C739" s="241"/>
      <c r="D739" s="241"/>
      <c r="E739" s="2"/>
      <c r="F739" s="2"/>
      <c r="G739" s="5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2"/>
      <c r="S739" s="8"/>
      <c r="T739" s="8"/>
      <c r="U739" s="34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2"/>
      <c r="B740" s="2"/>
      <c r="C740" s="241"/>
      <c r="D740" s="241"/>
      <c r="E740" s="2"/>
      <c r="F740" s="2"/>
      <c r="G740" s="5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2"/>
      <c r="S740" s="8"/>
      <c r="T740" s="8"/>
      <c r="U740" s="34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2"/>
      <c r="B741" s="2"/>
      <c r="C741" s="241"/>
      <c r="D741" s="241"/>
      <c r="E741" s="2"/>
      <c r="F741" s="2"/>
      <c r="G741" s="5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2"/>
      <c r="S741" s="8"/>
      <c r="T741" s="8"/>
      <c r="U741" s="34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2"/>
      <c r="B742" s="2"/>
      <c r="C742" s="241"/>
      <c r="D742" s="241"/>
      <c r="E742" s="2"/>
      <c r="F742" s="2"/>
      <c r="G742" s="5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2"/>
      <c r="S742" s="8"/>
      <c r="T742" s="8"/>
      <c r="U742" s="34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2"/>
      <c r="B743" s="2"/>
      <c r="C743" s="241"/>
      <c r="D743" s="241"/>
      <c r="E743" s="2"/>
      <c r="F743" s="2"/>
      <c r="G743" s="5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2"/>
      <c r="S743" s="8"/>
      <c r="T743" s="8"/>
      <c r="U743" s="34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2"/>
      <c r="B744" s="2"/>
      <c r="C744" s="241"/>
      <c r="D744" s="241"/>
      <c r="E744" s="2"/>
      <c r="F744" s="2"/>
      <c r="G744" s="5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2"/>
      <c r="S744" s="8"/>
      <c r="T744" s="8"/>
      <c r="U744" s="34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2"/>
      <c r="B745" s="2"/>
      <c r="C745" s="241"/>
      <c r="D745" s="241"/>
      <c r="E745" s="2"/>
      <c r="F745" s="2"/>
      <c r="G745" s="5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2"/>
      <c r="S745" s="8"/>
      <c r="T745" s="8"/>
      <c r="U745" s="34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2"/>
      <c r="B746" s="2"/>
      <c r="C746" s="241"/>
      <c r="D746" s="241"/>
      <c r="E746" s="2"/>
      <c r="F746" s="2"/>
      <c r="G746" s="5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2"/>
      <c r="S746" s="8"/>
      <c r="T746" s="8"/>
      <c r="U746" s="34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2"/>
      <c r="B747" s="2"/>
      <c r="C747" s="241"/>
      <c r="D747" s="241"/>
      <c r="E747" s="2"/>
      <c r="F747" s="2"/>
      <c r="G747" s="5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2"/>
      <c r="S747" s="8"/>
      <c r="T747" s="8"/>
      <c r="U747" s="34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2"/>
      <c r="B748" s="2"/>
      <c r="C748" s="241"/>
      <c r="D748" s="241"/>
      <c r="E748" s="2"/>
      <c r="F748" s="2"/>
      <c r="G748" s="5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2"/>
      <c r="S748" s="8"/>
      <c r="T748" s="8"/>
      <c r="U748" s="34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2"/>
      <c r="B749" s="2"/>
      <c r="C749" s="241"/>
      <c r="D749" s="241"/>
      <c r="E749" s="2"/>
      <c r="F749" s="2"/>
      <c r="G749" s="5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2"/>
      <c r="S749" s="8"/>
      <c r="T749" s="8"/>
      <c r="U749" s="34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2"/>
      <c r="B750" s="2"/>
      <c r="C750" s="241"/>
      <c r="D750" s="241"/>
      <c r="E750" s="2"/>
      <c r="F750" s="2"/>
      <c r="G750" s="5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2"/>
      <c r="S750" s="8"/>
      <c r="T750" s="8"/>
      <c r="U750" s="34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2"/>
      <c r="B751" s="2"/>
      <c r="C751" s="241"/>
      <c r="D751" s="241"/>
      <c r="E751" s="2"/>
      <c r="F751" s="2"/>
      <c r="G751" s="5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2"/>
      <c r="S751" s="8"/>
      <c r="T751" s="8"/>
      <c r="U751" s="34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2"/>
      <c r="B752" s="2"/>
      <c r="C752" s="241"/>
      <c r="D752" s="241"/>
      <c r="E752" s="2"/>
      <c r="F752" s="2"/>
      <c r="G752" s="5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2"/>
      <c r="S752" s="8"/>
      <c r="T752" s="8"/>
      <c r="U752" s="34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2"/>
      <c r="B753" s="2"/>
      <c r="C753" s="241"/>
      <c r="D753" s="241"/>
      <c r="E753" s="2"/>
      <c r="F753" s="2"/>
      <c r="G753" s="5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2"/>
      <c r="S753" s="8"/>
      <c r="T753" s="8"/>
      <c r="U753" s="34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2"/>
      <c r="B754" s="2"/>
      <c r="C754" s="241"/>
      <c r="D754" s="241"/>
      <c r="E754" s="2"/>
      <c r="F754" s="2"/>
      <c r="G754" s="5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2"/>
      <c r="S754" s="8"/>
      <c r="T754" s="8"/>
      <c r="U754" s="34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2"/>
      <c r="B755" s="2"/>
      <c r="C755" s="241"/>
      <c r="D755" s="241"/>
      <c r="E755" s="2"/>
      <c r="F755" s="2"/>
      <c r="G755" s="5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2"/>
      <c r="S755" s="8"/>
      <c r="T755" s="8"/>
      <c r="U755" s="34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2"/>
      <c r="B756" s="2"/>
      <c r="C756" s="241"/>
      <c r="D756" s="241"/>
      <c r="E756" s="2"/>
      <c r="F756" s="2"/>
      <c r="G756" s="5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2"/>
      <c r="S756" s="8"/>
      <c r="T756" s="8"/>
      <c r="U756" s="34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2"/>
      <c r="B757" s="2"/>
      <c r="C757" s="241"/>
      <c r="D757" s="241"/>
      <c r="E757" s="2"/>
      <c r="F757" s="2"/>
      <c r="G757" s="5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2"/>
      <c r="S757" s="8"/>
      <c r="T757" s="8"/>
      <c r="U757" s="34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2"/>
      <c r="B758" s="2"/>
      <c r="C758" s="241"/>
      <c r="D758" s="241"/>
      <c r="E758" s="2"/>
      <c r="F758" s="2"/>
      <c r="G758" s="5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2"/>
      <c r="S758" s="8"/>
      <c r="T758" s="8"/>
      <c r="U758" s="34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2"/>
      <c r="B759" s="2"/>
      <c r="C759" s="241"/>
      <c r="D759" s="241"/>
      <c r="E759" s="2"/>
      <c r="F759" s="2"/>
      <c r="G759" s="5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2"/>
      <c r="S759" s="8"/>
      <c r="T759" s="8"/>
      <c r="U759" s="34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2"/>
      <c r="B760" s="2"/>
      <c r="C760" s="241"/>
      <c r="D760" s="241"/>
      <c r="E760" s="2"/>
      <c r="F760" s="2"/>
      <c r="G760" s="5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2"/>
      <c r="S760" s="8"/>
      <c r="T760" s="8"/>
      <c r="U760" s="34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2"/>
      <c r="B761" s="2"/>
      <c r="C761" s="241"/>
      <c r="D761" s="241"/>
      <c r="E761" s="2"/>
      <c r="F761" s="2"/>
      <c r="G761" s="5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2"/>
      <c r="S761" s="8"/>
      <c r="T761" s="8"/>
      <c r="U761" s="34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2"/>
      <c r="B762" s="2"/>
      <c r="C762" s="241"/>
      <c r="D762" s="241"/>
      <c r="E762" s="2"/>
      <c r="F762" s="2"/>
      <c r="G762" s="5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2"/>
      <c r="S762" s="8"/>
      <c r="T762" s="8"/>
      <c r="U762" s="34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2"/>
      <c r="B763" s="2"/>
      <c r="C763" s="241"/>
      <c r="D763" s="241"/>
      <c r="E763" s="2"/>
      <c r="F763" s="2"/>
      <c r="G763" s="5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2"/>
      <c r="S763" s="8"/>
      <c r="T763" s="8"/>
      <c r="U763" s="34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2"/>
      <c r="B764" s="2"/>
      <c r="C764" s="241"/>
      <c r="D764" s="241"/>
      <c r="E764" s="2"/>
      <c r="F764" s="2"/>
      <c r="G764" s="5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2"/>
      <c r="S764" s="8"/>
      <c r="T764" s="8"/>
      <c r="U764" s="34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2"/>
      <c r="B765" s="2"/>
      <c r="C765" s="241"/>
      <c r="D765" s="241"/>
      <c r="E765" s="2"/>
      <c r="F765" s="2"/>
      <c r="G765" s="5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2"/>
      <c r="S765" s="8"/>
      <c r="T765" s="8"/>
      <c r="U765" s="34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2"/>
      <c r="B766" s="2"/>
      <c r="C766" s="241"/>
      <c r="D766" s="241"/>
      <c r="E766" s="2"/>
      <c r="F766" s="2"/>
      <c r="G766" s="5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2"/>
      <c r="S766" s="8"/>
      <c r="T766" s="8"/>
      <c r="U766" s="34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2"/>
      <c r="B767" s="2"/>
      <c r="C767" s="241"/>
      <c r="D767" s="241"/>
      <c r="E767" s="2"/>
      <c r="F767" s="2"/>
      <c r="G767" s="5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2"/>
      <c r="S767" s="8"/>
      <c r="T767" s="8"/>
      <c r="U767" s="34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2"/>
      <c r="B768" s="2"/>
      <c r="C768" s="241"/>
      <c r="D768" s="241"/>
      <c r="E768" s="2"/>
      <c r="F768" s="2"/>
      <c r="G768" s="5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2"/>
      <c r="S768" s="8"/>
      <c r="T768" s="8"/>
      <c r="U768" s="34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2"/>
      <c r="B769" s="2"/>
      <c r="C769" s="241"/>
      <c r="D769" s="241"/>
      <c r="E769" s="2"/>
      <c r="F769" s="2"/>
      <c r="G769" s="5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2"/>
      <c r="S769" s="8"/>
      <c r="T769" s="8"/>
      <c r="U769" s="34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2"/>
      <c r="B770" s="2"/>
      <c r="C770" s="241"/>
      <c r="D770" s="241"/>
      <c r="E770" s="2"/>
      <c r="F770" s="2"/>
      <c r="G770" s="5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2"/>
      <c r="S770" s="8"/>
      <c r="T770" s="8"/>
      <c r="U770" s="34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2"/>
      <c r="B771" s="2"/>
      <c r="C771" s="241"/>
      <c r="D771" s="241"/>
      <c r="E771" s="2"/>
      <c r="F771" s="2"/>
      <c r="G771" s="5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2"/>
      <c r="S771" s="8"/>
      <c r="T771" s="8"/>
      <c r="U771" s="34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2"/>
      <c r="B772" s="2"/>
      <c r="C772" s="241"/>
      <c r="D772" s="241"/>
      <c r="E772" s="2"/>
      <c r="F772" s="2"/>
      <c r="G772" s="5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2"/>
      <c r="S772" s="8"/>
      <c r="T772" s="8"/>
      <c r="U772" s="34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2"/>
      <c r="B773" s="2"/>
      <c r="C773" s="241"/>
      <c r="D773" s="241"/>
      <c r="E773" s="2"/>
      <c r="F773" s="2"/>
      <c r="G773" s="5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2"/>
      <c r="S773" s="8"/>
      <c r="T773" s="8"/>
      <c r="U773" s="34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2"/>
      <c r="B774" s="2"/>
      <c r="C774" s="241"/>
      <c r="D774" s="241"/>
      <c r="E774" s="2"/>
      <c r="F774" s="2"/>
      <c r="G774" s="5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2"/>
      <c r="S774" s="8"/>
      <c r="T774" s="8"/>
      <c r="U774" s="34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2"/>
      <c r="B775" s="2"/>
      <c r="C775" s="241"/>
      <c r="D775" s="241"/>
      <c r="E775" s="2"/>
      <c r="F775" s="2"/>
      <c r="G775" s="5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2"/>
      <c r="S775" s="8"/>
      <c r="T775" s="8"/>
      <c r="U775" s="34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2"/>
      <c r="B776" s="2"/>
      <c r="C776" s="241"/>
      <c r="D776" s="241"/>
      <c r="E776" s="2"/>
      <c r="F776" s="2"/>
      <c r="G776" s="5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2"/>
      <c r="S776" s="8"/>
      <c r="T776" s="8"/>
      <c r="U776" s="34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2"/>
      <c r="B777" s="2"/>
      <c r="C777" s="241"/>
      <c r="D777" s="241"/>
      <c r="E777" s="2"/>
      <c r="F777" s="2"/>
      <c r="G777" s="5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2"/>
      <c r="S777" s="8"/>
      <c r="T777" s="8"/>
      <c r="U777" s="34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2"/>
      <c r="B778" s="2"/>
      <c r="C778" s="241"/>
      <c r="D778" s="241"/>
      <c r="E778" s="2"/>
      <c r="F778" s="2"/>
      <c r="G778" s="5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2"/>
      <c r="S778" s="8"/>
      <c r="T778" s="8"/>
      <c r="U778" s="34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2"/>
      <c r="B779" s="2"/>
      <c r="C779" s="241"/>
      <c r="D779" s="241"/>
      <c r="E779" s="2"/>
      <c r="F779" s="2"/>
      <c r="G779" s="5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2"/>
      <c r="S779" s="8"/>
      <c r="T779" s="8"/>
      <c r="U779" s="34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2"/>
      <c r="B780" s="2"/>
      <c r="C780" s="241"/>
      <c r="D780" s="241"/>
      <c r="E780" s="2"/>
      <c r="F780" s="2"/>
      <c r="G780" s="5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2"/>
      <c r="S780" s="8"/>
      <c r="T780" s="8"/>
      <c r="U780" s="34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2"/>
      <c r="B781" s="2"/>
      <c r="C781" s="241"/>
      <c r="D781" s="241"/>
      <c r="E781" s="2"/>
      <c r="F781" s="2"/>
      <c r="G781" s="5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2"/>
      <c r="S781" s="8"/>
      <c r="T781" s="8"/>
      <c r="U781" s="34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2"/>
      <c r="B782" s="2"/>
      <c r="C782" s="241"/>
      <c r="D782" s="241"/>
      <c r="E782" s="2"/>
      <c r="F782" s="2"/>
      <c r="G782" s="5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2"/>
      <c r="S782" s="8"/>
      <c r="T782" s="8"/>
      <c r="U782" s="34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2"/>
      <c r="B783" s="2"/>
      <c r="C783" s="241"/>
      <c r="D783" s="241"/>
      <c r="E783" s="2"/>
      <c r="F783" s="2"/>
      <c r="G783" s="5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2"/>
      <c r="S783" s="8"/>
      <c r="T783" s="8"/>
      <c r="U783" s="34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2"/>
      <c r="B784" s="2"/>
      <c r="C784" s="241"/>
      <c r="D784" s="241"/>
      <c r="E784" s="2"/>
      <c r="F784" s="2"/>
      <c r="G784" s="5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2"/>
      <c r="S784" s="8"/>
      <c r="T784" s="8"/>
      <c r="U784" s="34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2"/>
      <c r="B785" s="2"/>
      <c r="C785" s="241"/>
      <c r="D785" s="241"/>
      <c r="E785" s="2"/>
      <c r="F785" s="2"/>
      <c r="G785" s="5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2"/>
      <c r="S785" s="8"/>
      <c r="T785" s="8"/>
      <c r="U785" s="34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2"/>
      <c r="B786" s="2"/>
      <c r="C786" s="241"/>
      <c r="D786" s="241"/>
      <c r="E786" s="2"/>
      <c r="F786" s="2"/>
      <c r="G786" s="5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2"/>
      <c r="S786" s="8"/>
      <c r="T786" s="8"/>
      <c r="U786" s="34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2"/>
      <c r="B787" s="2"/>
      <c r="C787" s="241"/>
      <c r="D787" s="241"/>
      <c r="E787" s="2"/>
      <c r="F787" s="2"/>
      <c r="G787" s="5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2"/>
      <c r="S787" s="8"/>
      <c r="T787" s="8"/>
      <c r="U787" s="34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2"/>
      <c r="B788" s="2"/>
      <c r="C788" s="241"/>
      <c r="D788" s="241"/>
      <c r="E788" s="2"/>
      <c r="F788" s="2"/>
      <c r="G788" s="5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2"/>
      <c r="S788" s="8"/>
      <c r="T788" s="8"/>
      <c r="U788" s="34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2"/>
      <c r="B789" s="2"/>
      <c r="C789" s="241"/>
      <c r="D789" s="241"/>
      <c r="E789" s="2"/>
      <c r="F789" s="2"/>
      <c r="G789" s="5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2"/>
      <c r="S789" s="8"/>
      <c r="T789" s="8"/>
      <c r="U789" s="34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2"/>
      <c r="B790" s="2"/>
      <c r="C790" s="241"/>
      <c r="D790" s="241"/>
      <c r="E790" s="2"/>
      <c r="F790" s="2"/>
      <c r="G790" s="5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2"/>
      <c r="S790" s="8"/>
      <c r="T790" s="8"/>
      <c r="U790" s="34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2"/>
      <c r="B791" s="2"/>
      <c r="C791" s="241"/>
      <c r="D791" s="241"/>
      <c r="E791" s="2"/>
      <c r="F791" s="2"/>
      <c r="G791" s="5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2"/>
      <c r="S791" s="8"/>
      <c r="T791" s="8"/>
      <c r="U791" s="34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2"/>
      <c r="B792" s="2"/>
      <c r="C792" s="241"/>
      <c r="D792" s="241"/>
      <c r="E792" s="2"/>
      <c r="F792" s="2"/>
      <c r="G792" s="5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2"/>
      <c r="S792" s="8"/>
      <c r="T792" s="8"/>
      <c r="U792" s="34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2"/>
      <c r="B793" s="2"/>
      <c r="C793" s="241"/>
      <c r="D793" s="241"/>
      <c r="E793" s="2"/>
      <c r="F793" s="2"/>
      <c r="G793" s="5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2"/>
      <c r="S793" s="8"/>
      <c r="T793" s="8"/>
      <c r="U793" s="34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2"/>
      <c r="B794" s="2"/>
      <c r="C794" s="241"/>
      <c r="D794" s="241"/>
      <c r="E794" s="2"/>
      <c r="F794" s="2"/>
      <c r="G794" s="5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2"/>
      <c r="S794" s="8"/>
      <c r="T794" s="8"/>
      <c r="U794" s="34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2"/>
      <c r="B795" s="2"/>
      <c r="C795" s="241"/>
      <c r="D795" s="241"/>
      <c r="E795" s="2"/>
      <c r="F795" s="2"/>
      <c r="G795" s="5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2"/>
      <c r="S795" s="8"/>
      <c r="T795" s="8"/>
      <c r="U795" s="34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2"/>
      <c r="B796" s="2"/>
      <c r="C796" s="241"/>
      <c r="D796" s="241"/>
      <c r="E796" s="2"/>
      <c r="F796" s="2"/>
      <c r="G796" s="5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2"/>
      <c r="S796" s="8"/>
      <c r="T796" s="8"/>
      <c r="U796" s="34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2"/>
      <c r="B797" s="2"/>
      <c r="C797" s="241"/>
      <c r="D797" s="241"/>
      <c r="E797" s="2"/>
      <c r="F797" s="2"/>
      <c r="G797" s="5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2"/>
      <c r="S797" s="8"/>
      <c r="T797" s="8"/>
      <c r="U797" s="34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2"/>
      <c r="B798" s="2"/>
      <c r="C798" s="241"/>
      <c r="D798" s="241"/>
      <c r="E798" s="2"/>
      <c r="F798" s="2"/>
      <c r="G798" s="5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2"/>
      <c r="S798" s="8"/>
      <c r="T798" s="8"/>
      <c r="U798" s="34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2"/>
      <c r="B799" s="2"/>
      <c r="C799" s="241"/>
      <c r="D799" s="241"/>
      <c r="E799" s="2"/>
      <c r="F799" s="2"/>
      <c r="G799" s="5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2"/>
      <c r="S799" s="8"/>
      <c r="T799" s="8"/>
      <c r="U799" s="34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2"/>
      <c r="B800" s="2"/>
      <c r="C800" s="241"/>
      <c r="D800" s="241"/>
      <c r="E800" s="2"/>
      <c r="F800" s="2"/>
      <c r="G800" s="5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2"/>
      <c r="S800" s="8"/>
      <c r="T800" s="8"/>
      <c r="U800" s="34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2"/>
      <c r="B801" s="2"/>
      <c r="C801" s="241"/>
      <c r="D801" s="241"/>
      <c r="E801" s="2"/>
      <c r="F801" s="2"/>
      <c r="G801" s="5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2"/>
      <c r="S801" s="8"/>
      <c r="T801" s="8"/>
      <c r="U801" s="34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2"/>
      <c r="B802" s="2"/>
      <c r="C802" s="241"/>
      <c r="D802" s="241"/>
      <c r="E802" s="2"/>
      <c r="F802" s="2"/>
      <c r="G802" s="5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2"/>
      <c r="S802" s="8"/>
      <c r="T802" s="8"/>
      <c r="U802" s="34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2"/>
      <c r="B803" s="2"/>
      <c r="C803" s="241"/>
      <c r="D803" s="241"/>
      <c r="E803" s="2"/>
      <c r="F803" s="2"/>
      <c r="G803" s="5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2"/>
      <c r="S803" s="8"/>
      <c r="T803" s="8"/>
      <c r="U803" s="34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2"/>
      <c r="B804" s="2"/>
      <c r="C804" s="241"/>
      <c r="D804" s="241"/>
      <c r="E804" s="2"/>
      <c r="F804" s="2"/>
      <c r="G804" s="5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2"/>
      <c r="S804" s="8"/>
      <c r="T804" s="8"/>
      <c r="U804" s="34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2"/>
      <c r="B805" s="2"/>
      <c r="C805" s="241"/>
      <c r="D805" s="241"/>
      <c r="E805" s="2"/>
      <c r="F805" s="2"/>
      <c r="G805" s="5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2"/>
      <c r="S805" s="8"/>
      <c r="T805" s="8"/>
      <c r="U805" s="34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2"/>
      <c r="B806" s="2"/>
      <c r="C806" s="241"/>
      <c r="D806" s="241"/>
      <c r="E806" s="2"/>
      <c r="F806" s="2"/>
      <c r="G806" s="5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2"/>
      <c r="S806" s="8"/>
      <c r="T806" s="8"/>
      <c r="U806" s="34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2"/>
      <c r="B807" s="2"/>
      <c r="C807" s="241"/>
      <c r="D807" s="241"/>
      <c r="E807" s="2"/>
      <c r="F807" s="2"/>
      <c r="G807" s="5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2"/>
      <c r="S807" s="8"/>
      <c r="T807" s="8"/>
      <c r="U807" s="34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2"/>
      <c r="B808" s="2"/>
      <c r="C808" s="241"/>
      <c r="D808" s="241"/>
      <c r="E808" s="2"/>
      <c r="F808" s="2"/>
      <c r="G808" s="5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2"/>
      <c r="S808" s="8"/>
      <c r="T808" s="8"/>
      <c r="U808" s="34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2"/>
      <c r="B809" s="2"/>
      <c r="C809" s="241"/>
      <c r="D809" s="241"/>
      <c r="E809" s="2"/>
      <c r="F809" s="2"/>
      <c r="G809" s="5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2"/>
      <c r="S809" s="8"/>
      <c r="T809" s="8"/>
      <c r="U809" s="34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2"/>
      <c r="B810" s="2"/>
      <c r="C810" s="241"/>
      <c r="D810" s="241"/>
      <c r="E810" s="2"/>
      <c r="F810" s="2"/>
      <c r="G810" s="5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2"/>
      <c r="S810" s="8"/>
      <c r="T810" s="8"/>
      <c r="U810" s="34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2"/>
      <c r="B811" s="2"/>
      <c r="C811" s="241"/>
      <c r="D811" s="241"/>
      <c r="E811" s="2"/>
      <c r="F811" s="2"/>
      <c r="G811" s="5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2"/>
      <c r="S811" s="8"/>
      <c r="T811" s="8"/>
      <c r="U811" s="34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2"/>
      <c r="B812" s="2"/>
      <c r="C812" s="241"/>
      <c r="D812" s="241"/>
      <c r="E812" s="2"/>
      <c r="F812" s="2"/>
      <c r="G812" s="5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2"/>
      <c r="S812" s="8"/>
      <c r="T812" s="8"/>
      <c r="U812" s="34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2"/>
      <c r="B813" s="2"/>
      <c r="C813" s="241"/>
      <c r="D813" s="241"/>
      <c r="E813" s="2"/>
      <c r="F813" s="2"/>
      <c r="G813" s="5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2"/>
      <c r="S813" s="8"/>
      <c r="T813" s="8"/>
      <c r="U813" s="34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2"/>
      <c r="B814" s="2"/>
      <c r="C814" s="241"/>
      <c r="D814" s="241"/>
      <c r="E814" s="2"/>
      <c r="F814" s="2"/>
      <c r="G814" s="5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2"/>
      <c r="S814" s="8"/>
      <c r="T814" s="8"/>
      <c r="U814" s="34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2"/>
      <c r="B815" s="2"/>
      <c r="C815" s="241"/>
      <c r="D815" s="241"/>
      <c r="E815" s="2"/>
      <c r="F815" s="2"/>
      <c r="G815" s="5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2"/>
      <c r="S815" s="8"/>
      <c r="T815" s="8"/>
      <c r="U815" s="34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2"/>
      <c r="B816" s="2"/>
      <c r="C816" s="241"/>
      <c r="D816" s="241"/>
      <c r="E816" s="2"/>
      <c r="F816" s="2"/>
      <c r="G816" s="5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2"/>
      <c r="S816" s="8"/>
      <c r="T816" s="8"/>
      <c r="U816" s="34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2"/>
      <c r="B817" s="2"/>
      <c r="C817" s="241"/>
      <c r="D817" s="241"/>
      <c r="E817" s="2"/>
      <c r="F817" s="2"/>
      <c r="G817" s="5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2"/>
      <c r="S817" s="8"/>
      <c r="T817" s="8"/>
      <c r="U817" s="34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2"/>
      <c r="B818" s="2"/>
      <c r="C818" s="241"/>
      <c r="D818" s="241"/>
      <c r="E818" s="2"/>
      <c r="F818" s="2"/>
      <c r="G818" s="5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2"/>
      <c r="S818" s="8"/>
      <c r="T818" s="8"/>
      <c r="U818" s="34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2"/>
      <c r="B819" s="2"/>
      <c r="C819" s="241"/>
      <c r="D819" s="241"/>
      <c r="E819" s="2"/>
      <c r="F819" s="2"/>
      <c r="G819" s="5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2"/>
      <c r="S819" s="8"/>
      <c r="T819" s="8"/>
      <c r="U819" s="34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2"/>
      <c r="B820" s="2"/>
      <c r="C820" s="241"/>
      <c r="D820" s="241"/>
      <c r="E820" s="2"/>
      <c r="F820" s="2"/>
      <c r="G820" s="5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2"/>
      <c r="S820" s="8"/>
      <c r="T820" s="8"/>
      <c r="U820" s="34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2"/>
      <c r="B821" s="2"/>
      <c r="C821" s="241"/>
      <c r="D821" s="241"/>
      <c r="E821" s="2"/>
      <c r="F821" s="2"/>
      <c r="G821" s="5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2"/>
      <c r="S821" s="8"/>
      <c r="T821" s="8"/>
      <c r="U821" s="34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2"/>
      <c r="B822" s="2"/>
      <c r="C822" s="241"/>
      <c r="D822" s="241"/>
      <c r="E822" s="2"/>
      <c r="F822" s="2"/>
      <c r="G822" s="5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2"/>
      <c r="S822" s="8"/>
      <c r="T822" s="8"/>
      <c r="U822" s="34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2"/>
      <c r="B823" s="2"/>
      <c r="C823" s="241"/>
      <c r="D823" s="241"/>
      <c r="E823" s="2"/>
      <c r="F823" s="2"/>
      <c r="G823" s="5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2"/>
      <c r="S823" s="8"/>
      <c r="T823" s="8"/>
      <c r="U823" s="34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2"/>
      <c r="B824" s="2"/>
      <c r="C824" s="241"/>
      <c r="D824" s="241"/>
      <c r="E824" s="2"/>
      <c r="F824" s="2"/>
      <c r="G824" s="5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2"/>
      <c r="S824" s="8"/>
      <c r="T824" s="8"/>
      <c r="U824" s="34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2"/>
      <c r="B825" s="2"/>
      <c r="C825" s="241"/>
      <c r="D825" s="241"/>
      <c r="E825" s="2"/>
      <c r="F825" s="2"/>
      <c r="G825" s="5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2"/>
      <c r="S825" s="8"/>
      <c r="T825" s="8"/>
      <c r="U825" s="34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2"/>
      <c r="B826" s="2"/>
      <c r="C826" s="241"/>
      <c r="D826" s="241"/>
      <c r="E826" s="2"/>
      <c r="F826" s="2"/>
      <c r="G826" s="5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2"/>
      <c r="S826" s="8"/>
      <c r="T826" s="8"/>
      <c r="U826" s="34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2"/>
      <c r="B827" s="2"/>
      <c r="C827" s="241"/>
      <c r="D827" s="241"/>
      <c r="E827" s="2"/>
      <c r="F827" s="2"/>
      <c r="G827" s="5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2"/>
      <c r="S827" s="8"/>
      <c r="T827" s="8"/>
      <c r="U827" s="34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2"/>
      <c r="B828" s="2"/>
      <c r="C828" s="241"/>
      <c r="D828" s="241"/>
      <c r="E828" s="2"/>
      <c r="F828" s="2"/>
      <c r="G828" s="5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2"/>
      <c r="S828" s="8"/>
      <c r="T828" s="8"/>
      <c r="U828" s="34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2"/>
      <c r="B829" s="2"/>
      <c r="C829" s="241"/>
      <c r="D829" s="241"/>
      <c r="E829" s="2"/>
      <c r="F829" s="2"/>
      <c r="G829" s="5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2"/>
      <c r="S829" s="8"/>
      <c r="T829" s="8"/>
      <c r="U829" s="34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2"/>
      <c r="B830" s="2"/>
      <c r="C830" s="241"/>
      <c r="D830" s="241"/>
      <c r="E830" s="2"/>
      <c r="F830" s="2"/>
      <c r="G830" s="5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2"/>
      <c r="S830" s="8"/>
      <c r="T830" s="8"/>
      <c r="U830" s="34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2"/>
      <c r="B831" s="2"/>
      <c r="C831" s="241"/>
      <c r="D831" s="241"/>
      <c r="E831" s="2"/>
      <c r="F831" s="2"/>
      <c r="G831" s="5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2"/>
      <c r="S831" s="8"/>
      <c r="T831" s="8"/>
      <c r="U831" s="34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2"/>
      <c r="B832" s="2"/>
      <c r="C832" s="241"/>
      <c r="D832" s="241"/>
      <c r="E832" s="2"/>
      <c r="F832" s="2"/>
      <c r="G832" s="5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2"/>
      <c r="S832" s="8"/>
      <c r="T832" s="8"/>
      <c r="U832" s="34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2"/>
      <c r="B833" s="2"/>
      <c r="C833" s="241"/>
      <c r="D833" s="241"/>
      <c r="E833" s="2"/>
      <c r="F833" s="2"/>
      <c r="G833" s="5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2"/>
      <c r="S833" s="8"/>
      <c r="T833" s="8"/>
      <c r="U833" s="34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2"/>
      <c r="B834" s="2"/>
      <c r="C834" s="241"/>
      <c r="D834" s="241"/>
      <c r="E834" s="2"/>
      <c r="F834" s="2"/>
      <c r="G834" s="5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2"/>
      <c r="S834" s="8"/>
      <c r="T834" s="8"/>
      <c r="U834" s="34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2"/>
      <c r="B835" s="2"/>
      <c r="C835" s="241"/>
      <c r="D835" s="241"/>
      <c r="E835" s="2"/>
      <c r="F835" s="2"/>
      <c r="G835" s="5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2"/>
      <c r="S835" s="8"/>
      <c r="T835" s="8"/>
      <c r="U835" s="34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2"/>
      <c r="B836" s="2"/>
      <c r="C836" s="241"/>
      <c r="D836" s="241"/>
      <c r="E836" s="2"/>
      <c r="F836" s="2"/>
      <c r="G836" s="5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2"/>
      <c r="S836" s="8"/>
      <c r="T836" s="8"/>
      <c r="U836" s="34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2"/>
      <c r="B837" s="2"/>
      <c r="C837" s="241"/>
      <c r="D837" s="241"/>
      <c r="E837" s="2"/>
      <c r="F837" s="2"/>
      <c r="G837" s="5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2"/>
      <c r="S837" s="8"/>
      <c r="T837" s="8"/>
      <c r="U837" s="34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2"/>
      <c r="B838" s="2"/>
      <c r="C838" s="241"/>
      <c r="D838" s="241"/>
      <c r="E838" s="2"/>
      <c r="F838" s="2"/>
      <c r="G838" s="5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2"/>
      <c r="S838" s="8"/>
      <c r="T838" s="8"/>
      <c r="U838" s="34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2"/>
      <c r="B839" s="2"/>
      <c r="C839" s="241"/>
      <c r="D839" s="241"/>
      <c r="E839" s="2"/>
      <c r="F839" s="2"/>
      <c r="G839" s="5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2"/>
      <c r="S839" s="8"/>
      <c r="T839" s="8"/>
      <c r="U839" s="34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2"/>
      <c r="B840" s="2"/>
      <c r="C840" s="241"/>
      <c r="D840" s="241"/>
      <c r="E840" s="2"/>
      <c r="F840" s="2"/>
      <c r="G840" s="5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2"/>
      <c r="S840" s="8"/>
      <c r="T840" s="8"/>
      <c r="U840" s="34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2"/>
      <c r="B841" s="2"/>
      <c r="C841" s="241"/>
      <c r="D841" s="241"/>
      <c r="E841" s="2"/>
      <c r="F841" s="2"/>
      <c r="G841" s="5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2"/>
      <c r="S841" s="8"/>
      <c r="T841" s="8"/>
      <c r="U841" s="34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2"/>
      <c r="B842" s="2"/>
      <c r="C842" s="241"/>
      <c r="D842" s="241"/>
      <c r="E842" s="2"/>
      <c r="F842" s="2"/>
      <c r="G842" s="5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2"/>
      <c r="S842" s="8"/>
      <c r="T842" s="8"/>
      <c r="U842" s="34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2"/>
      <c r="B843" s="2"/>
      <c r="C843" s="241"/>
      <c r="D843" s="241"/>
      <c r="E843" s="2"/>
      <c r="F843" s="2"/>
      <c r="G843" s="5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2"/>
      <c r="S843" s="8"/>
      <c r="T843" s="8"/>
      <c r="U843" s="34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2"/>
      <c r="B844" s="2"/>
      <c r="C844" s="241"/>
      <c r="D844" s="241"/>
      <c r="E844" s="2"/>
      <c r="F844" s="2"/>
      <c r="G844" s="5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2"/>
      <c r="S844" s="8"/>
      <c r="T844" s="8"/>
      <c r="U844" s="34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2"/>
      <c r="B845" s="2"/>
      <c r="C845" s="241"/>
      <c r="D845" s="241"/>
      <c r="E845" s="2"/>
      <c r="F845" s="2"/>
      <c r="G845" s="5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2"/>
      <c r="S845" s="8"/>
      <c r="T845" s="8"/>
      <c r="U845" s="34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2"/>
      <c r="B846" s="2"/>
      <c r="C846" s="241"/>
      <c r="D846" s="241"/>
      <c r="E846" s="2"/>
      <c r="F846" s="2"/>
      <c r="G846" s="5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2"/>
      <c r="S846" s="8"/>
      <c r="T846" s="8"/>
      <c r="U846" s="34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2"/>
      <c r="B847" s="2"/>
      <c r="C847" s="241"/>
      <c r="D847" s="241"/>
      <c r="E847" s="2"/>
      <c r="F847" s="2"/>
      <c r="G847" s="5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2"/>
      <c r="S847" s="8"/>
      <c r="T847" s="8"/>
      <c r="U847" s="34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2"/>
      <c r="B848" s="2"/>
      <c r="C848" s="241"/>
      <c r="D848" s="241"/>
      <c r="E848" s="2"/>
      <c r="F848" s="2"/>
      <c r="G848" s="5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2"/>
      <c r="S848" s="8"/>
      <c r="T848" s="8"/>
      <c r="U848" s="34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2"/>
      <c r="B849" s="2"/>
      <c r="C849" s="241"/>
      <c r="D849" s="241"/>
      <c r="E849" s="2"/>
      <c r="F849" s="2"/>
      <c r="G849" s="5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2"/>
      <c r="S849" s="8"/>
      <c r="T849" s="8"/>
      <c r="U849" s="34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2"/>
      <c r="B850" s="2"/>
      <c r="C850" s="241"/>
      <c r="D850" s="241"/>
      <c r="E850" s="2"/>
      <c r="F850" s="2"/>
      <c r="G850" s="5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2"/>
      <c r="S850" s="8"/>
      <c r="T850" s="8"/>
      <c r="U850" s="34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2"/>
      <c r="B851" s="2"/>
      <c r="C851" s="241"/>
      <c r="D851" s="241"/>
      <c r="E851" s="2"/>
      <c r="F851" s="2"/>
      <c r="G851" s="5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2"/>
      <c r="S851" s="8"/>
      <c r="T851" s="8"/>
      <c r="U851" s="34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2"/>
      <c r="B852" s="2"/>
      <c r="C852" s="241"/>
      <c r="D852" s="241"/>
      <c r="E852" s="2"/>
      <c r="F852" s="2"/>
      <c r="G852" s="5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2"/>
      <c r="S852" s="8"/>
      <c r="T852" s="8"/>
      <c r="U852" s="34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2"/>
      <c r="B853" s="2"/>
      <c r="C853" s="241"/>
      <c r="D853" s="241"/>
      <c r="E853" s="2"/>
      <c r="F853" s="2"/>
      <c r="G853" s="5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2"/>
      <c r="S853" s="8"/>
      <c r="T853" s="8"/>
      <c r="U853" s="34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2"/>
      <c r="B854" s="2"/>
      <c r="C854" s="241"/>
      <c r="D854" s="241"/>
      <c r="E854" s="2"/>
      <c r="F854" s="2"/>
      <c r="G854" s="5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2"/>
      <c r="S854" s="8"/>
      <c r="T854" s="8"/>
      <c r="U854" s="34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2"/>
      <c r="B855" s="2"/>
      <c r="C855" s="241"/>
      <c r="D855" s="241"/>
      <c r="E855" s="2"/>
      <c r="F855" s="2"/>
      <c r="G855" s="5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2"/>
      <c r="S855" s="8"/>
      <c r="T855" s="8"/>
      <c r="U855" s="34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2"/>
      <c r="B856" s="2"/>
      <c r="C856" s="241"/>
      <c r="D856" s="241"/>
      <c r="E856" s="2"/>
      <c r="F856" s="2"/>
      <c r="G856" s="5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2"/>
      <c r="S856" s="8"/>
      <c r="T856" s="8"/>
      <c r="U856" s="34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2"/>
      <c r="B857" s="2"/>
      <c r="C857" s="241"/>
      <c r="D857" s="241"/>
      <c r="E857" s="2"/>
      <c r="F857" s="2"/>
      <c r="G857" s="5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2"/>
      <c r="S857" s="8"/>
      <c r="T857" s="8"/>
      <c r="U857" s="34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2"/>
      <c r="B858" s="2"/>
      <c r="C858" s="241"/>
      <c r="D858" s="241"/>
      <c r="E858" s="2"/>
      <c r="F858" s="2"/>
      <c r="G858" s="5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2"/>
      <c r="S858" s="8"/>
      <c r="T858" s="8"/>
      <c r="U858" s="34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2"/>
      <c r="B859" s="2"/>
      <c r="C859" s="241"/>
      <c r="D859" s="241"/>
      <c r="E859" s="2"/>
      <c r="F859" s="2"/>
      <c r="G859" s="5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2"/>
      <c r="S859" s="8"/>
      <c r="T859" s="8"/>
      <c r="U859" s="34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2"/>
      <c r="B860" s="2"/>
      <c r="C860" s="241"/>
      <c r="D860" s="241"/>
      <c r="E860" s="2"/>
      <c r="F860" s="2"/>
      <c r="G860" s="5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2"/>
      <c r="S860" s="8"/>
      <c r="T860" s="8"/>
      <c r="U860" s="34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2"/>
      <c r="B861" s="2"/>
      <c r="C861" s="241"/>
      <c r="D861" s="241"/>
      <c r="E861" s="2"/>
      <c r="F861" s="2"/>
      <c r="G861" s="5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2"/>
      <c r="S861" s="8"/>
      <c r="T861" s="8"/>
      <c r="U861" s="34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2"/>
      <c r="B862" s="2"/>
      <c r="C862" s="241"/>
      <c r="D862" s="241"/>
      <c r="E862" s="2"/>
      <c r="F862" s="2"/>
      <c r="G862" s="5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2"/>
      <c r="S862" s="8"/>
      <c r="T862" s="8"/>
      <c r="U862" s="34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2"/>
      <c r="B863" s="2"/>
      <c r="C863" s="241"/>
      <c r="D863" s="241"/>
      <c r="E863" s="2"/>
      <c r="F863" s="2"/>
      <c r="G863" s="5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2"/>
      <c r="S863" s="8"/>
      <c r="T863" s="8"/>
      <c r="U863" s="34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2"/>
      <c r="B864" s="2"/>
      <c r="C864" s="241"/>
      <c r="D864" s="241"/>
      <c r="E864" s="2"/>
      <c r="F864" s="2"/>
      <c r="G864" s="5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2"/>
      <c r="S864" s="8"/>
      <c r="T864" s="8"/>
      <c r="U864" s="34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2"/>
      <c r="B865" s="2"/>
      <c r="C865" s="241"/>
      <c r="D865" s="241"/>
      <c r="E865" s="2"/>
      <c r="F865" s="2"/>
      <c r="G865" s="5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2"/>
      <c r="S865" s="8"/>
      <c r="T865" s="8"/>
      <c r="U865" s="34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2"/>
      <c r="B866" s="2"/>
      <c r="C866" s="241"/>
      <c r="D866" s="241"/>
      <c r="E866" s="2"/>
      <c r="F866" s="2"/>
      <c r="G866" s="5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2"/>
      <c r="S866" s="8"/>
      <c r="T866" s="8"/>
      <c r="U866" s="34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2"/>
      <c r="B867" s="2"/>
      <c r="C867" s="241"/>
      <c r="D867" s="241"/>
      <c r="E867" s="2"/>
      <c r="F867" s="2"/>
      <c r="G867" s="5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2"/>
      <c r="S867" s="8"/>
      <c r="T867" s="8"/>
      <c r="U867" s="34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2"/>
      <c r="B868" s="2"/>
      <c r="C868" s="241"/>
      <c r="D868" s="241"/>
      <c r="E868" s="2"/>
      <c r="F868" s="2"/>
      <c r="G868" s="5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2"/>
      <c r="S868" s="8"/>
      <c r="T868" s="8"/>
      <c r="U868" s="34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2"/>
      <c r="B869" s="2"/>
      <c r="C869" s="241"/>
      <c r="D869" s="241"/>
      <c r="E869" s="2"/>
      <c r="F869" s="2"/>
      <c r="G869" s="5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2"/>
      <c r="S869" s="8"/>
      <c r="T869" s="8"/>
      <c r="U869" s="34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2"/>
      <c r="B870" s="2"/>
      <c r="C870" s="241"/>
      <c r="D870" s="241"/>
      <c r="E870" s="2"/>
      <c r="F870" s="2"/>
      <c r="G870" s="5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2"/>
      <c r="S870" s="8"/>
      <c r="T870" s="8"/>
      <c r="U870" s="34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2"/>
      <c r="B871" s="2"/>
      <c r="C871" s="241"/>
      <c r="D871" s="241"/>
      <c r="E871" s="2"/>
      <c r="F871" s="2"/>
      <c r="G871" s="5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2"/>
      <c r="S871" s="8"/>
      <c r="T871" s="8"/>
      <c r="U871" s="34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2"/>
      <c r="B872" s="2"/>
      <c r="C872" s="241"/>
      <c r="D872" s="241"/>
      <c r="E872" s="2"/>
      <c r="F872" s="2"/>
      <c r="G872" s="5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2"/>
      <c r="S872" s="8"/>
      <c r="T872" s="8"/>
      <c r="U872" s="34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2"/>
      <c r="B873" s="2"/>
      <c r="C873" s="241"/>
      <c r="D873" s="241"/>
      <c r="E873" s="2"/>
      <c r="F873" s="2"/>
      <c r="G873" s="5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2"/>
      <c r="S873" s="8"/>
      <c r="T873" s="8"/>
      <c r="U873" s="34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2"/>
      <c r="B874" s="2"/>
      <c r="C874" s="241"/>
      <c r="D874" s="241"/>
      <c r="E874" s="2"/>
      <c r="F874" s="2"/>
      <c r="G874" s="5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2"/>
      <c r="S874" s="8"/>
      <c r="T874" s="8"/>
      <c r="U874" s="34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2"/>
      <c r="B875" s="2"/>
      <c r="C875" s="241"/>
      <c r="D875" s="241"/>
      <c r="E875" s="2"/>
      <c r="F875" s="2"/>
      <c r="G875" s="5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2"/>
      <c r="S875" s="8"/>
      <c r="T875" s="8"/>
      <c r="U875" s="34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2"/>
      <c r="B876" s="2"/>
      <c r="C876" s="241"/>
      <c r="D876" s="241"/>
      <c r="E876" s="2"/>
      <c r="F876" s="2"/>
      <c r="G876" s="5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2"/>
      <c r="S876" s="8"/>
      <c r="T876" s="8"/>
      <c r="U876" s="34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2"/>
      <c r="B877" s="2"/>
      <c r="C877" s="241"/>
      <c r="D877" s="241"/>
      <c r="E877" s="2"/>
      <c r="F877" s="2"/>
      <c r="G877" s="5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2"/>
      <c r="S877" s="8"/>
      <c r="T877" s="8"/>
      <c r="U877" s="34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2"/>
      <c r="B878" s="2"/>
      <c r="C878" s="241"/>
      <c r="D878" s="241"/>
      <c r="E878" s="2"/>
      <c r="F878" s="2"/>
      <c r="G878" s="5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2"/>
      <c r="S878" s="8"/>
      <c r="T878" s="8"/>
      <c r="U878" s="34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2"/>
      <c r="B879" s="2"/>
      <c r="C879" s="241"/>
      <c r="D879" s="241"/>
      <c r="E879" s="2"/>
      <c r="F879" s="2"/>
      <c r="G879" s="5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2"/>
      <c r="S879" s="8"/>
      <c r="T879" s="8"/>
      <c r="U879" s="34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2"/>
      <c r="B880" s="2"/>
      <c r="C880" s="241"/>
      <c r="D880" s="241"/>
      <c r="E880" s="2"/>
      <c r="F880" s="2"/>
      <c r="G880" s="5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2"/>
      <c r="S880" s="8"/>
      <c r="T880" s="8"/>
      <c r="U880" s="34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2"/>
      <c r="B881" s="2"/>
      <c r="C881" s="241"/>
      <c r="D881" s="241"/>
      <c r="E881" s="2"/>
      <c r="F881" s="2"/>
      <c r="G881" s="5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2"/>
      <c r="S881" s="8"/>
      <c r="T881" s="8"/>
      <c r="U881" s="34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2"/>
      <c r="B882" s="2"/>
      <c r="C882" s="241"/>
      <c r="D882" s="241"/>
      <c r="E882" s="2"/>
      <c r="F882" s="2"/>
      <c r="G882" s="5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2"/>
      <c r="S882" s="8"/>
      <c r="T882" s="8"/>
      <c r="U882" s="34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2"/>
      <c r="B883" s="2"/>
      <c r="C883" s="241"/>
      <c r="D883" s="241"/>
      <c r="E883" s="2"/>
      <c r="F883" s="2"/>
      <c r="G883" s="5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2"/>
      <c r="S883" s="8"/>
      <c r="T883" s="8"/>
      <c r="U883" s="34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2"/>
      <c r="B884" s="2"/>
      <c r="C884" s="241"/>
      <c r="D884" s="241"/>
      <c r="E884" s="2"/>
      <c r="F884" s="2"/>
      <c r="G884" s="5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2"/>
      <c r="S884" s="8"/>
      <c r="T884" s="8"/>
      <c r="U884" s="34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2"/>
      <c r="B885" s="2"/>
      <c r="C885" s="241"/>
      <c r="D885" s="241"/>
      <c r="E885" s="2"/>
      <c r="F885" s="2"/>
      <c r="G885" s="5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2"/>
      <c r="S885" s="8"/>
      <c r="T885" s="8"/>
      <c r="U885" s="34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2"/>
      <c r="B886" s="2"/>
      <c r="C886" s="241"/>
      <c r="D886" s="241"/>
      <c r="E886" s="2"/>
      <c r="F886" s="2"/>
      <c r="G886" s="5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2"/>
      <c r="S886" s="8"/>
      <c r="T886" s="8"/>
      <c r="U886" s="34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2"/>
      <c r="B887" s="2"/>
      <c r="C887" s="241"/>
      <c r="D887" s="241"/>
      <c r="E887" s="2"/>
      <c r="F887" s="2"/>
      <c r="G887" s="5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2"/>
      <c r="S887" s="8"/>
      <c r="T887" s="8"/>
      <c r="U887" s="34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2"/>
      <c r="B888" s="2"/>
      <c r="C888" s="241"/>
      <c r="D888" s="241"/>
      <c r="E888" s="2"/>
      <c r="F888" s="2"/>
      <c r="G888" s="5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2"/>
      <c r="S888" s="8"/>
      <c r="T888" s="8"/>
      <c r="U888" s="34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2"/>
      <c r="B889" s="2"/>
      <c r="C889" s="241"/>
      <c r="D889" s="241"/>
      <c r="E889" s="2"/>
      <c r="F889" s="2"/>
      <c r="G889" s="5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2"/>
      <c r="S889" s="8"/>
      <c r="T889" s="8"/>
      <c r="U889" s="34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2"/>
      <c r="B890" s="2"/>
      <c r="C890" s="241"/>
      <c r="D890" s="241"/>
      <c r="E890" s="2"/>
      <c r="F890" s="2"/>
      <c r="G890" s="5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2"/>
      <c r="S890" s="8"/>
      <c r="T890" s="8"/>
      <c r="U890" s="34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2"/>
      <c r="B891" s="2"/>
      <c r="C891" s="241"/>
      <c r="D891" s="241"/>
      <c r="E891" s="2"/>
      <c r="F891" s="2"/>
      <c r="G891" s="5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2"/>
      <c r="S891" s="8"/>
      <c r="T891" s="8"/>
      <c r="U891" s="34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2"/>
      <c r="B892" s="2"/>
      <c r="C892" s="241"/>
      <c r="D892" s="241"/>
      <c r="E892" s="2"/>
      <c r="F892" s="2"/>
      <c r="G892" s="5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2"/>
      <c r="S892" s="8"/>
      <c r="T892" s="8"/>
      <c r="U892" s="34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2"/>
      <c r="B893" s="2"/>
      <c r="C893" s="241"/>
      <c r="D893" s="241"/>
      <c r="E893" s="2"/>
      <c r="F893" s="2"/>
      <c r="G893" s="5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2"/>
      <c r="S893" s="8"/>
      <c r="T893" s="8"/>
      <c r="U893" s="34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2"/>
      <c r="B894" s="2"/>
      <c r="C894" s="241"/>
      <c r="D894" s="241"/>
      <c r="E894" s="2"/>
      <c r="F894" s="2"/>
      <c r="G894" s="5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2"/>
      <c r="S894" s="8"/>
      <c r="T894" s="8"/>
      <c r="U894" s="34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2"/>
      <c r="B895" s="2"/>
      <c r="C895" s="241"/>
      <c r="D895" s="241"/>
      <c r="E895" s="2"/>
      <c r="F895" s="2"/>
      <c r="G895" s="5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2"/>
      <c r="S895" s="8"/>
      <c r="T895" s="8"/>
      <c r="U895" s="34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2"/>
      <c r="B896" s="2"/>
      <c r="C896" s="241"/>
      <c r="D896" s="241"/>
      <c r="E896" s="2"/>
      <c r="F896" s="2"/>
      <c r="G896" s="5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2"/>
      <c r="S896" s="8"/>
      <c r="T896" s="8"/>
      <c r="U896" s="34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2"/>
      <c r="B897" s="2"/>
      <c r="C897" s="241"/>
      <c r="D897" s="241"/>
      <c r="E897" s="2"/>
      <c r="F897" s="2"/>
      <c r="G897" s="5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2"/>
      <c r="S897" s="8"/>
      <c r="T897" s="8"/>
      <c r="U897" s="34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2"/>
      <c r="B898" s="2"/>
      <c r="C898" s="241"/>
      <c r="D898" s="241"/>
      <c r="E898" s="2"/>
      <c r="F898" s="2"/>
      <c r="G898" s="5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2"/>
      <c r="S898" s="8"/>
      <c r="T898" s="8"/>
      <c r="U898" s="34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2"/>
      <c r="B899" s="2"/>
      <c r="C899" s="241"/>
      <c r="D899" s="241"/>
      <c r="E899" s="2"/>
      <c r="F899" s="2"/>
      <c r="G899" s="5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2"/>
      <c r="S899" s="8"/>
      <c r="T899" s="8"/>
      <c r="U899" s="34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2"/>
      <c r="B900" s="2"/>
      <c r="C900" s="241"/>
      <c r="D900" s="241"/>
      <c r="E900" s="2"/>
      <c r="F900" s="2"/>
      <c r="G900" s="5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2"/>
      <c r="S900" s="8"/>
      <c r="T900" s="8"/>
      <c r="U900" s="34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2"/>
      <c r="B901" s="2"/>
      <c r="C901" s="241"/>
      <c r="D901" s="241"/>
      <c r="E901" s="2"/>
      <c r="F901" s="2"/>
      <c r="G901" s="5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2"/>
      <c r="S901" s="8"/>
      <c r="T901" s="8"/>
      <c r="U901" s="34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2"/>
      <c r="B902" s="2"/>
      <c r="C902" s="241"/>
      <c r="D902" s="241"/>
      <c r="E902" s="2"/>
      <c r="F902" s="2"/>
      <c r="G902" s="5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2"/>
      <c r="S902" s="8"/>
      <c r="T902" s="8"/>
      <c r="U902" s="34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2"/>
      <c r="B903" s="2"/>
      <c r="C903" s="241"/>
      <c r="D903" s="241"/>
      <c r="E903" s="2"/>
      <c r="F903" s="2"/>
      <c r="G903" s="5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2"/>
      <c r="S903" s="8"/>
      <c r="T903" s="8"/>
      <c r="U903" s="34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2"/>
      <c r="B904" s="2"/>
      <c r="C904" s="241"/>
      <c r="D904" s="241"/>
      <c r="E904" s="2"/>
      <c r="F904" s="2"/>
      <c r="G904" s="5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2"/>
      <c r="S904" s="8"/>
      <c r="T904" s="8"/>
      <c r="U904" s="34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2"/>
      <c r="B905" s="2"/>
      <c r="C905" s="241"/>
      <c r="D905" s="241"/>
      <c r="E905" s="2"/>
      <c r="F905" s="2"/>
      <c r="G905" s="5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2"/>
      <c r="S905" s="8"/>
      <c r="T905" s="8"/>
      <c r="U905" s="34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2"/>
      <c r="B906" s="2"/>
      <c r="C906" s="241"/>
      <c r="D906" s="241"/>
      <c r="E906" s="2"/>
      <c r="F906" s="2"/>
      <c r="G906" s="5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2"/>
      <c r="S906" s="8"/>
      <c r="T906" s="8"/>
      <c r="U906" s="34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2"/>
      <c r="B907" s="2"/>
      <c r="C907" s="241"/>
      <c r="D907" s="241"/>
      <c r="E907" s="2"/>
      <c r="F907" s="2"/>
      <c r="G907" s="5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2"/>
      <c r="S907" s="8"/>
      <c r="T907" s="8"/>
      <c r="U907" s="34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2"/>
      <c r="B908" s="2"/>
      <c r="C908" s="241"/>
      <c r="D908" s="241"/>
      <c r="E908" s="2"/>
      <c r="F908" s="2"/>
      <c r="G908" s="5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2"/>
      <c r="S908" s="8"/>
      <c r="T908" s="8"/>
      <c r="U908" s="34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2"/>
      <c r="B909" s="2"/>
      <c r="C909" s="241"/>
      <c r="D909" s="241"/>
      <c r="E909" s="2"/>
      <c r="F909" s="2"/>
      <c r="G909" s="5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2"/>
      <c r="S909" s="8"/>
      <c r="T909" s="8"/>
      <c r="U909" s="34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2"/>
      <c r="B910" s="2"/>
      <c r="C910" s="241"/>
      <c r="D910" s="241"/>
      <c r="E910" s="2"/>
      <c r="F910" s="2"/>
      <c r="G910" s="5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2"/>
      <c r="S910" s="8"/>
      <c r="T910" s="8"/>
      <c r="U910" s="34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2"/>
      <c r="B911" s="2"/>
      <c r="C911" s="241"/>
      <c r="D911" s="241"/>
      <c r="E911" s="2"/>
      <c r="F911" s="2"/>
      <c r="G911" s="5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2"/>
      <c r="S911" s="8"/>
      <c r="T911" s="8"/>
      <c r="U911" s="34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2"/>
      <c r="B912" s="2"/>
      <c r="C912" s="241"/>
      <c r="D912" s="241"/>
      <c r="E912" s="2"/>
      <c r="F912" s="2"/>
      <c r="G912" s="5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2"/>
      <c r="S912" s="8"/>
      <c r="T912" s="8"/>
      <c r="U912" s="34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2"/>
      <c r="B913" s="2"/>
      <c r="C913" s="241"/>
      <c r="D913" s="241"/>
      <c r="E913" s="2"/>
      <c r="F913" s="2"/>
      <c r="G913" s="5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2"/>
      <c r="S913" s="8"/>
      <c r="T913" s="8"/>
      <c r="U913" s="34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2"/>
      <c r="B914" s="2"/>
      <c r="C914" s="241"/>
      <c r="D914" s="241"/>
      <c r="E914" s="2"/>
      <c r="F914" s="2"/>
      <c r="G914" s="5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2"/>
      <c r="S914" s="8"/>
      <c r="T914" s="8"/>
      <c r="U914" s="34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2"/>
      <c r="B915" s="2"/>
      <c r="C915" s="241"/>
      <c r="D915" s="241"/>
      <c r="E915" s="2"/>
      <c r="F915" s="2"/>
      <c r="G915" s="5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2"/>
      <c r="S915" s="8"/>
      <c r="T915" s="8"/>
      <c r="U915" s="34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2"/>
      <c r="B916" s="2"/>
      <c r="C916" s="241"/>
      <c r="D916" s="241"/>
      <c r="E916" s="2"/>
      <c r="F916" s="2"/>
      <c r="G916" s="5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2"/>
      <c r="S916" s="8"/>
      <c r="T916" s="8"/>
      <c r="U916" s="34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2"/>
      <c r="B917" s="2"/>
      <c r="C917" s="241"/>
      <c r="D917" s="241"/>
      <c r="E917" s="2"/>
      <c r="F917" s="2"/>
      <c r="G917" s="5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2"/>
      <c r="S917" s="8"/>
      <c r="T917" s="8"/>
      <c r="U917" s="34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2"/>
      <c r="B918" s="2"/>
      <c r="C918" s="241"/>
      <c r="D918" s="241"/>
      <c r="E918" s="2"/>
      <c r="F918" s="2"/>
      <c r="G918" s="5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2"/>
      <c r="S918" s="8"/>
      <c r="T918" s="8"/>
      <c r="U918" s="34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2"/>
      <c r="B919" s="2"/>
      <c r="C919" s="241"/>
      <c r="D919" s="241"/>
      <c r="E919" s="2"/>
      <c r="F919" s="2"/>
      <c r="G919" s="5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2"/>
      <c r="S919" s="8"/>
      <c r="T919" s="8"/>
      <c r="U919" s="34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2"/>
      <c r="B920" s="2"/>
      <c r="C920" s="241"/>
      <c r="D920" s="241"/>
      <c r="E920" s="2"/>
      <c r="F920" s="2"/>
      <c r="G920" s="5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2"/>
      <c r="S920" s="8"/>
      <c r="T920" s="8"/>
      <c r="U920" s="34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2"/>
      <c r="B921" s="2"/>
      <c r="C921" s="241"/>
      <c r="D921" s="241"/>
      <c r="E921" s="2"/>
      <c r="F921" s="2"/>
      <c r="G921" s="5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2"/>
      <c r="S921" s="8"/>
      <c r="T921" s="8"/>
      <c r="U921" s="34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2"/>
      <c r="B922" s="2"/>
      <c r="C922" s="241"/>
      <c r="D922" s="241"/>
      <c r="E922" s="2"/>
      <c r="F922" s="2"/>
      <c r="G922" s="5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2"/>
      <c r="S922" s="8"/>
      <c r="T922" s="8"/>
      <c r="U922" s="34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2"/>
      <c r="B923" s="2"/>
      <c r="C923" s="241"/>
      <c r="D923" s="241"/>
      <c r="E923" s="2"/>
      <c r="F923" s="2"/>
      <c r="G923" s="5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2"/>
      <c r="S923" s="8"/>
      <c r="T923" s="8"/>
      <c r="U923" s="34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2"/>
      <c r="B924" s="2"/>
      <c r="C924" s="241"/>
      <c r="D924" s="241"/>
      <c r="E924" s="2"/>
      <c r="F924" s="2"/>
      <c r="G924" s="5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2"/>
      <c r="S924" s="8"/>
      <c r="T924" s="8"/>
      <c r="U924" s="34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2"/>
      <c r="B925" s="2"/>
      <c r="C925" s="241"/>
      <c r="D925" s="241"/>
      <c r="E925" s="2"/>
      <c r="F925" s="2"/>
      <c r="G925" s="5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2"/>
      <c r="S925" s="8"/>
      <c r="T925" s="8"/>
      <c r="U925" s="34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2"/>
      <c r="B926" s="2"/>
      <c r="C926" s="241"/>
      <c r="D926" s="241"/>
      <c r="E926" s="2"/>
      <c r="F926" s="2"/>
      <c r="G926" s="5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2"/>
      <c r="S926" s="8"/>
      <c r="T926" s="8"/>
      <c r="U926" s="34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2"/>
      <c r="B927" s="2"/>
      <c r="C927" s="241"/>
      <c r="D927" s="241"/>
      <c r="E927" s="2"/>
      <c r="F927" s="2"/>
      <c r="G927" s="5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2"/>
      <c r="S927" s="8"/>
      <c r="T927" s="8"/>
      <c r="U927" s="34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2"/>
      <c r="B928" s="2"/>
      <c r="C928" s="241"/>
      <c r="D928" s="241"/>
      <c r="E928" s="2"/>
      <c r="F928" s="2"/>
      <c r="G928" s="5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2"/>
      <c r="S928" s="8"/>
      <c r="T928" s="8"/>
      <c r="U928" s="34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2"/>
      <c r="B929" s="2"/>
      <c r="C929" s="241"/>
      <c r="D929" s="241"/>
      <c r="E929" s="2"/>
      <c r="F929" s="2"/>
      <c r="G929" s="5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2"/>
      <c r="S929" s="8"/>
      <c r="T929" s="8"/>
      <c r="U929" s="34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2"/>
      <c r="B930" s="2"/>
      <c r="C930" s="241"/>
      <c r="D930" s="241"/>
      <c r="E930" s="2"/>
      <c r="F930" s="2"/>
      <c r="G930" s="5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2"/>
      <c r="S930" s="8"/>
      <c r="T930" s="8"/>
      <c r="U930" s="34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2"/>
      <c r="B931" s="2"/>
      <c r="C931" s="241"/>
      <c r="D931" s="241"/>
      <c r="E931" s="2"/>
      <c r="F931" s="2"/>
      <c r="G931" s="5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2"/>
      <c r="S931" s="8"/>
      <c r="T931" s="8"/>
      <c r="U931" s="34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2"/>
      <c r="B932" s="2"/>
      <c r="C932" s="241"/>
      <c r="D932" s="241"/>
      <c r="E932" s="2"/>
      <c r="F932" s="2"/>
      <c r="G932" s="5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2"/>
      <c r="S932" s="8"/>
      <c r="T932" s="8"/>
      <c r="U932" s="34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2"/>
      <c r="B933" s="2"/>
      <c r="C933" s="241"/>
      <c r="D933" s="241"/>
      <c r="E933" s="2"/>
      <c r="F933" s="2"/>
      <c r="G933" s="5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2"/>
      <c r="S933" s="8"/>
      <c r="T933" s="8"/>
      <c r="U933" s="34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2"/>
      <c r="B934" s="2"/>
      <c r="C934" s="241"/>
      <c r="D934" s="241"/>
      <c r="E934" s="2"/>
      <c r="F934" s="2"/>
      <c r="G934" s="5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2"/>
      <c r="S934" s="8"/>
      <c r="T934" s="8"/>
      <c r="U934" s="34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2"/>
      <c r="B935" s="2"/>
      <c r="C935" s="241"/>
      <c r="D935" s="241"/>
      <c r="E935" s="2"/>
      <c r="F935" s="2"/>
      <c r="G935" s="5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2"/>
      <c r="S935" s="8"/>
      <c r="T935" s="8"/>
      <c r="U935" s="34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2"/>
      <c r="B936" s="2"/>
      <c r="C936" s="241"/>
      <c r="D936" s="241"/>
      <c r="E936" s="2"/>
      <c r="F936" s="2"/>
      <c r="G936" s="5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2"/>
      <c r="S936" s="8"/>
      <c r="T936" s="8"/>
      <c r="U936" s="34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2"/>
      <c r="B937" s="2"/>
      <c r="C937" s="241"/>
      <c r="D937" s="241"/>
      <c r="E937" s="2"/>
      <c r="F937" s="2"/>
      <c r="G937" s="5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2"/>
      <c r="S937" s="8"/>
      <c r="T937" s="8"/>
      <c r="U937" s="34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2"/>
      <c r="B938" s="2"/>
      <c r="C938" s="241"/>
      <c r="D938" s="241"/>
      <c r="E938" s="2"/>
      <c r="F938" s="2"/>
      <c r="G938" s="5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2"/>
      <c r="S938" s="8"/>
      <c r="T938" s="8"/>
      <c r="U938" s="34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2"/>
      <c r="B939" s="2"/>
      <c r="C939" s="241"/>
      <c r="D939" s="241"/>
      <c r="E939" s="2"/>
      <c r="F939" s="2"/>
      <c r="G939" s="5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2"/>
      <c r="S939" s="8"/>
      <c r="T939" s="8"/>
      <c r="U939" s="34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2"/>
      <c r="B940" s="2"/>
      <c r="C940" s="241"/>
      <c r="D940" s="241"/>
      <c r="E940" s="2"/>
      <c r="F940" s="2"/>
      <c r="G940" s="5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2"/>
      <c r="S940" s="8"/>
      <c r="T940" s="8"/>
      <c r="U940" s="34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2"/>
      <c r="B941" s="2"/>
      <c r="C941" s="241"/>
      <c r="D941" s="241"/>
      <c r="E941" s="2"/>
      <c r="F941" s="2"/>
      <c r="G941" s="5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2"/>
      <c r="S941" s="8"/>
      <c r="T941" s="8"/>
      <c r="U941" s="34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2"/>
      <c r="B942" s="2"/>
      <c r="C942" s="241"/>
      <c r="D942" s="241"/>
      <c r="E942" s="2"/>
      <c r="F942" s="2"/>
      <c r="G942" s="5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2"/>
      <c r="S942" s="8"/>
      <c r="T942" s="8"/>
      <c r="U942" s="34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2"/>
      <c r="B943" s="2"/>
      <c r="C943" s="241"/>
      <c r="D943" s="241"/>
      <c r="E943" s="2"/>
      <c r="F943" s="2"/>
      <c r="G943" s="5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2"/>
      <c r="S943" s="8"/>
      <c r="T943" s="8"/>
      <c r="U943" s="34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2"/>
      <c r="B944" s="2"/>
      <c r="C944" s="241"/>
      <c r="D944" s="241"/>
      <c r="E944" s="2"/>
      <c r="F944" s="2"/>
      <c r="G944" s="5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2"/>
      <c r="S944" s="8"/>
      <c r="T944" s="8"/>
      <c r="U944" s="34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2"/>
      <c r="B945" s="2"/>
      <c r="C945" s="241"/>
      <c r="D945" s="241"/>
      <c r="E945" s="2"/>
      <c r="F945" s="2"/>
      <c r="G945" s="5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2"/>
      <c r="S945" s="8"/>
      <c r="T945" s="8"/>
      <c r="U945" s="34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2"/>
      <c r="B946" s="2"/>
      <c r="C946" s="241"/>
      <c r="D946" s="241"/>
      <c r="E946" s="2"/>
      <c r="F946" s="2"/>
      <c r="G946" s="5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2"/>
      <c r="S946" s="8"/>
      <c r="T946" s="8"/>
      <c r="U946" s="34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2"/>
      <c r="B947" s="2"/>
      <c r="C947" s="241"/>
      <c r="D947" s="241"/>
      <c r="E947" s="2"/>
      <c r="F947" s="2"/>
      <c r="G947" s="5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2"/>
      <c r="S947" s="8"/>
      <c r="T947" s="8"/>
      <c r="U947" s="34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2"/>
      <c r="B948" s="2"/>
      <c r="C948" s="241"/>
      <c r="D948" s="241"/>
      <c r="E948" s="2"/>
      <c r="F948" s="2"/>
      <c r="G948" s="5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2"/>
      <c r="S948" s="8"/>
      <c r="T948" s="8"/>
      <c r="U948" s="34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2"/>
      <c r="B949" s="2"/>
      <c r="C949" s="241"/>
      <c r="D949" s="241"/>
      <c r="E949" s="2"/>
      <c r="F949" s="2"/>
      <c r="G949" s="5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2"/>
      <c r="S949" s="8"/>
      <c r="T949" s="8"/>
      <c r="U949" s="34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2"/>
      <c r="B950" s="2"/>
      <c r="C950" s="241"/>
      <c r="D950" s="241"/>
      <c r="E950" s="2"/>
      <c r="F950" s="2"/>
      <c r="G950" s="5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2"/>
      <c r="S950" s="8"/>
      <c r="T950" s="8"/>
      <c r="U950" s="34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2"/>
      <c r="B951" s="2"/>
      <c r="C951" s="241"/>
      <c r="D951" s="241"/>
      <c r="E951" s="2"/>
      <c r="F951" s="2"/>
      <c r="G951" s="5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2"/>
      <c r="S951" s="8"/>
      <c r="T951" s="8"/>
      <c r="U951" s="34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2"/>
      <c r="B952" s="2"/>
      <c r="C952" s="241"/>
      <c r="D952" s="241"/>
      <c r="E952" s="2"/>
      <c r="F952" s="2"/>
      <c r="G952" s="5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2"/>
      <c r="S952" s="8"/>
      <c r="T952" s="8"/>
      <c r="U952" s="34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2"/>
      <c r="B953" s="2"/>
      <c r="C953" s="241"/>
      <c r="D953" s="241"/>
      <c r="E953" s="2"/>
      <c r="F953" s="2"/>
      <c r="G953" s="5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2"/>
      <c r="S953" s="8"/>
      <c r="T953" s="8"/>
      <c r="U953" s="34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2"/>
      <c r="B954" s="2"/>
      <c r="C954" s="241"/>
      <c r="D954" s="241"/>
      <c r="E954" s="2"/>
      <c r="F954" s="2"/>
      <c r="G954" s="5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2"/>
      <c r="S954" s="8"/>
      <c r="T954" s="8"/>
      <c r="U954" s="34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2"/>
      <c r="B955" s="2"/>
      <c r="C955" s="241"/>
      <c r="D955" s="241"/>
      <c r="E955" s="2"/>
      <c r="F955" s="2"/>
      <c r="G955" s="5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2"/>
      <c r="S955" s="8"/>
      <c r="T955" s="8"/>
      <c r="U955" s="34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2"/>
      <c r="B956" s="2"/>
      <c r="C956" s="241"/>
      <c r="D956" s="241"/>
      <c r="E956" s="2"/>
      <c r="F956" s="2"/>
      <c r="G956" s="5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2"/>
      <c r="S956" s="8"/>
      <c r="T956" s="8"/>
      <c r="U956" s="34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2"/>
      <c r="B957" s="2"/>
      <c r="C957" s="241"/>
      <c r="D957" s="241"/>
      <c r="E957" s="2"/>
      <c r="F957" s="2"/>
      <c r="G957" s="5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2"/>
      <c r="S957" s="8"/>
      <c r="T957" s="8"/>
      <c r="U957" s="34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2"/>
      <c r="B958" s="2"/>
      <c r="C958" s="241"/>
      <c r="D958" s="241"/>
      <c r="E958" s="2"/>
      <c r="F958" s="2"/>
      <c r="G958" s="5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2"/>
      <c r="S958" s="8"/>
      <c r="T958" s="8"/>
      <c r="U958" s="34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2"/>
      <c r="B959" s="2"/>
      <c r="C959" s="241"/>
      <c r="D959" s="241"/>
      <c r="E959" s="2"/>
      <c r="F959" s="2"/>
      <c r="G959" s="5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2"/>
      <c r="S959" s="8"/>
      <c r="T959" s="8"/>
      <c r="U959" s="34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2"/>
      <c r="B960" s="2"/>
      <c r="C960" s="241"/>
      <c r="D960" s="241"/>
      <c r="E960" s="2"/>
      <c r="F960" s="2"/>
      <c r="G960" s="5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2"/>
      <c r="S960" s="8"/>
      <c r="T960" s="8"/>
      <c r="U960" s="34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2"/>
      <c r="B961" s="2"/>
      <c r="C961" s="241"/>
      <c r="D961" s="241"/>
      <c r="E961" s="2"/>
      <c r="F961" s="2"/>
      <c r="G961" s="5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2"/>
      <c r="S961" s="8"/>
      <c r="T961" s="8"/>
      <c r="U961" s="34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2"/>
      <c r="B962" s="2"/>
      <c r="C962" s="241"/>
      <c r="D962" s="241"/>
      <c r="E962" s="2"/>
      <c r="F962" s="2"/>
      <c r="G962" s="5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2"/>
      <c r="S962" s="8"/>
      <c r="T962" s="8"/>
      <c r="U962" s="34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2"/>
      <c r="B963" s="2"/>
      <c r="C963" s="241"/>
      <c r="D963" s="241"/>
      <c r="E963" s="2"/>
      <c r="F963" s="2"/>
      <c r="G963" s="5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2"/>
      <c r="S963" s="8"/>
      <c r="T963" s="8"/>
      <c r="U963" s="34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2"/>
      <c r="B964" s="2"/>
      <c r="C964" s="241"/>
      <c r="D964" s="241"/>
      <c r="E964" s="2"/>
      <c r="F964" s="2"/>
      <c r="G964" s="5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2"/>
      <c r="S964" s="8"/>
      <c r="T964" s="8"/>
      <c r="U964" s="34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2"/>
      <c r="B965" s="2"/>
      <c r="C965" s="241"/>
      <c r="D965" s="241"/>
      <c r="E965" s="2"/>
      <c r="F965" s="2"/>
      <c r="G965" s="5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2"/>
      <c r="S965" s="8"/>
      <c r="T965" s="8"/>
      <c r="U965" s="34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2"/>
      <c r="B966" s="2"/>
      <c r="C966" s="241"/>
      <c r="D966" s="241"/>
      <c r="E966" s="2"/>
      <c r="F966" s="2"/>
      <c r="G966" s="5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2"/>
      <c r="S966" s="8"/>
      <c r="T966" s="8"/>
      <c r="U966" s="34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2"/>
      <c r="B967" s="2"/>
      <c r="C967" s="241"/>
      <c r="D967" s="241"/>
      <c r="E967" s="2"/>
      <c r="F967" s="2"/>
      <c r="G967" s="5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2"/>
      <c r="S967" s="8"/>
      <c r="T967" s="8"/>
      <c r="U967" s="34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2"/>
      <c r="B968" s="2"/>
      <c r="C968" s="241"/>
      <c r="D968" s="241"/>
      <c r="E968" s="2"/>
      <c r="F968" s="2"/>
      <c r="G968" s="5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2"/>
      <c r="S968" s="8"/>
      <c r="T968" s="8"/>
      <c r="U968" s="34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2"/>
      <c r="B969" s="2"/>
      <c r="C969" s="241"/>
      <c r="D969" s="241"/>
      <c r="E969" s="2"/>
      <c r="F969" s="2"/>
      <c r="G969" s="5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2"/>
      <c r="S969" s="8"/>
      <c r="T969" s="8"/>
      <c r="U969" s="34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2"/>
      <c r="B970" s="2"/>
      <c r="C970" s="241"/>
      <c r="D970" s="241"/>
      <c r="E970" s="2"/>
      <c r="F970" s="2"/>
      <c r="G970" s="5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2"/>
      <c r="S970" s="8"/>
      <c r="T970" s="8"/>
      <c r="U970" s="34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2"/>
      <c r="B971" s="2"/>
      <c r="C971" s="241"/>
      <c r="D971" s="241"/>
      <c r="E971" s="2"/>
      <c r="F971" s="2"/>
      <c r="G971" s="5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2"/>
      <c r="S971" s="8"/>
      <c r="T971" s="8"/>
      <c r="U971" s="34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2"/>
      <c r="B972" s="2"/>
      <c r="C972" s="241"/>
      <c r="D972" s="241"/>
      <c r="E972" s="2"/>
      <c r="F972" s="2"/>
      <c r="G972" s="5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2"/>
      <c r="S972" s="8"/>
      <c r="T972" s="8"/>
      <c r="U972" s="34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2"/>
      <c r="B973" s="2"/>
      <c r="C973" s="241"/>
      <c r="D973" s="241"/>
      <c r="E973" s="2"/>
      <c r="F973" s="2"/>
      <c r="G973" s="5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2"/>
      <c r="S973" s="8"/>
      <c r="T973" s="8"/>
      <c r="U973" s="34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2"/>
      <c r="B974" s="2"/>
      <c r="C974" s="241"/>
      <c r="D974" s="241"/>
      <c r="E974" s="2"/>
      <c r="F974" s="2"/>
      <c r="G974" s="5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2"/>
      <c r="S974" s="8"/>
      <c r="T974" s="8"/>
      <c r="U974" s="34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2"/>
      <c r="B975" s="2"/>
      <c r="C975" s="241"/>
      <c r="D975" s="241"/>
      <c r="E975" s="2"/>
      <c r="F975" s="2"/>
      <c r="G975" s="5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2"/>
      <c r="S975" s="8"/>
      <c r="T975" s="8"/>
      <c r="U975" s="34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2"/>
      <c r="B976" s="2"/>
      <c r="C976" s="241"/>
      <c r="D976" s="241"/>
      <c r="E976" s="2"/>
      <c r="F976" s="2"/>
      <c r="G976" s="5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2"/>
      <c r="S976" s="8"/>
      <c r="T976" s="8"/>
      <c r="U976" s="34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2"/>
      <c r="B977" s="2"/>
      <c r="C977" s="241"/>
      <c r="D977" s="241"/>
      <c r="E977" s="2"/>
      <c r="F977" s="2"/>
      <c r="G977" s="5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2"/>
      <c r="S977" s="8"/>
      <c r="T977" s="8"/>
      <c r="U977" s="34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2"/>
      <c r="B978" s="2"/>
      <c r="C978" s="241"/>
      <c r="D978" s="241"/>
      <c r="E978" s="2"/>
      <c r="F978" s="2"/>
      <c r="G978" s="5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2"/>
      <c r="S978" s="8"/>
      <c r="T978" s="8"/>
      <c r="U978" s="34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2"/>
      <c r="B979" s="2"/>
      <c r="C979" s="241"/>
      <c r="D979" s="241"/>
      <c r="E979" s="2"/>
      <c r="F979" s="2"/>
      <c r="G979" s="5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2"/>
      <c r="S979" s="8"/>
      <c r="T979" s="8"/>
      <c r="U979" s="34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2"/>
      <c r="B980" s="2"/>
      <c r="C980" s="241"/>
      <c r="D980" s="241"/>
      <c r="E980" s="2"/>
      <c r="F980" s="2"/>
      <c r="G980" s="5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2"/>
      <c r="S980" s="8"/>
      <c r="T980" s="8"/>
      <c r="U980" s="34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2"/>
      <c r="B981" s="2"/>
      <c r="C981" s="241"/>
      <c r="D981" s="241"/>
      <c r="E981" s="2"/>
      <c r="F981" s="2"/>
      <c r="G981" s="5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2"/>
      <c r="S981" s="8"/>
      <c r="T981" s="8"/>
      <c r="U981" s="34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2"/>
      <c r="B982" s="2"/>
      <c r="C982" s="241"/>
      <c r="D982" s="241"/>
      <c r="E982" s="2"/>
      <c r="F982" s="2"/>
      <c r="G982" s="5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2"/>
      <c r="S982" s="8"/>
      <c r="T982" s="8"/>
      <c r="U982" s="34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2"/>
      <c r="B983" s="2"/>
      <c r="C983" s="241"/>
      <c r="D983" s="241"/>
      <c r="E983" s="2"/>
      <c r="F983" s="2"/>
      <c r="G983" s="5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2"/>
      <c r="S983" s="8"/>
      <c r="T983" s="8"/>
      <c r="U983" s="34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2"/>
      <c r="B984" s="2"/>
      <c r="C984" s="241"/>
      <c r="D984" s="241"/>
      <c r="E984" s="2"/>
      <c r="F984" s="2"/>
      <c r="G984" s="5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2"/>
      <c r="S984" s="8"/>
      <c r="T984" s="8"/>
      <c r="U984" s="34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2"/>
      <c r="B985" s="2"/>
      <c r="C985" s="241"/>
      <c r="D985" s="241"/>
      <c r="E985" s="2"/>
      <c r="F985" s="2"/>
      <c r="G985" s="5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2"/>
      <c r="S985" s="8"/>
      <c r="T985" s="8"/>
      <c r="U985" s="34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2"/>
      <c r="B986" s="2"/>
      <c r="C986" s="241"/>
      <c r="D986" s="241"/>
      <c r="E986" s="2"/>
      <c r="F986" s="2"/>
      <c r="G986" s="5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2"/>
      <c r="S986" s="8"/>
      <c r="T986" s="8"/>
      <c r="U986" s="34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2"/>
      <c r="B987" s="2"/>
      <c r="C987" s="241"/>
      <c r="D987" s="241"/>
      <c r="E987" s="2"/>
      <c r="F987" s="2"/>
      <c r="G987" s="5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2"/>
      <c r="S987" s="8"/>
      <c r="T987" s="8"/>
      <c r="U987" s="34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2"/>
      <c r="B988" s="2"/>
      <c r="C988" s="241"/>
      <c r="D988" s="241"/>
      <c r="E988" s="2"/>
      <c r="F988" s="2"/>
      <c r="G988" s="5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2"/>
      <c r="S988" s="8"/>
      <c r="T988" s="8"/>
      <c r="U988" s="34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2"/>
      <c r="B989" s="2"/>
      <c r="C989" s="241"/>
      <c r="D989" s="241"/>
      <c r="E989" s="2"/>
      <c r="F989" s="2"/>
      <c r="G989" s="5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2"/>
      <c r="S989" s="8"/>
      <c r="T989" s="8"/>
      <c r="U989" s="34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2"/>
      <c r="B990" s="2"/>
      <c r="C990" s="241"/>
      <c r="D990" s="241"/>
      <c r="E990" s="2"/>
      <c r="F990" s="2"/>
      <c r="G990" s="5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2"/>
      <c r="S990" s="8"/>
      <c r="T990" s="8"/>
      <c r="U990" s="34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2"/>
      <c r="B991" s="2"/>
      <c r="C991" s="241"/>
      <c r="D991" s="241"/>
      <c r="E991" s="2"/>
      <c r="F991" s="2"/>
      <c r="G991" s="5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2"/>
      <c r="S991" s="8"/>
      <c r="T991" s="8"/>
      <c r="U991" s="34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2"/>
      <c r="B992" s="2"/>
      <c r="C992" s="241"/>
      <c r="D992" s="241"/>
      <c r="E992" s="2"/>
      <c r="F992" s="2"/>
      <c r="G992" s="5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2"/>
      <c r="S992" s="8"/>
      <c r="T992" s="8"/>
      <c r="U992" s="34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2"/>
      <c r="B993" s="2"/>
      <c r="C993" s="241"/>
      <c r="D993" s="241"/>
      <c r="E993" s="2"/>
      <c r="F993" s="2"/>
      <c r="G993" s="5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2"/>
      <c r="S993" s="8"/>
      <c r="T993" s="8"/>
      <c r="U993" s="34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2"/>
      <c r="B994" s="2"/>
      <c r="C994" s="241"/>
      <c r="D994" s="241"/>
      <c r="E994" s="2"/>
      <c r="F994" s="2"/>
      <c r="G994" s="5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2"/>
      <c r="S994" s="8"/>
      <c r="T994" s="8"/>
      <c r="U994" s="34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2"/>
      <c r="B995" s="2"/>
      <c r="C995" s="241"/>
      <c r="D995" s="241"/>
      <c r="E995" s="2"/>
      <c r="F995" s="2"/>
      <c r="G995" s="5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2"/>
      <c r="S995" s="8"/>
      <c r="T995" s="8"/>
      <c r="U995" s="34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2"/>
      <c r="B996" s="2"/>
      <c r="C996" s="241"/>
      <c r="D996" s="241"/>
      <c r="E996" s="2"/>
      <c r="F996" s="2"/>
      <c r="G996" s="5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2"/>
      <c r="S996" s="8"/>
      <c r="T996" s="8"/>
      <c r="U996" s="34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2"/>
      <c r="B997" s="2"/>
      <c r="C997" s="241"/>
      <c r="D997" s="241"/>
      <c r="E997" s="2"/>
      <c r="F997" s="2"/>
      <c r="G997" s="5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2"/>
      <c r="S997" s="8"/>
      <c r="T997" s="8"/>
      <c r="U997" s="34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2"/>
      <c r="B998" s="2"/>
      <c r="C998" s="241"/>
      <c r="D998" s="241"/>
      <c r="E998" s="2"/>
      <c r="F998" s="2"/>
      <c r="G998" s="5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2"/>
      <c r="S998" s="8"/>
      <c r="T998" s="8"/>
      <c r="U998" s="34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2"/>
      <c r="B999" s="2"/>
      <c r="C999" s="241"/>
      <c r="D999" s="241"/>
      <c r="E999" s="2"/>
      <c r="F999" s="2"/>
      <c r="G999" s="5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2"/>
      <c r="S999" s="8"/>
      <c r="T999" s="8"/>
      <c r="U999" s="348"/>
      <c r="V999" s="8"/>
      <c r="Y999" s="8"/>
      <c r="Z999" s="8"/>
      <c r="AA999" s="8"/>
      <c r="AB999" s="8"/>
      <c r="AC999" s="8"/>
      <c r="AD999" s="8"/>
      <c r="AE999" s="8"/>
    </row>
    <row r="1000">
      <c r="A1000" s="2"/>
      <c r="B1000" s="2"/>
      <c r="C1000" s="241"/>
      <c r="D1000" s="241"/>
      <c r="E1000" s="2"/>
      <c r="F1000" s="2"/>
      <c r="G1000" s="5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2"/>
      <c r="S1000" s="8"/>
      <c r="T1000" s="8"/>
      <c r="U1000" s="348"/>
      <c r="V1000" s="8"/>
      <c r="Y1000" s="8"/>
      <c r="Z1000" s="8"/>
      <c r="AA1000" s="8"/>
      <c r="AB1000" s="8"/>
      <c r="AC1000" s="8"/>
      <c r="AD1000" s="8"/>
      <c r="AE1000" s="8"/>
    </row>
    <row r="1001">
      <c r="A1001" s="2"/>
      <c r="B1001" s="2"/>
      <c r="C1001" s="241"/>
      <c r="D1001" s="241"/>
      <c r="E1001" s="2"/>
      <c r="F1001" s="2"/>
      <c r="G1001" s="5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2"/>
      <c r="S1001" s="8"/>
      <c r="T1001" s="8"/>
      <c r="U1001" s="348"/>
      <c r="V1001" s="8"/>
      <c r="Y1001" s="8"/>
      <c r="AB1001" s="8"/>
      <c r="AC1001" s="8"/>
      <c r="AD1001" s="8"/>
      <c r="AE1001" s="8"/>
    </row>
    <row r="1002">
      <c r="M1002" s="243"/>
      <c r="N1002" s="243"/>
      <c r="P1002" s="243"/>
      <c r="Q1002" s="243"/>
      <c r="R1002" s="243"/>
    </row>
  </sheetData>
  <mergeCells count="14">
    <mergeCell ref="L95:P95"/>
    <mergeCell ref="M96:P96"/>
    <mergeCell ref="M97:P97"/>
    <mergeCell ref="S97:U97"/>
    <mergeCell ref="N98:P98"/>
    <mergeCell ref="N99:P99"/>
    <mergeCell ref="O100:P100"/>
    <mergeCell ref="A2:J2"/>
    <mergeCell ref="A3:J3"/>
    <mergeCell ref="K3:S3"/>
    <mergeCell ref="Z6:AA6"/>
    <mergeCell ref="W13:X13"/>
    <mergeCell ref="W17:X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61.5"/>
    <col customWidth="1" min="8" max="8" width="17.25"/>
    <col customWidth="1" min="9" max="9" width="14.0"/>
    <col customWidth="1" min="10" max="10" width="13.75"/>
    <col customWidth="1" min="22" max="22" width="13.88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7"/>
      <c r="Q1" s="7"/>
      <c r="R1" s="5"/>
      <c r="S1" s="244"/>
      <c r="T1" s="245"/>
      <c r="U1" s="5"/>
      <c r="V1" s="5"/>
      <c r="W1" s="8"/>
      <c r="X1" s="8"/>
      <c r="Y1" s="8"/>
      <c r="Z1" s="8"/>
      <c r="AA1" s="8"/>
      <c r="AB1" s="8"/>
      <c r="AC1" s="8"/>
      <c r="AD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244"/>
      <c r="T2" s="245"/>
      <c r="U2" s="13"/>
      <c r="V2" s="5"/>
      <c r="W2" s="8"/>
      <c r="X2" s="8"/>
      <c r="Y2" s="8"/>
      <c r="Z2" s="8"/>
      <c r="AA2" s="8"/>
      <c r="AB2" s="8"/>
      <c r="AC2" s="8"/>
      <c r="AD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244"/>
      <c r="T3" s="245"/>
      <c r="U3" s="16"/>
      <c r="V3" s="5"/>
      <c r="W3" s="8"/>
      <c r="X3" s="8"/>
      <c r="Y3" s="8"/>
      <c r="Z3" s="8"/>
      <c r="AA3" s="8"/>
      <c r="AB3" s="8"/>
      <c r="AC3" s="8"/>
      <c r="AD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6"/>
      <c r="Q4" s="6"/>
      <c r="R4" s="5"/>
      <c r="S4" s="244"/>
      <c r="T4" s="245"/>
      <c r="U4" s="22"/>
      <c r="V4" s="23"/>
      <c r="W4" s="24"/>
      <c r="X4" s="8"/>
      <c r="Y4" s="8"/>
      <c r="Z4" s="8"/>
      <c r="AA4" s="8"/>
      <c r="AB4" s="8"/>
      <c r="AC4" s="8"/>
      <c r="AD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26"/>
      <c r="Q5" s="26"/>
      <c r="R5" s="32"/>
      <c r="S5" s="246"/>
      <c r="T5" s="247"/>
      <c r="U5" s="32"/>
      <c r="V5" s="8"/>
      <c r="W5" s="8"/>
      <c r="X5" s="8"/>
      <c r="Y5" s="8"/>
      <c r="Z5" s="8"/>
      <c r="AA5" s="8"/>
      <c r="AB5" s="8"/>
      <c r="AC5" s="8"/>
      <c r="AD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1682</v>
      </c>
      <c r="P6" s="46" t="s">
        <v>17</v>
      </c>
      <c r="Q6" s="44" t="s">
        <v>15</v>
      </c>
      <c r="R6" s="251" t="s">
        <v>45</v>
      </c>
      <c r="S6" s="252" t="s">
        <v>46</v>
      </c>
      <c r="T6" s="253" t="s">
        <v>47</v>
      </c>
      <c r="U6" s="48" t="s">
        <v>19</v>
      </c>
      <c r="V6" s="49" t="s">
        <v>20</v>
      </c>
      <c r="W6" s="50">
        <f>SUM(K7:K57)</f>
        <v>5026</v>
      </c>
      <c r="X6" s="51"/>
      <c r="Y6" s="52" t="s">
        <v>21</v>
      </c>
      <c r="Z6" s="11"/>
      <c r="AA6" s="8"/>
      <c r="AB6" s="8"/>
      <c r="AC6" s="8"/>
      <c r="AD6" s="8"/>
    </row>
    <row r="7">
      <c r="A7" s="53" t="s">
        <v>48</v>
      </c>
      <c r="B7" s="53" t="s">
        <v>49</v>
      </c>
      <c r="C7" s="54"/>
      <c r="D7" s="513" t="s">
        <v>1683</v>
      </c>
      <c r="E7" s="56" t="s">
        <v>109</v>
      </c>
      <c r="F7" s="53" t="s">
        <v>721</v>
      </c>
      <c r="G7" s="422" t="s">
        <v>1684</v>
      </c>
      <c r="H7" s="85" t="s">
        <v>362</v>
      </c>
      <c r="I7" s="76" t="s">
        <v>363</v>
      </c>
      <c r="J7" s="53" t="s">
        <v>70</v>
      </c>
      <c r="K7" s="59"/>
      <c r="L7" s="60">
        <v>350.0</v>
      </c>
      <c r="M7" s="61"/>
      <c r="N7" s="106"/>
      <c r="O7" s="63"/>
      <c r="P7" s="66"/>
      <c r="Q7" s="64"/>
      <c r="R7" s="262"/>
      <c r="S7" s="263"/>
      <c r="T7" s="260"/>
      <c r="U7" s="68">
        <v>50.0</v>
      </c>
      <c r="V7" s="69" t="s">
        <v>12</v>
      </c>
      <c r="W7" s="70">
        <f>SUM(M8:M94)</f>
        <v>1050</v>
      </c>
      <c r="X7" s="8"/>
      <c r="Y7" s="42" t="s">
        <v>13</v>
      </c>
      <c r="Z7" s="71">
        <f>SUM(N7:N93)</f>
        <v>350</v>
      </c>
      <c r="AA7" s="8"/>
      <c r="AB7" s="8"/>
      <c r="AC7" s="8"/>
      <c r="AD7" s="8"/>
    </row>
    <row r="8">
      <c r="A8" s="53" t="s">
        <v>48</v>
      </c>
      <c r="B8" s="53" t="s">
        <v>49</v>
      </c>
      <c r="C8" s="72"/>
      <c r="D8" s="73" t="s">
        <v>1685</v>
      </c>
      <c r="E8" s="56" t="s">
        <v>63</v>
      </c>
      <c r="F8" s="53" t="s">
        <v>721</v>
      </c>
      <c r="G8" s="405" t="s">
        <v>1686</v>
      </c>
      <c r="H8" s="267" t="s">
        <v>1558</v>
      </c>
      <c r="I8" s="76" t="s">
        <v>1687</v>
      </c>
      <c r="J8" s="53" t="s">
        <v>38</v>
      </c>
      <c r="K8" s="59"/>
      <c r="L8" s="77">
        <v>350.0</v>
      </c>
      <c r="M8" s="61"/>
      <c r="N8" s="62"/>
      <c r="O8" s="43"/>
      <c r="P8" s="78"/>
      <c r="Q8" s="44"/>
      <c r="R8" s="268"/>
      <c r="S8" s="276"/>
      <c r="T8" s="260"/>
      <c r="U8" s="80">
        <v>50.0</v>
      </c>
      <c r="V8" s="44" t="s">
        <v>15</v>
      </c>
      <c r="W8" s="81">
        <f>SUM(Q7:Q93)</f>
        <v>680</v>
      </c>
      <c r="X8" s="8"/>
      <c r="Y8" s="40" t="s">
        <v>11</v>
      </c>
      <c r="Z8" s="82">
        <f>SUM(L7:L68)</f>
        <v>3100</v>
      </c>
      <c r="AA8" s="8"/>
      <c r="AB8" s="8"/>
      <c r="AC8" s="8"/>
      <c r="AD8" s="8"/>
    </row>
    <row r="9">
      <c r="A9" s="53" t="s">
        <v>48</v>
      </c>
      <c r="B9" s="53" t="s">
        <v>49</v>
      </c>
      <c r="C9" s="72"/>
      <c r="D9" s="73" t="s">
        <v>1688</v>
      </c>
      <c r="E9" s="56" t="s">
        <v>29</v>
      </c>
      <c r="F9" s="53" t="s">
        <v>721</v>
      </c>
      <c r="G9" s="405" t="s">
        <v>1689</v>
      </c>
      <c r="H9" s="85"/>
      <c r="I9" s="76" t="s">
        <v>1690</v>
      </c>
      <c r="J9" s="53" t="s">
        <v>70</v>
      </c>
      <c r="K9" s="86"/>
      <c r="L9" s="77">
        <v>300.0</v>
      </c>
      <c r="M9" s="61"/>
      <c r="N9" s="62"/>
      <c r="O9" s="87"/>
      <c r="P9" s="89"/>
      <c r="Q9" s="64"/>
      <c r="R9" s="268"/>
      <c r="S9" s="275"/>
      <c r="T9" s="282"/>
      <c r="U9" s="80">
        <v>50.0</v>
      </c>
      <c r="V9" s="43" t="s">
        <v>1682</v>
      </c>
      <c r="W9" s="90">
        <f>SUM(O102)</f>
        <v>1050</v>
      </c>
      <c r="X9" s="8"/>
      <c r="Y9" s="95" t="s">
        <v>23</v>
      </c>
      <c r="Z9" s="96">
        <f>SUM(Z7:Z8)</f>
        <v>3450</v>
      </c>
      <c r="AA9" s="8"/>
      <c r="AB9" s="8"/>
      <c r="AC9" s="8"/>
      <c r="AD9" s="8"/>
    </row>
    <row r="10">
      <c r="A10" s="53" t="s">
        <v>57</v>
      </c>
      <c r="B10" s="53" t="s">
        <v>49</v>
      </c>
      <c r="C10" s="91"/>
      <c r="D10" s="73" t="s">
        <v>1691</v>
      </c>
      <c r="E10" s="56" t="s">
        <v>129</v>
      </c>
      <c r="F10" s="53" t="s">
        <v>721</v>
      </c>
      <c r="G10" s="405" t="s">
        <v>1692</v>
      </c>
      <c r="H10" s="85" t="s">
        <v>1693</v>
      </c>
      <c r="I10" s="401" t="s">
        <v>1694</v>
      </c>
      <c r="J10" s="53" t="s">
        <v>38</v>
      </c>
      <c r="K10" s="86">
        <v>350.0</v>
      </c>
      <c r="L10" s="271"/>
      <c r="M10" s="61"/>
      <c r="N10" s="94"/>
      <c r="O10" s="87"/>
      <c r="P10" s="89"/>
      <c r="Q10" s="64"/>
      <c r="R10" s="272"/>
      <c r="S10" s="273"/>
      <c r="T10" s="282"/>
      <c r="U10" s="80">
        <v>50.0</v>
      </c>
      <c r="V10" s="250" t="s">
        <v>44</v>
      </c>
      <c r="W10" s="515">
        <v>0.0</v>
      </c>
      <c r="X10" s="8"/>
      <c r="Y10" s="8"/>
      <c r="Z10" s="8"/>
      <c r="AA10" s="8"/>
      <c r="AB10" s="8"/>
      <c r="AC10" s="8"/>
      <c r="AD10" s="8"/>
    </row>
    <row r="11" ht="16.5" customHeight="1">
      <c r="A11" s="53" t="s">
        <v>57</v>
      </c>
      <c r="B11" s="53" t="s">
        <v>49</v>
      </c>
      <c r="C11" s="54"/>
      <c r="D11" s="120" t="s">
        <v>1695</v>
      </c>
      <c r="E11" s="56" t="s">
        <v>129</v>
      </c>
      <c r="F11" s="53" t="s">
        <v>721</v>
      </c>
      <c r="G11" s="516" t="s">
        <v>1696</v>
      </c>
      <c r="H11" s="75" t="s">
        <v>1697</v>
      </c>
      <c r="I11" s="76" t="s">
        <v>1698</v>
      </c>
      <c r="J11" s="53" t="s">
        <v>38</v>
      </c>
      <c r="K11" s="59">
        <v>430.0</v>
      </c>
      <c r="L11" s="77"/>
      <c r="M11" s="97"/>
      <c r="N11" s="62"/>
      <c r="O11" s="43"/>
      <c r="P11" s="78"/>
      <c r="Q11" s="44"/>
      <c r="R11" s="262"/>
      <c r="S11" s="275"/>
      <c r="T11" s="282"/>
      <c r="U11" s="80">
        <v>100.0</v>
      </c>
      <c r="V11" s="98" t="s">
        <v>24</v>
      </c>
      <c r="W11" s="99">
        <f>SUM(W6:W10)</f>
        <v>7806</v>
      </c>
      <c r="X11" s="8"/>
      <c r="Y11" s="8"/>
      <c r="Z11" s="8"/>
      <c r="AA11" s="8"/>
      <c r="AB11" s="8"/>
      <c r="AC11" s="8"/>
      <c r="AD11" s="8"/>
    </row>
    <row r="12">
      <c r="A12" s="53" t="s">
        <v>48</v>
      </c>
      <c r="B12" s="53" t="s">
        <v>49</v>
      </c>
      <c r="C12" s="72"/>
      <c r="D12" s="73" t="s">
        <v>1699</v>
      </c>
      <c r="E12" s="56" t="s">
        <v>72</v>
      </c>
      <c r="F12" s="53" t="s">
        <v>721</v>
      </c>
      <c r="G12" s="516" t="s">
        <v>1700</v>
      </c>
      <c r="H12" s="267" t="s">
        <v>1701</v>
      </c>
      <c r="I12" s="255">
        <v>8.293104922E9</v>
      </c>
      <c r="J12" s="53" t="s">
        <v>70</v>
      </c>
      <c r="K12" s="59"/>
      <c r="L12" s="77"/>
      <c r="M12" s="61"/>
      <c r="N12" s="62">
        <v>350.0</v>
      </c>
      <c r="O12" s="43"/>
      <c r="P12" s="78"/>
      <c r="Q12" s="44"/>
      <c r="R12" s="268"/>
      <c r="S12" s="276"/>
      <c r="T12" s="282"/>
      <c r="U12" s="80">
        <v>50.0</v>
      </c>
      <c r="V12" s="100"/>
      <c r="W12" s="101"/>
      <c r="X12" s="8"/>
      <c r="Y12" s="95" t="s">
        <v>25</v>
      </c>
      <c r="Z12" s="389">
        <f>SUM(W11,W15,W21,Z9)</f>
        <v>11531</v>
      </c>
      <c r="AA12" s="8"/>
      <c r="AB12" s="8"/>
      <c r="AC12" s="8"/>
      <c r="AD12" s="8"/>
    </row>
    <row r="13">
      <c r="A13" s="53" t="s">
        <v>48</v>
      </c>
      <c r="B13" s="53" t="s">
        <v>49</v>
      </c>
      <c r="C13" s="72"/>
      <c r="D13" s="73" t="s">
        <v>1702</v>
      </c>
      <c r="E13" s="56" t="s">
        <v>51</v>
      </c>
      <c r="F13" s="53" t="s">
        <v>1703</v>
      </c>
      <c r="G13" s="405" t="s">
        <v>1704</v>
      </c>
      <c r="H13" s="75" t="s">
        <v>1705</v>
      </c>
      <c r="I13" s="401" t="s">
        <v>1706</v>
      </c>
      <c r="J13" s="53" t="s">
        <v>38</v>
      </c>
      <c r="K13" s="59">
        <v>350.0</v>
      </c>
      <c r="L13" s="77"/>
      <c r="M13" s="61"/>
      <c r="N13" s="62"/>
      <c r="O13" s="87"/>
      <c r="P13" s="89"/>
      <c r="Q13" s="64"/>
      <c r="R13" s="268"/>
      <c r="S13" s="275"/>
      <c r="T13" s="402"/>
      <c r="U13" s="80">
        <v>100.0</v>
      </c>
      <c r="V13" s="102" t="s">
        <v>26</v>
      </c>
      <c r="X13" s="8"/>
      <c r="Y13" s="8"/>
      <c r="Z13" s="8"/>
      <c r="AA13" s="8"/>
      <c r="AB13" s="8"/>
      <c r="AC13" s="8"/>
      <c r="AD13" s="8"/>
    </row>
    <row r="14">
      <c r="A14" s="53" t="s">
        <v>57</v>
      </c>
      <c r="B14" s="53" t="s">
        <v>49</v>
      </c>
      <c r="C14" s="72"/>
      <c r="D14" s="73" t="s">
        <v>1707</v>
      </c>
      <c r="E14" s="56" t="s">
        <v>51</v>
      </c>
      <c r="F14" s="53" t="s">
        <v>1703</v>
      </c>
      <c r="G14" s="405" t="s">
        <v>1708</v>
      </c>
      <c r="H14" s="85"/>
      <c r="I14" s="76" t="s">
        <v>1709</v>
      </c>
      <c r="J14" s="53" t="s">
        <v>38</v>
      </c>
      <c r="K14" s="59"/>
      <c r="L14" s="77"/>
      <c r="M14" s="61">
        <v>350.0</v>
      </c>
      <c r="N14" s="62"/>
      <c r="O14" s="87"/>
      <c r="P14" s="89"/>
      <c r="Q14" s="64"/>
      <c r="R14" s="268"/>
      <c r="S14" s="275"/>
      <c r="T14" s="274"/>
      <c r="U14" s="80">
        <v>100.0</v>
      </c>
      <c r="V14" s="104" t="s">
        <v>17</v>
      </c>
      <c r="W14" s="90">
        <f>SUM(P7:P95)</f>
        <v>0</v>
      </c>
      <c r="X14" s="8"/>
      <c r="Y14" s="8"/>
      <c r="Z14" s="8"/>
      <c r="AA14" s="8"/>
      <c r="AB14" s="8"/>
      <c r="AC14" s="8"/>
      <c r="AD14" s="8"/>
    </row>
    <row r="15">
      <c r="A15" s="53" t="s">
        <v>48</v>
      </c>
      <c r="B15" s="53" t="s">
        <v>187</v>
      </c>
      <c r="C15" s="54"/>
      <c r="D15" s="73" t="s">
        <v>188</v>
      </c>
      <c r="E15" s="56" t="s">
        <v>93</v>
      </c>
      <c r="F15" s="53" t="s">
        <v>94</v>
      </c>
      <c r="G15" s="405" t="s">
        <v>1710</v>
      </c>
      <c r="H15" s="85" t="s">
        <v>1711</v>
      </c>
      <c r="I15" s="76" t="s">
        <v>1712</v>
      </c>
      <c r="J15" s="53" t="s">
        <v>38</v>
      </c>
      <c r="K15" s="59" t="s">
        <v>457</v>
      </c>
      <c r="L15" s="105"/>
      <c r="M15" s="61"/>
      <c r="N15" s="106"/>
      <c r="O15" s="43"/>
      <c r="P15" s="78"/>
      <c r="Q15" s="44"/>
      <c r="R15" s="268"/>
      <c r="S15" s="275"/>
      <c r="T15" s="282"/>
      <c r="U15" s="80" t="s">
        <v>188</v>
      </c>
      <c r="V15" s="98" t="s">
        <v>27</v>
      </c>
      <c r="W15" s="99">
        <f>SUM(W14)</f>
        <v>0</v>
      </c>
      <c r="X15" s="8"/>
      <c r="Y15" s="8"/>
      <c r="Z15" s="8"/>
      <c r="AA15" s="8"/>
      <c r="AB15" s="8"/>
      <c r="AC15" s="8"/>
      <c r="AD15" s="8"/>
    </row>
    <row r="16">
      <c r="A16" s="456" t="s">
        <v>48</v>
      </c>
      <c r="B16" s="456" t="s">
        <v>49</v>
      </c>
      <c r="C16" s="517"/>
      <c r="D16" s="518" t="s">
        <v>1713</v>
      </c>
      <c r="E16" s="374" t="s">
        <v>29</v>
      </c>
      <c r="F16" s="456" t="s">
        <v>721</v>
      </c>
      <c r="G16" s="405" t="s">
        <v>1714</v>
      </c>
      <c r="H16" s="370" t="s">
        <v>1715</v>
      </c>
      <c r="I16" s="519" t="s">
        <v>1716</v>
      </c>
      <c r="J16" s="456" t="s">
        <v>70</v>
      </c>
      <c r="K16" s="461"/>
      <c r="L16" s="520">
        <v>350.0</v>
      </c>
      <c r="M16" s="464"/>
      <c r="N16" s="464"/>
      <c r="O16" s="461"/>
      <c r="P16" s="461"/>
      <c r="Q16" s="461"/>
      <c r="R16" s="521"/>
      <c r="S16" s="521"/>
      <c r="T16" s="522"/>
      <c r="U16" s="523">
        <v>50.0</v>
      </c>
      <c r="V16" s="524"/>
      <c r="W16" s="525"/>
      <c r="X16" s="467"/>
      <c r="Y16" s="467"/>
      <c r="Z16" s="467"/>
      <c r="AA16" s="467"/>
      <c r="AB16" s="467"/>
      <c r="AC16" s="467"/>
      <c r="AD16" s="467"/>
    </row>
    <row r="17">
      <c r="A17" s="53" t="s">
        <v>48</v>
      </c>
      <c r="B17" s="53" t="s">
        <v>49</v>
      </c>
      <c r="C17" s="72"/>
      <c r="D17" s="73" t="s">
        <v>1717</v>
      </c>
      <c r="E17" s="56"/>
      <c r="F17" s="53" t="s">
        <v>721</v>
      </c>
      <c r="G17" s="405" t="s">
        <v>1718</v>
      </c>
      <c r="H17" s="85" t="s">
        <v>1719</v>
      </c>
      <c r="I17" s="92" t="s">
        <v>1720</v>
      </c>
      <c r="J17" s="53" t="s">
        <v>70</v>
      </c>
      <c r="K17" s="59"/>
      <c r="L17" s="60">
        <v>350.0</v>
      </c>
      <c r="M17" s="61"/>
      <c r="N17" s="62"/>
      <c r="O17" s="87"/>
      <c r="P17" s="89"/>
      <c r="Q17" s="64"/>
      <c r="R17" s="268"/>
      <c r="S17" s="275"/>
      <c r="T17" s="282"/>
      <c r="U17" s="80">
        <v>50.0</v>
      </c>
      <c r="V17" s="283" t="s">
        <v>97</v>
      </c>
      <c r="X17" s="8"/>
      <c r="Y17" s="8"/>
      <c r="Z17" s="110"/>
      <c r="AA17" s="8"/>
      <c r="AB17" s="8"/>
      <c r="AC17" s="8"/>
      <c r="AD17" s="8"/>
    </row>
    <row r="18" ht="15.75" customHeight="1">
      <c r="A18" s="53" t="s">
        <v>57</v>
      </c>
      <c r="B18" s="53" t="s">
        <v>49</v>
      </c>
      <c r="C18" s="72"/>
      <c r="D18" s="73" t="s">
        <v>1388</v>
      </c>
      <c r="E18" s="56" t="s">
        <v>109</v>
      </c>
      <c r="F18" s="53" t="s">
        <v>721</v>
      </c>
      <c r="G18" s="403" t="s">
        <v>1721</v>
      </c>
      <c r="H18" s="85" t="s">
        <v>1722</v>
      </c>
      <c r="I18" s="255">
        <v>8.191619269E9</v>
      </c>
      <c r="J18" s="53" t="s">
        <v>38</v>
      </c>
      <c r="K18" s="59"/>
      <c r="L18" s="77"/>
      <c r="M18" s="111">
        <v>350.0</v>
      </c>
      <c r="N18" s="62"/>
      <c r="O18" s="63"/>
      <c r="P18" s="66"/>
      <c r="Q18" s="112"/>
      <c r="R18" s="262"/>
      <c r="S18" s="275"/>
      <c r="T18" s="274"/>
      <c r="U18" s="80">
        <v>50.0</v>
      </c>
      <c r="V18" s="284" t="s">
        <v>45</v>
      </c>
      <c r="W18" s="70">
        <f>SUM(R7:R93)</f>
        <v>0</v>
      </c>
      <c r="X18" s="8"/>
      <c r="Y18" s="8"/>
      <c r="Z18" s="8"/>
      <c r="AA18" s="8"/>
      <c r="AB18" s="8"/>
      <c r="AC18" s="8"/>
      <c r="AD18" s="8"/>
    </row>
    <row r="19" ht="17.25" customHeight="1">
      <c r="A19" s="53" t="s">
        <v>57</v>
      </c>
      <c r="B19" s="53" t="s">
        <v>49</v>
      </c>
      <c r="C19" s="72"/>
      <c r="D19" s="83"/>
      <c r="E19" s="56" t="s">
        <v>29</v>
      </c>
      <c r="F19" s="53" t="s">
        <v>721</v>
      </c>
      <c r="G19" s="422" t="s">
        <v>1723</v>
      </c>
      <c r="H19" s="85" t="s">
        <v>1724</v>
      </c>
      <c r="I19" s="255">
        <v>7.199251234E9</v>
      </c>
      <c r="J19" s="53" t="s">
        <v>70</v>
      </c>
      <c r="K19" s="59">
        <v>350.0</v>
      </c>
      <c r="L19" s="77"/>
      <c r="M19" s="111"/>
      <c r="N19" s="62"/>
      <c r="O19" s="87"/>
      <c r="P19" s="89"/>
      <c r="Q19" s="64"/>
      <c r="R19" s="268"/>
      <c r="S19" s="275"/>
      <c r="T19" s="274"/>
      <c r="U19" s="80">
        <v>50.0</v>
      </c>
      <c r="V19" s="285" t="s">
        <v>46</v>
      </c>
      <c r="W19" s="70">
        <f>SUM(S7:S93)</f>
        <v>175</v>
      </c>
      <c r="X19" s="8"/>
      <c r="Y19" s="8"/>
      <c r="Z19" s="8"/>
      <c r="AA19" s="8"/>
      <c r="AB19" s="8"/>
      <c r="AC19" s="8"/>
      <c r="AD19" s="8"/>
    </row>
    <row r="20">
      <c r="A20" s="53" t="s">
        <v>57</v>
      </c>
      <c r="B20" s="53" t="s">
        <v>49</v>
      </c>
      <c r="C20" s="72"/>
      <c r="D20" s="73" t="s">
        <v>1725</v>
      </c>
      <c r="E20" s="56" t="s">
        <v>63</v>
      </c>
      <c r="F20" s="53" t="s">
        <v>721</v>
      </c>
      <c r="G20" s="405" t="s">
        <v>1726</v>
      </c>
      <c r="H20" s="85" t="s">
        <v>1727</v>
      </c>
      <c r="I20" s="255">
        <v>2.197200276E10</v>
      </c>
      <c r="J20" s="53" t="s">
        <v>38</v>
      </c>
      <c r="K20" s="59">
        <v>350.0</v>
      </c>
      <c r="L20" s="77"/>
      <c r="M20" s="61"/>
      <c r="N20" s="115"/>
      <c r="O20" s="87"/>
      <c r="P20" s="89"/>
      <c r="Q20" s="64"/>
      <c r="R20" s="268"/>
      <c r="S20" s="275"/>
      <c r="T20" s="274"/>
      <c r="U20" s="80">
        <v>50.0</v>
      </c>
      <c r="V20" s="286" t="s">
        <v>47</v>
      </c>
      <c r="W20" s="287">
        <f>SUM(T7:T93)</f>
        <v>100</v>
      </c>
      <c r="X20" s="8"/>
      <c r="Y20" s="8"/>
      <c r="Z20" s="8"/>
      <c r="AA20" s="8"/>
      <c r="AB20" s="8"/>
      <c r="AC20" s="8"/>
      <c r="AD20" s="8"/>
    </row>
    <row r="21">
      <c r="A21" s="53" t="s">
        <v>57</v>
      </c>
      <c r="B21" s="53" t="s">
        <v>49</v>
      </c>
      <c r="C21" s="72"/>
      <c r="D21" s="73" t="s">
        <v>1728</v>
      </c>
      <c r="E21" s="56" t="s">
        <v>133</v>
      </c>
      <c r="F21" s="53" t="s">
        <v>59</v>
      </c>
      <c r="G21" s="405" t="s">
        <v>1729</v>
      </c>
      <c r="H21" s="85" t="s">
        <v>1730</v>
      </c>
      <c r="I21" s="255">
        <v>8.586570165E9</v>
      </c>
      <c r="J21" s="53" t="s">
        <v>70</v>
      </c>
      <c r="K21" s="59">
        <v>250.0</v>
      </c>
      <c r="L21" s="77"/>
      <c r="M21" s="61"/>
      <c r="N21" s="115"/>
      <c r="O21" s="87"/>
      <c r="P21" s="89"/>
      <c r="Q21" s="64"/>
      <c r="R21" s="268"/>
      <c r="S21" s="275"/>
      <c r="T21" s="274"/>
      <c r="U21" s="80">
        <v>125.0</v>
      </c>
      <c r="V21" s="98" t="s">
        <v>116</v>
      </c>
      <c r="W21" s="99">
        <f>SUM(W18:W20)</f>
        <v>275</v>
      </c>
      <c r="X21" s="8"/>
      <c r="Y21" s="8"/>
      <c r="Z21" s="8"/>
      <c r="AA21" s="8"/>
      <c r="AB21" s="8"/>
      <c r="AC21" s="8"/>
      <c r="AD21" s="8"/>
    </row>
    <row r="22">
      <c r="A22" s="53" t="s">
        <v>57</v>
      </c>
      <c r="B22" s="53" t="s">
        <v>49</v>
      </c>
      <c r="C22" s="72"/>
      <c r="D22" s="83"/>
      <c r="E22" s="56"/>
      <c r="F22" s="53"/>
      <c r="G22" s="405" t="s">
        <v>1731</v>
      </c>
      <c r="H22" s="85"/>
      <c r="I22" s="92" t="s">
        <v>1732</v>
      </c>
      <c r="J22" s="53" t="s">
        <v>56</v>
      </c>
      <c r="K22" s="59"/>
      <c r="L22" s="77"/>
      <c r="M22" s="61"/>
      <c r="N22" s="106"/>
      <c r="O22" s="87"/>
      <c r="P22" s="89"/>
      <c r="Q22" s="64"/>
      <c r="R22" s="289"/>
      <c r="S22" s="276">
        <v>125.0</v>
      </c>
      <c r="T22" s="282"/>
      <c r="U22" s="269">
        <v>125.0</v>
      </c>
      <c r="V22" s="8"/>
      <c r="W22" s="8"/>
      <c r="X22" s="8"/>
      <c r="Y22" s="8"/>
      <c r="Z22" s="8"/>
      <c r="AA22" s="8"/>
      <c r="AB22" s="8"/>
      <c r="AC22" s="8"/>
      <c r="AD22" s="8"/>
    </row>
    <row r="23">
      <c r="A23" s="53" t="s">
        <v>48</v>
      </c>
      <c r="B23" s="53" t="s">
        <v>49</v>
      </c>
      <c r="C23" s="72"/>
      <c r="D23" s="73" t="s">
        <v>1490</v>
      </c>
      <c r="E23" s="56" t="s">
        <v>129</v>
      </c>
      <c r="F23" s="53" t="s">
        <v>721</v>
      </c>
      <c r="G23" s="405" t="s">
        <v>1733</v>
      </c>
      <c r="H23" s="85" t="s">
        <v>1734</v>
      </c>
      <c r="I23" s="76" t="s">
        <v>1735</v>
      </c>
      <c r="J23" s="53" t="s">
        <v>38</v>
      </c>
      <c r="K23" s="59"/>
      <c r="L23" s="77">
        <v>350.0</v>
      </c>
      <c r="M23" s="61"/>
      <c r="N23" s="62"/>
      <c r="O23" s="87"/>
      <c r="P23" s="89"/>
      <c r="Q23" s="64"/>
      <c r="R23" s="262"/>
      <c r="S23" s="275"/>
      <c r="T23" s="292"/>
      <c r="U23" s="80">
        <v>50.0</v>
      </c>
      <c r="V23" s="8"/>
      <c r="W23" s="8"/>
      <c r="X23" s="8"/>
      <c r="Y23" s="8"/>
      <c r="Z23" s="8"/>
      <c r="AA23" s="8"/>
      <c r="AB23" s="8"/>
      <c r="AC23" s="8"/>
      <c r="AD23" s="8"/>
    </row>
    <row r="24" ht="17.25" customHeight="1">
      <c r="A24" s="53" t="s">
        <v>48</v>
      </c>
      <c r="B24" s="53" t="s">
        <v>187</v>
      </c>
      <c r="C24" s="72"/>
      <c r="D24" s="121" t="s">
        <v>188</v>
      </c>
      <c r="E24" s="56" t="s">
        <v>133</v>
      </c>
      <c r="F24" s="53" t="s">
        <v>59</v>
      </c>
      <c r="G24" s="405" t="s">
        <v>1736</v>
      </c>
      <c r="H24" s="85"/>
      <c r="I24" s="92" t="s">
        <v>718</v>
      </c>
      <c r="J24" s="53" t="s">
        <v>38</v>
      </c>
      <c r="K24" s="116"/>
      <c r="L24" s="77"/>
      <c r="M24" s="61"/>
      <c r="N24" s="106"/>
      <c r="O24" s="87"/>
      <c r="P24" s="89"/>
      <c r="Q24" s="64"/>
      <c r="R24" s="268"/>
      <c r="S24" s="276"/>
      <c r="T24" s="282" t="s">
        <v>488</v>
      </c>
      <c r="U24" s="80" t="s">
        <v>188</v>
      </c>
      <c r="V24" s="290" t="s">
        <v>127</v>
      </c>
      <c r="W24" s="291">
        <f>SUM(W11,W15,W21,Z9)</f>
        <v>11531</v>
      </c>
      <c r="X24" s="8"/>
      <c r="Y24" s="8"/>
      <c r="Z24" s="8"/>
      <c r="AA24" s="8"/>
      <c r="AB24" s="8"/>
      <c r="AC24" s="8"/>
      <c r="AD24" s="8"/>
    </row>
    <row r="25" ht="15.75" customHeight="1">
      <c r="A25" s="53" t="s">
        <v>48</v>
      </c>
      <c r="B25" s="53" t="s">
        <v>187</v>
      </c>
      <c r="C25" s="72"/>
      <c r="D25" s="121" t="s">
        <v>188</v>
      </c>
      <c r="E25" s="56" t="s">
        <v>129</v>
      </c>
      <c r="F25" s="53" t="s">
        <v>189</v>
      </c>
      <c r="G25" s="405" t="s">
        <v>1737</v>
      </c>
      <c r="H25" s="85"/>
      <c r="I25" s="92" t="s">
        <v>718</v>
      </c>
      <c r="J25" s="53" t="s">
        <v>38</v>
      </c>
      <c r="K25" s="59"/>
      <c r="L25" s="60"/>
      <c r="M25" s="97"/>
      <c r="N25" s="106"/>
      <c r="O25" s="87"/>
      <c r="P25" s="89"/>
      <c r="Q25" s="64"/>
      <c r="R25" s="268"/>
      <c r="S25" s="276"/>
      <c r="T25" s="282" t="s">
        <v>488</v>
      </c>
      <c r="U25" s="277" t="s">
        <v>188</v>
      </c>
      <c r="V25" s="113"/>
      <c r="W25" s="114"/>
      <c r="X25" s="8"/>
      <c r="Y25" s="8"/>
      <c r="Z25" s="8"/>
      <c r="AA25" s="8"/>
      <c r="AB25" s="8"/>
      <c r="AC25" s="8"/>
      <c r="AD25" s="8"/>
    </row>
    <row r="26">
      <c r="A26" s="53" t="s">
        <v>48</v>
      </c>
      <c r="B26" s="53" t="s">
        <v>49</v>
      </c>
      <c r="C26" s="54"/>
      <c r="D26" s="73" t="s">
        <v>1738</v>
      </c>
      <c r="E26" s="56" t="s">
        <v>121</v>
      </c>
      <c r="F26" s="53" t="s">
        <v>721</v>
      </c>
      <c r="G26" s="405" t="s">
        <v>1739</v>
      </c>
      <c r="H26" s="85"/>
      <c r="I26" s="117" t="s">
        <v>1740</v>
      </c>
      <c r="J26" s="53" t="s">
        <v>70</v>
      </c>
      <c r="K26" s="86"/>
      <c r="L26" s="77">
        <v>450.0</v>
      </c>
      <c r="M26" s="118"/>
      <c r="N26" s="106"/>
      <c r="O26" s="87"/>
      <c r="P26" s="66"/>
      <c r="Q26" s="112"/>
      <c r="R26" s="268"/>
      <c r="S26" s="276"/>
      <c r="T26" s="282"/>
      <c r="U26" s="80">
        <v>100.0</v>
      </c>
      <c r="V26" s="8"/>
      <c r="W26" s="8"/>
      <c r="X26" s="8"/>
      <c r="Y26" s="8"/>
      <c r="Z26" s="8"/>
      <c r="AA26" s="8"/>
      <c r="AB26" s="8"/>
      <c r="AC26" s="8"/>
      <c r="AD26" s="8"/>
    </row>
    <row r="27">
      <c r="A27" s="53" t="s">
        <v>48</v>
      </c>
      <c r="B27" s="53" t="s">
        <v>49</v>
      </c>
      <c r="C27" s="54"/>
      <c r="D27" s="73" t="s">
        <v>1741</v>
      </c>
      <c r="E27" s="56" t="s">
        <v>500</v>
      </c>
      <c r="F27" s="53" t="s">
        <v>721</v>
      </c>
      <c r="G27" s="405" t="s">
        <v>1742</v>
      </c>
      <c r="H27" s="85"/>
      <c r="I27" s="117" t="s">
        <v>1743</v>
      </c>
      <c r="J27" s="53" t="s">
        <v>38</v>
      </c>
      <c r="K27" s="119"/>
      <c r="L27" s="77"/>
      <c r="M27" s="111"/>
      <c r="N27" s="62"/>
      <c r="O27" s="87"/>
      <c r="P27" s="89"/>
      <c r="Q27" s="64">
        <v>340.0</v>
      </c>
      <c r="R27" s="268"/>
      <c r="S27" s="276"/>
      <c r="T27" s="294"/>
      <c r="U27" s="80">
        <v>50.0</v>
      </c>
      <c r="V27" s="8"/>
      <c r="W27" s="8"/>
      <c r="X27" s="8"/>
      <c r="Y27" s="8"/>
      <c r="Z27" s="8"/>
      <c r="AA27" s="8"/>
      <c r="AB27" s="8"/>
      <c r="AC27" s="8"/>
      <c r="AD27" s="8"/>
    </row>
    <row r="28">
      <c r="A28" s="53" t="s">
        <v>48</v>
      </c>
      <c r="B28" s="53" t="s">
        <v>49</v>
      </c>
      <c r="C28" s="54"/>
      <c r="D28" s="73" t="s">
        <v>1741</v>
      </c>
      <c r="E28" s="56" t="s">
        <v>500</v>
      </c>
      <c r="F28" s="53" t="s">
        <v>721</v>
      </c>
      <c r="G28" s="405" t="s">
        <v>1744</v>
      </c>
      <c r="H28" s="85"/>
      <c r="I28" s="117" t="s">
        <v>1743</v>
      </c>
      <c r="J28" s="53" t="s">
        <v>38</v>
      </c>
      <c r="K28" s="119"/>
      <c r="L28" s="77"/>
      <c r="M28" s="61"/>
      <c r="N28" s="115"/>
      <c r="O28" s="87"/>
      <c r="P28" s="89"/>
      <c r="Q28" s="64">
        <v>340.0</v>
      </c>
      <c r="R28" s="262"/>
      <c r="S28" s="275"/>
      <c r="T28" s="295"/>
      <c r="U28" s="56">
        <v>50.0</v>
      </c>
      <c r="V28" s="8"/>
      <c r="W28" s="8"/>
      <c r="X28" s="8"/>
      <c r="Y28" s="8"/>
      <c r="Z28" s="8"/>
      <c r="AA28" s="8"/>
      <c r="AB28" s="8"/>
      <c r="AC28" s="8"/>
      <c r="AD28" s="8"/>
    </row>
    <row r="29">
      <c r="A29" s="53" t="s">
        <v>57</v>
      </c>
      <c r="B29" s="53" t="s">
        <v>49</v>
      </c>
      <c r="C29" s="54"/>
      <c r="D29" s="120" t="s">
        <v>1745</v>
      </c>
      <c r="E29" s="56" t="s">
        <v>29</v>
      </c>
      <c r="F29" s="53" t="s">
        <v>721</v>
      </c>
      <c r="G29" s="405" t="s">
        <v>1746</v>
      </c>
      <c r="H29" s="85" t="s">
        <v>1558</v>
      </c>
      <c r="I29" s="58">
        <v>7.491952454E9</v>
      </c>
      <c r="J29" s="53" t="s">
        <v>70</v>
      </c>
      <c r="K29" s="59"/>
      <c r="L29" s="77"/>
      <c r="M29" s="61"/>
      <c r="N29" s="62"/>
      <c r="O29" s="87">
        <v>350.0</v>
      </c>
      <c r="P29" s="89"/>
      <c r="Q29" s="64"/>
      <c r="R29" s="268"/>
      <c r="S29" s="275"/>
      <c r="T29" s="295"/>
      <c r="U29" s="56">
        <v>50.0</v>
      </c>
      <c r="V29" s="8"/>
      <c r="W29" s="8"/>
      <c r="X29" s="8"/>
      <c r="Y29" s="8"/>
      <c r="Z29" s="8"/>
      <c r="AA29" s="8"/>
      <c r="AB29" s="8"/>
      <c r="AC29" s="8"/>
      <c r="AD29" s="8"/>
    </row>
    <row r="30">
      <c r="A30" s="53" t="s">
        <v>57</v>
      </c>
      <c r="B30" s="53" t="s">
        <v>49</v>
      </c>
      <c r="C30" s="72"/>
      <c r="D30" s="120" t="s">
        <v>1747</v>
      </c>
      <c r="E30" s="56" t="s">
        <v>104</v>
      </c>
      <c r="F30" s="53" t="s">
        <v>105</v>
      </c>
      <c r="G30" s="405" t="s">
        <v>1748</v>
      </c>
      <c r="H30" s="85" t="s">
        <v>1749</v>
      </c>
      <c r="I30" s="117" t="s">
        <v>1750</v>
      </c>
      <c r="J30" s="53" t="s">
        <v>38</v>
      </c>
      <c r="K30" s="59">
        <v>350.0</v>
      </c>
      <c r="L30" s="60"/>
      <c r="M30" s="61"/>
      <c r="N30" s="62"/>
      <c r="O30" s="87"/>
      <c r="P30" s="89"/>
      <c r="Q30" s="64"/>
      <c r="R30" s="296"/>
      <c r="S30" s="297"/>
      <c r="T30" s="295"/>
      <c r="U30" s="56">
        <v>175.0</v>
      </c>
      <c r="V30" s="8"/>
      <c r="W30" s="8"/>
      <c r="X30" s="8"/>
      <c r="Y30" s="8"/>
      <c r="Z30" s="8"/>
      <c r="AA30" s="8"/>
      <c r="AB30" s="8"/>
      <c r="AC30" s="8"/>
      <c r="AD30" s="8"/>
    </row>
    <row r="31">
      <c r="A31" s="53" t="s">
        <v>57</v>
      </c>
      <c r="B31" s="53" t="s">
        <v>87</v>
      </c>
      <c r="C31" s="121"/>
      <c r="D31" s="120" t="s">
        <v>1751</v>
      </c>
      <c r="E31" s="56" t="s">
        <v>104</v>
      </c>
      <c r="F31" s="53" t="s">
        <v>105</v>
      </c>
      <c r="G31" s="405" t="s">
        <v>1752</v>
      </c>
      <c r="H31" s="85" t="s">
        <v>1753</v>
      </c>
      <c r="I31" s="117" t="s">
        <v>857</v>
      </c>
      <c r="J31" s="53" t="s">
        <v>38</v>
      </c>
      <c r="K31" s="59">
        <v>1250.0</v>
      </c>
      <c r="L31" s="77"/>
      <c r="M31" s="61"/>
      <c r="N31" s="106"/>
      <c r="O31" s="43"/>
      <c r="P31" s="78"/>
      <c r="Q31" s="44"/>
      <c r="R31" s="296"/>
      <c r="S31" s="297"/>
      <c r="T31" s="295"/>
      <c r="U31" s="298">
        <v>1250.0</v>
      </c>
      <c r="V31" s="8"/>
      <c r="W31" s="8"/>
      <c r="X31" s="8"/>
      <c r="Y31" s="8"/>
      <c r="Z31" s="8"/>
      <c r="AA31" s="8"/>
      <c r="AB31" s="8"/>
      <c r="AC31" s="8"/>
      <c r="AD31" s="8"/>
    </row>
    <row r="32">
      <c r="A32" s="53" t="s">
        <v>57</v>
      </c>
      <c r="B32" s="53" t="s">
        <v>49</v>
      </c>
      <c r="C32" s="72"/>
      <c r="D32" s="120"/>
      <c r="E32" s="84"/>
      <c r="F32" s="53"/>
      <c r="G32" s="299" t="s">
        <v>1754</v>
      </c>
      <c r="H32" s="122"/>
      <c r="I32" s="117" t="s">
        <v>1755</v>
      </c>
      <c r="J32" s="103"/>
      <c r="K32" s="59"/>
      <c r="L32" s="77"/>
      <c r="M32" s="123"/>
      <c r="N32" s="62"/>
      <c r="O32" s="87"/>
      <c r="P32" s="89"/>
      <c r="Q32" s="64"/>
      <c r="R32" s="296"/>
      <c r="S32" s="300">
        <v>50.0</v>
      </c>
      <c r="T32" s="294"/>
      <c r="U32" s="298">
        <v>50.0</v>
      </c>
      <c r="V32" s="8"/>
      <c r="W32" s="8"/>
      <c r="X32" s="8"/>
      <c r="Y32" s="8"/>
      <c r="Z32" s="8"/>
      <c r="AA32" s="8"/>
      <c r="AB32" s="8"/>
      <c r="AC32" s="8"/>
      <c r="AD32" s="8"/>
    </row>
    <row r="33">
      <c r="A33" s="53" t="s">
        <v>57</v>
      </c>
      <c r="B33" s="53" t="s">
        <v>49</v>
      </c>
      <c r="C33" s="124"/>
      <c r="D33" s="454" t="s">
        <v>1756</v>
      </c>
      <c r="E33" s="56" t="s">
        <v>72</v>
      </c>
      <c r="F33" s="53" t="s">
        <v>721</v>
      </c>
      <c r="G33" s="405" t="s">
        <v>1757</v>
      </c>
      <c r="H33" s="85" t="s">
        <v>1758</v>
      </c>
      <c r="I33" s="255">
        <v>6.892501428E9</v>
      </c>
      <c r="J33" s="53" t="s">
        <v>70</v>
      </c>
      <c r="K33" s="59"/>
      <c r="L33" s="77"/>
      <c r="M33" s="111">
        <v>350.0</v>
      </c>
      <c r="N33" s="62"/>
      <c r="O33" s="87"/>
      <c r="P33" s="89"/>
      <c r="Q33" s="64"/>
      <c r="R33" s="296"/>
      <c r="S33" s="297"/>
      <c r="T33" s="295"/>
      <c r="U33" s="56">
        <v>50.0</v>
      </c>
      <c r="V33" s="8"/>
      <c r="W33" s="359"/>
      <c r="X33" s="8"/>
      <c r="Y33" s="8"/>
      <c r="Z33" s="8"/>
      <c r="AA33" s="8"/>
      <c r="AB33" s="8"/>
      <c r="AC33" s="8"/>
      <c r="AD33" s="8"/>
    </row>
    <row r="34">
      <c r="A34" s="53" t="s">
        <v>48</v>
      </c>
      <c r="B34" s="53" t="s">
        <v>49</v>
      </c>
      <c r="C34" s="72"/>
      <c r="D34" s="142" t="s">
        <v>1490</v>
      </c>
      <c r="E34" s="56" t="s">
        <v>29</v>
      </c>
      <c r="F34" s="53" t="s">
        <v>59</v>
      </c>
      <c r="G34" s="403" t="s">
        <v>1759</v>
      </c>
      <c r="H34" s="85" t="s">
        <v>1760</v>
      </c>
      <c r="I34" s="117" t="s">
        <v>1761</v>
      </c>
      <c r="J34" s="53" t="s">
        <v>70</v>
      </c>
      <c r="K34" s="59"/>
      <c r="L34" s="77">
        <v>250.0</v>
      </c>
      <c r="M34" s="111"/>
      <c r="N34" s="62"/>
      <c r="O34" s="63"/>
      <c r="P34" s="66"/>
      <c r="Q34" s="112"/>
      <c r="R34" s="296"/>
      <c r="S34" s="300"/>
      <c r="T34" s="295"/>
      <c r="U34" s="56">
        <v>50.0</v>
      </c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48</v>
      </c>
      <c r="B35" s="53" t="s">
        <v>49</v>
      </c>
      <c r="C35" s="72"/>
      <c r="D35" s="142" t="s">
        <v>1762</v>
      </c>
      <c r="E35" s="84"/>
      <c r="F35" s="53" t="s">
        <v>721</v>
      </c>
      <c r="G35" s="405" t="s">
        <v>1763</v>
      </c>
      <c r="H35" s="85"/>
      <c r="I35" s="85" t="s">
        <v>1764</v>
      </c>
      <c r="J35" s="53" t="s">
        <v>38</v>
      </c>
      <c r="K35" s="59"/>
      <c r="L35" s="77"/>
      <c r="M35" s="97"/>
      <c r="N35" s="62"/>
      <c r="O35" s="43"/>
      <c r="P35" s="78"/>
      <c r="Q35" s="44"/>
      <c r="R35" s="296"/>
      <c r="S35" s="297"/>
      <c r="T35" s="294">
        <v>100.0</v>
      </c>
      <c r="U35" s="298">
        <v>100.0</v>
      </c>
      <c r="V35" s="8"/>
      <c r="W35" s="8"/>
      <c r="X35" s="8"/>
      <c r="Y35" s="8"/>
      <c r="Z35" s="8"/>
      <c r="AA35" s="8"/>
      <c r="AB35" s="8"/>
      <c r="AC35" s="8"/>
      <c r="AD35" s="8"/>
    </row>
    <row r="36">
      <c r="A36" s="53" t="s">
        <v>48</v>
      </c>
      <c r="B36" s="53" t="s">
        <v>49</v>
      </c>
      <c r="C36" s="54"/>
      <c r="D36" s="142" t="s">
        <v>1490</v>
      </c>
      <c r="E36" s="56" t="s">
        <v>72</v>
      </c>
      <c r="F36" s="53" t="s">
        <v>721</v>
      </c>
      <c r="G36" s="405" t="s">
        <v>1765</v>
      </c>
      <c r="H36" s="85" t="s">
        <v>1766</v>
      </c>
      <c r="I36" s="85" t="s">
        <v>1767</v>
      </c>
      <c r="J36" s="53" t="s">
        <v>70</v>
      </c>
      <c r="K36" s="86"/>
      <c r="L36" s="77">
        <v>350.0</v>
      </c>
      <c r="M36" s="61"/>
      <c r="N36" s="62"/>
      <c r="O36" s="87"/>
      <c r="P36" s="89"/>
      <c r="Q36" s="64"/>
      <c r="R36" s="296"/>
      <c r="S36" s="297"/>
      <c r="T36" s="294"/>
      <c r="U36" s="56">
        <v>175.0</v>
      </c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57</v>
      </c>
      <c r="B37" s="53" t="s">
        <v>49</v>
      </c>
      <c r="C37" s="54"/>
      <c r="D37" s="120" t="s">
        <v>1768</v>
      </c>
      <c r="E37" s="56" t="s">
        <v>76</v>
      </c>
      <c r="F37" s="53" t="s">
        <v>721</v>
      </c>
      <c r="G37" s="404" t="s">
        <v>1769</v>
      </c>
      <c r="H37" s="128"/>
      <c r="I37" s="85" t="s">
        <v>1770</v>
      </c>
      <c r="J37" s="53" t="s">
        <v>70</v>
      </c>
      <c r="K37" s="86">
        <v>350.0</v>
      </c>
      <c r="L37" s="77"/>
      <c r="M37" s="61"/>
      <c r="N37" s="62"/>
      <c r="O37" s="87"/>
      <c r="P37" s="89"/>
      <c r="Q37" s="64"/>
      <c r="R37" s="301"/>
      <c r="S37" s="297"/>
      <c r="T37" s="294"/>
      <c r="U37" s="56">
        <v>50.0</v>
      </c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3" t="s">
        <v>57</v>
      </c>
      <c r="B38" s="53" t="s">
        <v>49</v>
      </c>
      <c r="C38" s="54"/>
      <c r="D38" s="120" t="s">
        <v>1771</v>
      </c>
      <c r="E38" s="56" t="s">
        <v>109</v>
      </c>
      <c r="F38" s="53" t="s">
        <v>721</v>
      </c>
      <c r="G38" s="302" t="s">
        <v>1772</v>
      </c>
      <c r="H38" s="129" t="s">
        <v>1773</v>
      </c>
      <c r="I38" s="117">
        <v>4.797291717E9</v>
      </c>
      <c r="J38" s="53" t="s">
        <v>38</v>
      </c>
      <c r="K38" s="59"/>
      <c r="L38" s="77"/>
      <c r="M38" s="61"/>
      <c r="N38" s="106"/>
      <c r="O38" s="87">
        <v>350.0</v>
      </c>
      <c r="P38" s="66"/>
      <c r="Q38" s="112"/>
      <c r="R38" s="296"/>
      <c r="S38" s="297"/>
      <c r="T38" s="294"/>
      <c r="U38" s="56">
        <v>50.0</v>
      </c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3" t="s">
        <v>57</v>
      </c>
      <c r="B39" s="53" t="s">
        <v>49</v>
      </c>
      <c r="C39" s="72"/>
      <c r="D39" s="120" t="s">
        <v>1774</v>
      </c>
      <c r="E39" s="56" t="s">
        <v>72</v>
      </c>
      <c r="F39" s="53" t="s">
        <v>721</v>
      </c>
      <c r="G39" s="405" t="s">
        <v>1775</v>
      </c>
      <c r="H39" s="85" t="s">
        <v>1776</v>
      </c>
      <c r="I39" s="117" t="s">
        <v>1777</v>
      </c>
      <c r="J39" s="53" t="s">
        <v>70</v>
      </c>
      <c r="K39" s="59">
        <v>350.0</v>
      </c>
      <c r="L39" s="77"/>
      <c r="M39" s="61"/>
      <c r="N39" s="62"/>
      <c r="O39" s="130"/>
      <c r="P39" s="133"/>
      <c r="Q39" s="131"/>
      <c r="R39" s="296"/>
      <c r="S39" s="297"/>
      <c r="T39" s="295"/>
      <c r="U39" s="56">
        <v>140.0</v>
      </c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3" t="s">
        <v>48</v>
      </c>
      <c r="B40" s="53" t="s">
        <v>49</v>
      </c>
      <c r="C40" s="72"/>
      <c r="D40" s="513" t="s">
        <v>1778</v>
      </c>
      <c r="E40" s="56" t="s">
        <v>72</v>
      </c>
      <c r="F40" s="53" t="s">
        <v>721</v>
      </c>
      <c r="G40" s="405" t="s">
        <v>1779</v>
      </c>
      <c r="H40" s="85" t="s">
        <v>1780</v>
      </c>
      <c r="I40" s="514">
        <v>1.1915568419E10</v>
      </c>
      <c r="J40" s="53" t="s">
        <v>70</v>
      </c>
      <c r="K40" s="119"/>
      <c r="L40" s="77"/>
      <c r="M40" s="61"/>
      <c r="N40" s="62"/>
      <c r="O40" s="87">
        <v>350.0</v>
      </c>
      <c r="P40" s="89"/>
      <c r="Q40" s="64"/>
      <c r="R40" s="296"/>
      <c r="S40" s="297"/>
      <c r="T40" s="294"/>
      <c r="U40" s="56">
        <v>50.0</v>
      </c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3" t="s">
        <v>57</v>
      </c>
      <c r="B41" s="53" t="s">
        <v>49</v>
      </c>
      <c r="C41" s="72"/>
      <c r="D41" s="73" t="s">
        <v>1781</v>
      </c>
      <c r="E41" s="56" t="s">
        <v>93</v>
      </c>
      <c r="F41" s="53" t="s">
        <v>346</v>
      </c>
      <c r="G41" s="405" t="s">
        <v>1782</v>
      </c>
      <c r="H41" s="85" t="s">
        <v>666</v>
      </c>
      <c r="I41" s="117" t="s">
        <v>1783</v>
      </c>
      <c r="J41" s="53" t="s">
        <v>38</v>
      </c>
      <c r="K41" s="59">
        <v>147.0</v>
      </c>
      <c r="L41" s="77"/>
      <c r="M41" s="97"/>
      <c r="N41" s="134"/>
      <c r="O41" s="87"/>
      <c r="P41" s="89"/>
      <c r="Q41" s="64"/>
      <c r="R41" s="296"/>
      <c r="S41" s="297"/>
      <c r="T41" s="295"/>
      <c r="U41" s="56">
        <v>50.0</v>
      </c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3" t="s">
        <v>57</v>
      </c>
      <c r="B42" s="53" t="s">
        <v>49</v>
      </c>
      <c r="C42" s="72"/>
      <c r="D42" s="120" t="s">
        <v>1784</v>
      </c>
      <c r="E42" s="56" t="s">
        <v>104</v>
      </c>
      <c r="F42" s="53" t="s">
        <v>105</v>
      </c>
      <c r="G42" s="405" t="s">
        <v>1785</v>
      </c>
      <c r="H42" s="85"/>
      <c r="I42" s="117" t="s">
        <v>1102</v>
      </c>
      <c r="J42" s="53" t="s">
        <v>38</v>
      </c>
      <c r="K42" s="59">
        <v>499.0</v>
      </c>
      <c r="L42" s="105"/>
      <c r="M42" s="61"/>
      <c r="N42" s="135"/>
      <c r="O42" s="87"/>
      <c r="P42" s="89"/>
      <c r="Q42" s="64"/>
      <c r="R42" s="296"/>
      <c r="S42" s="297"/>
      <c r="T42" s="295"/>
      <c r="U42" s="56">
        <v>150.0</v>
      </c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3" t="s">
        <v>48</v>
      </c>
      <c r="B43" s="53" t="s">
        <v>187</v>
      </c>
      <c r="C43" s="54"/>
      <c r="D43" s="304" t="s">
        <v>188</v>
      </c>
      <c r="E43" s="56" t="s">
        <v>29</v>
      </c>
      <c r="F43" s="53" t="s">
        <v>94</v>
      </c>
      <c r="G43" s="429" t="s">
        <v>1786</v>
      </c>
      <c r="H43" s="138"/>
      <c r="I43" s="129" t="s">
        <v>1787</v>
      </c>
      <c r="J43" s="53" t="s">
        <v>38</v>
      </c>
      <c r="K43" s="86" t="s">
        <v>457</v>
      </c>
      <c r="L43" s="77"/>
      <c r="M43" s="61"/>
      <c r="N43" s="134"/>
      <c r="O43" s="87"/>
      <c r="P43" s="89"/>
      <c r="Q43" s="64"/>
      <c r="R43" s="296"/>
      <c r="S43" s="300"/>
      <c r="T43" s="295"/>
      <c r="U43" s="56" t="s">
        <v>188</v>
      </c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3"/>
      <c r="B44" s="53"/>
      <c r="C44" s="54"/>
      <c r="D44" s="83"/>
      <c r="E44" s="56"/>
      <c r="F44" s="53"/>
      <c r="G44" s="74"/>
      <c r="H44" s="85"/>
      <c r="I44" s="117"/>
      <c r="J44" s="53"/>
      <c r="K44" s="59"/>
      <c r="L44" s="77"/>
      <c r="M44" s="61"/>
      <c r="N44" s="140"/>
      <c r="O44" s="87"/>
      <c r="P44" s="89"/>
      <c r="Q44" s="64"/>
      <c r="R44" s="296"/>
      <c r="S44" s="300"/>
      <c r="T44" s="274"/>
      <c r="U44" s="56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3"/>
      <c r="B45" s="53"/>
      <c r="C45" s="72"/>
      <c r="D45" s="83"/>
      <c r="E45" s="84"/>
      <c r="F45" s="53"/>
      <c r="G45" s="74"/>
      <c r="H45" s="85"/>
      <c r="I45" s="117"/>
      <c r="J45" s="53"/>
      <c r="K45" s="86"/>
      <c r="L45" s="77"/>
      <c r="M45" s="61"/>
      <c r="N45" s="141"/>
      <c r="O45" s="87"/>
      <c r="P45" s="89"/>
      <c r="Q45" s="64"/>
      <c r="R45" s="301"/>
      <c r="S45" s="297"/>
      <c r="T45" s="274"/>
      <c r="U45" s="56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3"/>
      <c r="B46" s="53"/>
      <c r="C46" s="72"/>
      <c r="D46" s="142"/>
      <c r="E46" s="84"/>
      <c r="F46" s="53"/>
      <c r="G46" s="74"/>
      <c r="H46" s="85"/>
      <c r="I46" s="117"/>
      <c r="J46" s="53"/>
      <c r="K46" s="59"/>
      <c r="L46" s="105"/>
      <c r="M46" s="61"/>
      <c r="N46" s="141"/>
      <c r="O46" s="87"/>
      <c r="P46" s="89"/>
      <c r="Q46" s="64"/>
      <c r="R46" s="296"/>
      <c r="S46" s="297"/>
      <c r="T46" s="282"/>
      <c r="U46" s="56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3"/>
      <c r="B47" s="53"/>
      <c r="C47" s="72"/>
      <c r="D47" s="55"/>
      <c r="E47" s="84"/>
      <c r="F47" s="53"/>
      <c r="G47" s="143"/>
      <c r="H47" s="144"/>
      <c r="I47" s="117"/>
      <c r="J47" s="103"/>
      <c r="K47" s="59"/>
      <c r="L47" s="77"/>
      <c r="M47" s="123"/>
      <c r="N47" s="141"/>
      <c r="O47" s="63"/>
      <c r="P47" s="66"/>
      <c r="Q47" s="112"/>
      <c r="R47" s="307"/>
      <c r="S47" s="308"/>
      <c r="T47" s="274"/>
      <c r="U47" s="56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3"/>
      <c r="B48" s="53"/>
      <c r="C48" s="54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87"/>
      <c r="P48" s="89"/>
      <c r="Q48" s="64"/>
      <c r="R48" s="307"/>
      <c r="S48" s="309"/>
      <c r="T48" s="294"/>
      <c r="U48" s="56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3"/>
      <c r="B49" s="53"/>
      <c r="C49" s="72"/>
      <c r="D49" s="55"/>
      <c r="E49" s="84"/>
      <c r="F49" s="53"/>
      <c r="G49" s="74"/>
      <c r="H49" s="85"/>
      <c r="I49" s="85"/>
      <c r="J49" s="103"/>
      <c r="K49" s="59"/>
      <c r="L49" s="77"/>
      <c r="M49" s="145"/>
      <c r="N49" s="141"/>
      <c r="O49" s="43"/>
      <c r="P49" s="78"/>
      <c r="Q49" s="44"/>
      <c r="R49" s="307"/>
      <c r="S49" s="309"/>
      <c r="T49" s="295"/>
      <c r="U49" s="56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3"/>
      <c r="B50" s="53"/>
      <c r="C50" s="72"/>
      <c r="D50" s="125"/>
      <c r="E50" s="56"/>
      <c r="F50" s="53"/>
      <c r="G50" s="74"/>
      <c r="H50" s="85"/>
      <c r="I50" s="146"/>
      <c r="J50" s="53"/>
      <c r="K50" s="86"/>
      <c r="L50" s="77"/>
      <c r="M50" s="145"/>
      <c r="N50" s="141"/>
      <c r="O50" s="63"/>
      <c r="P50" s="66"/>
      <c r="Q50" s="112"/>
      <c r="R50" s="310"/>
      <c r="S50" s="309"/>
      <c r="T50" s="295"/>
      <c r="U50" s="56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66"/>
      <c r="Q51" s="112"/>
      <c r="R51" s="307"/>
      <c r="S51" s="309"/>
      <c r="T51" s="295"/>
      <c r="U51" s="56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89"/>
      <c r="Q52" s="64"/>
      <c r="R52" s="307"/>
      <c r="S52" s="309"/>
      <c r="T52" s="295"/>
      <c r="U52" s="56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66"/>
      <c r="Q53" s="112"/>
      <c r="R53" s="307"/>
      <c r="S53" s="308"/>
      <c r="T53" s="295"/>
      <c r="U53" s="56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89"/>
      <c r="Q54" s="64"/>
      <c r="R54" s="310"/>
      <c r="S54" s="309"/>
      <c r="T54" s="295"/>
      <c r="U54" s="80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89"/>
      <c r="Q55" s="64"/>
      <c r="R55" s="310"/>
      <c r="S55" s="309"/>
      <c r="T55" s="295"/>
      <c r="U55" s="56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131"/>
      <c r="R56" s="310"/>
      <c r="S56" s="309"/>
      <c r="T56" s="295"/>
      <c r="U56" s="56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131"/>
      <c r="R57" s="310"/>
      <c r="S57" s="309"/>
      <c r="T57" s="295"/>
      <c r="U57" s="56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64"/>
      <c r="R58" s="307"/>
      <c r="S58" s="309"/>
      <c r="T58" s="295"/>
      <c r="U58" s="56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112"/>
      <c r="R59" s="307"/>
      <c r="S59" s="309"/>
      <c r="T59" s="295"/>
      <c r="U59" s="56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112"/>
      <c r="R60" s="307"/>
      <c r="S60" s="309"/>
      <c r="T60" s="295"/>
      <c r="U60" s="56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112"/>
      <c r="R61" s="307"/>
      <c r="S61" s="309"/>
      <c r="T61" s="294"/>
      <c r="U61" s="56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112"/>
      <c r="R62" s="307"/>
      <c r="S62" s="309"/>
      <c r="T62" s="295"/>
      <c r="U62" s="56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64"/>
      <c r="R63" s="307"/>
      <c r="S63" s="309"/>
      <c r="T63" s="295"/>
      <c r="U63" s="56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112"/>
      <c r="R64" s="307"/>
      <c r="S64" s="309"/>
      <c r="T64" s="295"/>
      <c r="U64" s="161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64"/>
      <c r="R65" s="307"/>
      <c r="S65" s="309"/>
      <c r="T65" s="295"/>
      <c r="U65" s="56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112"/>
      <c r="R66" s="307"/>
      <c r="S66" s="309"/>
      <c r="T66" s="295"/>
      <c r="U66" s="56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112"/>
      <c r="R67" s="307"/>
      <c r="S67" s="309"/>
      <c r="T67" s="295"/>
      <c r="U67" s="56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64"/>
      <c r="R68" s="307"/>
      <c r="S68" s="309"/>
      <c r="T68" s="295"/>
      <c r="U68" s="56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112"/>
      <c r="R69" s="307"/>
      <c r="S69" s="309"/>
      <c r="T69" s="295"/>
      <c r="U69" s="56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112"/>
      <c r="R70" s="307"/>
      <c r="S70" s="309"/>
      <c r="T70" s="295"/>
      <c r="U70" s="80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112"/>
      <c r="R71" s="307"/>
      <c r="S71" s="309"/>
      <c r="T71" s="295"/>
      <c r="U71" s="56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112"/>
      <c r="R72" s="315"/>
      <c r="S72" s="316"/>
      <c r="T72" s="295"/>
      <c r="U72" s="56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131"/>
      <c r="R73" s="315"/>
      <c r="S73" s="316"/>
      <c r="T73" s="295"/>
      <c r="U73" s="16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66"/>
      <c r="Q74" s="112"/>
      <c r="R74" s="315"/>
      <c r="S74" s="316"/>
      <c r="T74" s="295"/>
      <c r="U74" s="16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66"/>
      <c r="Q75" s="112"/>
      <c r="R75" s="315"/>
      <c r="S75" s="316"/>
      <c r="T75" s="295"/>
      <c r="U75" s="16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66"/>
      <c r="Q76" s="112"/>
      <c r="R76" s="315"/>
      <c r="S76" s="316"/>
      <c r="T76" s="295"/>
      <c r="U76" s="161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66"/>
      <c r="Q77" s="112"/>
      <c r="R77" s="315"/>
      <c r="S77" s="316"/>
      <c r="T77" s="295"/>
      <c r="U77" s="173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66"/>
      <c r="Q78" s="112"/>
      <c r="R78" s="315"/>
      <c r="S78" s="316"/>
      <c r="T78" s="295"/>
      <c r="U78" s="161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66"/>
      <c r="Q79" s="112"/>
      <c r="R79" s="315"/>
      <c r="S79" s="316"/>
      <c r="T79" s="295"/>
      <c r="U79" s="177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66"/>
      <c r="Q80" s="112"/>
      <c r="R80" s="315"/>
      <c r="S80" s="316"/>
      <c r="T80" s="295"/>
      <c r="U80" s="17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66"/>
      <c r="Q81" s="112"/>
      <c r="R81" s="315"/>
      <c r="S81" s="316"/>
      <c r="T81" s="295"/>
      <c r="U81" s="17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6"/>
      <c r="Q82" s="184"/>
      <c r="R82" s="318"/>
      <c r="S82" s="319"/>
      <c r="T82" s="320"/>
      <c r="U82" s="17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6"/>
      <c r="Q83" s="184"/>
      <c r="R83" s="318"/>
      <c r="S83" s="319"/>
      <c r="T83" s="320"/>
      <c r="U83" s="17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6"/>
      <c r="Q84" s="184"/>
      <c r="R84" s="318"/>
      <c r="S84" s="319"/>
      <c r="T84" s="320"/>
      <c r="U84" s="17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3"/>
      <c r="Q85" s="191"/>
      <c r="R85" s="322"/>
      <c r="S85" s="319"/>
      <c r="T85" s="320"/>
      <c r="U85" s="17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9"/>
      <c r="Q86" s="197"/>
      <c r="R86" s="318"/>
      <c r="S86" s="319"/>
      <c r="T86" s="320"/>
      <c r="U86" s="17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9"/>
      <c r="Q87" s="197"/>
      <c r="R87" s="318"/>
      <c r="S87" s="319"/>
      <c r="T87" s="320"/>
      <c r="U87" s="17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9"/>
      <c r="Q88" s="197"/>
      <c r="R88" s="318"/>
      <c r="S88" s="319"/>
      <c r="T88" s="320"/>
      <c r="U88" s="17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9"/>
      <c r="Q89" s="197"/>
      <c r="R89" s="318"/>
      <c r="S89" s="319"/>
      <c r="T89" s="320"/>
      <c r="U89" s="17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9"/>
      <c r="Q90" s="197"/>
      <c r="R90" s="318"/>
      <c r="S90" s="319"/>
      <c r="T90" s="320"/>
      <c r="U90" s="17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9"/>
      <c r="Q91" s="197"/>
      <c r="R91" s="318"/>
      <c r="S91" s="319"/>
      <c r="T91" s="320"/>
      <c r="U91" s="17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9"/>
      <c r="Q92" s="197"/>
      <c r="R92" s="318"/>
      <c r="S92" s="319"/>
      <c r="T92" s="320"/>
      <c r="U92" s="17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9"/>
      <c r="Q93" s="197"/>
      <c r="R93" s="318"/>
      <c r="S93" s="319"/>
      <c r="T93" s="320"/>
      <c r="U93" s="17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Q94" s="206"/>
      <c r="R94" s="325"/>
      <c r="S94" s="325"/>
      <c r="T94" s="326"/>
      <c r="U94" s="208">
        <f>SUM(U7:U93)</f>
        <v>3690</v>
      </c>
      <c r="V94" s="8"/>
      <c r="W94" s="8"/>
      <c r="X94" s="8"/>
      <c r="Y94" s="8"/>
      <c r="Z94" s="8"/>
      <c r="AA94" s="8"/>
      <c r="AB94" s="8"/>
      <c r="AC94" s="8"/>
      <c r="AD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Q95" s="215"/>
      <c r="R95" s="325"/>
      <c r="S95" s="325"/>
      <c r="T95" s="326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5026</v>
      </c>
      <c r="L96" s="219" t="s">
        <v>29</v>
      </c>
      <c r="M96" s="220"/>
      <c r="Q96" s="220"/>
      <c r="R96" s="328"/>
      <c r="S96" s="328"/>
      <c r="T96" s="326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SUM(K96*3%)</f>
        <v>150.78</v>
      </c>
      <c r="L97" s="221">
        <f>SUM(L7:L93)</f>
        <v>3100</v>
      </c>
      <c r="M97" s="222" t="s">
        <v>30</v>
      </c>
      <c r="Q97" s="222"/>
      <c r="R97" s="329" t="s">
        <v>288</v>
      </c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SUM(L97*2%)</f>
        <v>62</v>
      </c>
      <c r="M98" s="224" t="s">
        <v>31</v>
      </c>
      <c r="N98" s="225"/>
      <c r="Q98" s="225"/>
      <c r="R98" s="325"/>
      <c r="S98" s="325"/>
      <c r="T98" s="326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SUM(K96,M99,N101,O102,Q106)</f>
        <v>8156</v>
      </c>
      <c r="I99" s="5"/>
      <c r="J99" s="2"/>
      <c r="K99" s="8"/>
      <c r="L99" s="223"/>
      <c r="M99" s="221">
        <f>SUM(M7:M93)</f>
        <v>1050</v>
      </c>
      <c r="N99" s="225"/>
      <c r="Q99" s="225"/>
      <c r="R99" s="330"/>
      <c r="S99" s="330"/>
      <c r="T99" s="326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3450</v>
      </c>
      <c r="I100" s="5"/>
      <c r="J100" s="2"/>
      <c r="K100" s="8"/>
      <c r="L100" s="8"/>
      <c r="M100" s="83">
        <f>SUM(M99*1%)</f>
        <v>10.5</v>
      </c>
      <c r="N100" s="229" t="s">
        <v>34</v>
      </c>
      <c r="O100" s="206"/>
      <c r="Q100" s="206"/>
      <c r="R100" s="330"/>
      <c r="S100" s="330"/>
      <c r="T100" s="326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5"/>
      <c r="J101" s="2"/>
      <c r="K101" s="8"/>
      <c r="L101" s="8"/>
      <c r="M101" s="18"/>
      <c r="N101" s="167">
        <f>SUM(N7:N93)</f>
        <v>350</v>
      </c>
      <c r="O101" s="331" t="s">
        <v>289</v>
      </c>
      <c r="P101" s="230"/>
      <c r="Q101" s="230"/>
      <c r="R101" s="330"/>
      <c r="S101" s="330"/>
      <c r="T101" s="326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SUM(R107,S108,T109)</f>
        <v>275</v>
      </c>
      <c r="I102" s="5"/>
      <c r="J102" s="2"/>
      <c r="K102" s="8"/>
      <c r="L102" s="8"/>
      <c r="M102" s="2"/>
      <c r="N102" s="167">
        <f>SUM(N101*1%)</f>
        <v>3.5</v>
      </c>
      <c r="O102" s="167">
        <f>SUM(O7:O93)</f>
        <v>1050</v>
      </c>
      <c r="P102" s="230"/>
      <c r="Q102" s="230"/>
      <c r="R102" s="330"/>
      <c r="S102" s="330"/>
      <c r="T102" s="326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SUM(O102*1%)</f>
        <v>10.5</v>
      </c>
      <c r="P103" s="332" t="s">
        <v>291</v>
      </c>
      <c r="Q103" s="230"/>
      <c r="R103" s="330"/>
      <c r="S103" s="330"/>
      <c r="T103" s="326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SUM(L7,L9,N12,L16,L17,K19,K21,L26,O29,M33,L34,L36,K37,K39,O40)</f>
        <v>5100</v>
      </c>
      <c r="I104" s="363">
        <f>SUM(L7,K19,L34)</f>
        <v>950</v>
      </c>
      <c r="J104" s="2"/>
      <c r="K104" s="8"/>
      <c r="L104" s="8"/>
      <c r="M104" s="2"/>
      <c r="N104" s="2"/>
      <c r="O104" s="8"/>
      <c r="P104" s="167">
        <f>SUM(P7:P94)</f>
        <v>0</v>
      </c>
      <c r="Q104" s="230"/>
      <c r="R104" s="330"/>
      <c r="S104" s="330"/>
      <c r="T104" s="326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0</v>
      </c>
      <c r="Q105" s="338" t="s">
        <v>293</v>
      </c>
      <c r="R105" s="330"/>
      <c r="S105" s="330"/>
      <c r="T105" s="326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526">
        <f>SUM(L8,K10,K11,K13,M14,M18,K20,L23,Q27,Q28,K30,K31,T35,O38,K41,K42)</f>
        <v>6256</v>
      </c>
      <c r="I106" s="363">
        <f>SUM(M18)</f>
        <v>350</v>
      </c>
      <c r="J106" s="2"/>
      <c r="K106" s="8"/>
      <c r="L106" s="8"/>
      <c r="M106" s="2"/>
      <c r="N106" s="2"/>
      <c r="O106" s="8"/>
      <c r="P106" s="18"/>
      <c r="Q106" s="167">
        <f>SUM(Q7:Q93)</f>
        <v>680</v>
      </c>
      <c r="R106" s="341" t="s">
        <v>294</v>
      </c>
      <c r="S106" s="330"/>
      <c r="T106" s="326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2"/>
      <c r="Q107" s="167">
        <f>SUM(Q106*1%)</f>
        <v>6.8</v>
      </c>
      <c r="R107" s="167">
        <f>SUM(R7:R94)</f>
        <v>0</v>
      </c>
      <c r="S107" s="342" t="s">
        <v>37</v>
      </c>
      <c r="T107" s="326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98">
        <f>SUM(L7,M18,K19,L34)</f>
        <v>1300</v>
      </c>
      <c r="I108" s="5"/>
      <c r="J108" s="2"/>
      <c r="K108" s="8"/>
      <c r="L108" s="8"/>
      <c r="M108" s="2"/>
      <c r="N108" s="2"/>
      <c r="O108" s="8"/>
      <c r="P108" s="2"/>
      <c r="Q108" s="2"/>
      <c r="R108" s="167">
        <f>SUM(R107*2%)</f>
        <v>0</v>
      </c>
      <c r="S108" s="167">
        <f>SUM(S7:S94)</f>
        <v>175</v>
      </c>
      <c r="T108" s="345" t="s">
        <v>38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SUM(U7,U18,U19,U34)</f>
        <v>200</v>
      </c>
      <c r="I109" s="5"/>
      <c r="J109" s="2"/>
      <c r="K109" s="8"/>
      <c r="L109" s="8"/>
      <c r="M109" s="2"/>
      <c r="N109" s="2"/>
      <c r="O109" s="8"/>
      <c r="P109" s="2"/>
      <c r="Q109" s="2"/>
      <c r="R109" s="8"/>
      <c r="S109" s="167">
        <f>SUM(S108*2%)</f>
        <v>3.5</v>
      </c>
      <c r="T109" s="346">
        <f>SUM(T7:T94)</f>
        <v>100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1100</v>
      </c>
      <c r="I110" s="5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167">
        <f>SUM(T109*2%)</f>
        <v>2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8"/>
      <c r="S111" s="347"/>
      <c r="T111" s="34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8"/>
      <c r="S112" s="347"/>
      <c r="T112" s="34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34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34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34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34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34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34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34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34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34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34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34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34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34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34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34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34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34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34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34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34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34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34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34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34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34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34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34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34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34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34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34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34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34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34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34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34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34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34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34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34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34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34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34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34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34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34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34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34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34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34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34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34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34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34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34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34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34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34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34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34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34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34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34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34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34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34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34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34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34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34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34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34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34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34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34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34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34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34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34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34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34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34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34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34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34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34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34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34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34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34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34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34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34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34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34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34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34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34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34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34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34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34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34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34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34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34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34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34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34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34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34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34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34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34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34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34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34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34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34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34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34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34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34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34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34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34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34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34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34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34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34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34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34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34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34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34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34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34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34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34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34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34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34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34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34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34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34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34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34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34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34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34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34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34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34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34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34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34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34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34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34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34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34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34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34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34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34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34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34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34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34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34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34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34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34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34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34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34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34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34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34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34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34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34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34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34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34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34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34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34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34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34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34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34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34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34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34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34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34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34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34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34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34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34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34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34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34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34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34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34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34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34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34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34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34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34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34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34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34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34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34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34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34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34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34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34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34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34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34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34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34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34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34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34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34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34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34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34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34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34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34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34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34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34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34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34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34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34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34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34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34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34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34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34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34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34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34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34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34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34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34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34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34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34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34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34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34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34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34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34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34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34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34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34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34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34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34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34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34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34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34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34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34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34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34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34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34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34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34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34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34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34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34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34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34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34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34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34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34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34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34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34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34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34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34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34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34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34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34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34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34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34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34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34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34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34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34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34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34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34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34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34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34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34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34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34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34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34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34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34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34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34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34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34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34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34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34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34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34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34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34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34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34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34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34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34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34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34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34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34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34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34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34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34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34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34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34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34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34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34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34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34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34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34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34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34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34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34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34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34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34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34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34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34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34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34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34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34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34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34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34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34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34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34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34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34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34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34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34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34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34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34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34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34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34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34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34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34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34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34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34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34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34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34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34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34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34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34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34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34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34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34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34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34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34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34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34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34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34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34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34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34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34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34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34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34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34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34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34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34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34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34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34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34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34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34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34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34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34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34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34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34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34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34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34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34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34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34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34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34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34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34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34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34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34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34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34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34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34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34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34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34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34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34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34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34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34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34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34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34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34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34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34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34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34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34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34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34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34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34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34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34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34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34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34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34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34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34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34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34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34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34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34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34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34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34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34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34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34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34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34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34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34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34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34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34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34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34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34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34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34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34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34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34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34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34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34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34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34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34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34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34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34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34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34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34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34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34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34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34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34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34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34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34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34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34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34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34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34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34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34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34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34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34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34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34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34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34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34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34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34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34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34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34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34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34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34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34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34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34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34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34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34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34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34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34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34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34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34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34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34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34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34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34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34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34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34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34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34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34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34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34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34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34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34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34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34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34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34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34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34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34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34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34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34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34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34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34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34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34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34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34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34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34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34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34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34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34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34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34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34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34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34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34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34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34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34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34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34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34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34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34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34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34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34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34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34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34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34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34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34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34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34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34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34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34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34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34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34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34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34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34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34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34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34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34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34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34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34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34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34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34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34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34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34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34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34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34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34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34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34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34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34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34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34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34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34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34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34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34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34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34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34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34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34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34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34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34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34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34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34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34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34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34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34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34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34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34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34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34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34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34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34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34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34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34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34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34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34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34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34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34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34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34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34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34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34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34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34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34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34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34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34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34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34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34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34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34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34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34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34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34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34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34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34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34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34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34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34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34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34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34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34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34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34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34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34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34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34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34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34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34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34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34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34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34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34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34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34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34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34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34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34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34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34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34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34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34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34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34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34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34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34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34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34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34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34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34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34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34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34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34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34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34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34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34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34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34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34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34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34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34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34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34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34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34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34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34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34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34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34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34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34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34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34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34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34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34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34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34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34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34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34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34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34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34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34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34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34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34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34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34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34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34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34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34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34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34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34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34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34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34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34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34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34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34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34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34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34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34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34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34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34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34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34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34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34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34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34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34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34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34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34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34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34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34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34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34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34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34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34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34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34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34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34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34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34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34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34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34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34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34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34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34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34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34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34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34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34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34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34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34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34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34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34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34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34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34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34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34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8"/>
      <c r="S993" s="8"/>
      <c r="T993" s="34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8"/>
      <c r="S994" s="8"/>
      <c r="T994" s="34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8"/>
      <c r="S995" s="8"/>
      <c r="T995" s="34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8"/>
      <c r="S996" s="8"/>
      <c r="T996" s="34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8"/>
      <c r="S997" s="8"/>
      <c r="T997" s="34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8"/>
      <c r="S998" s="8"/>
      <c r="T998" s="34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8"/>
      <c r="S999" s="8"/>
      <c r="T999" s="348"/>
      <c r="U999" s="8"/>
      <c r="X999" s="8"/>
      <c r="Y999" s="8"/>
      <c r="Z999" s="8"/>
      <c r="AA999" s="8"/>
      <c r="AB999" s="8"/>
      <c r="AC999" s="8"/>
      <c r="AD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8"/>
      <c r="S1000" s="8"/>
      <c r="T1000" s="348"/>
      <c r="U1000" s="8"/>
      <c r="X1000" s="8"/>
      <c r="Y1000" s="8"/>
      <c r="Z1000" s="8"/>
      <c r="AA1000" s="8"/>
      <c r="AB1000" s="8"/>
      <c r="AC1000" s="8"/>
      <c r="AD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8"/>
      <c r="S1001" s="8"/>
      <c r="T1001" s="348"/>
      <c r="U1001" s="8"/>
      <c r="X1001" s="8"/>
      <c r="AA1001" s="8"/>
      <c r="AB1001" s="8"/>
      <c r="AC1001" s="8"/>
      <c r="AD1001" s="8"/>
    </row>
    <row r="1002">
      <c r="G1002" s="242"/>
      <c r="M1002" s="243"/>
      <c r="N1002" s="243"/>
      <c r="P1002" s="243"/>
      <c r="Q1002" s="243"/>
    </row>
  </sheetData>
  <mergeCells count="14">
    <mergeCell ref="L95:P95"/>
    <mergeCell ref="M96:P96"/>
    <mergeCell ref="M97:P97"/>
    <mergeCell ref="R97:T97"/>
    <mergeCell ref="N98:P98"/>
    <mergeCell ref="N99:P99"/>
    <mergeCell ref="O100:P100"/>
    <mergeCell ref="A2:J2"/>
    <mergeCell ref="A3:J3"/>
    <mergeCell ref="K3:R3"/>
    <mergeCell ref="Y6:Z6"/>
    <mergeCell ref="V13:W13"/>
    <mergeCell ref="V17:W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1.5"/>
    <col customWidth="1" min="5" max="5" width="13.88"/>
    <col customWidth="1" min="6" max="6" width="18.88"/>
    <col customWidth="1" min="7" max="7" width="30.0"/>
    <col customWidth="1" min="8" max="8" width="17.25"/>
    <col customWidth="1" min="9" max="9" width="14.0"/>
    <col customWidth="1" min="10" max="10" width="13.75"/>
    <col customWidth="1" min="22" max="22" width="13.88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2"/>
      <c r="B1" s="2"/>
      <c r="C1" s="3"/>
      <c r="D1" s="3"/>
      <c r="E1" s="2"/>
      <c r="F1" s="2"/>
      <c r="G1" s="4"/>
      <c r="H1" s="5"/>
      <c r="I1" s="375"/>
      <c r="J1" s="6"/>
      <c r="K1" s="5"/>
      <c r="L1" s="5"/>
      <c r="M1" s="6"/>
      <c r="N1" s="6"/>
      <c r="O1" s="5"/>
      <c r="P1" s="7"/>
      <c r="Q1" s="7"/>
      <c r="R1" s="5"/>
      <c r="S1" s="244"/>
      <c r="T1" s="245"/>
      <c r="U1" s="5"/>
      <c r="V1" s="5"/>
      <c r="W1" s="8"/>
      <c r="X1" s="8"/>
      <c r="Y1" s="8"/>
      <c r="Z1" s="8"/>
      <c r="AA1" s="8"/>
      <c r="AB1" s="8"/>
      <c r="AC1" s="8"/>
      <c r="AD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244"/>
      <c r="T2" s="245"/>
      <c r="U2" s="13"/>
      <c r="V2" s="5"/>
      <c r="W2" s="8"/>
      <c r="X2" s="8"/>
      <c r="Y2" s="8"/>
      <c r="Z2" s="8"/>
      <c r="AA2" s="8"/>
      <c r="AB2" s="8"/>
      <c r="AC2" s="8"/>
      <c r="AD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244"/>
      <c r="T3" s="245"/>
      <c r="U3" s="16"/>
      <c r="V3" s="5"/>
      <c r="W3" s="8"/>
      <c r="X3" s="8"/>
      <c r="Y3" s="8"/>
      <c r="Z3" s="8"/>
      <c r="AA3" s="8"/>
      <c r="AB3" s="8"/>
      <c r="AC3" s="8"/>
      <c r="AD3" s="8"/>
    </row>
    <row r="4">
      <c r="A4" s="2"/>
      <c r="B4" s="2"/>
      <c r="C4" s="3"/>
      <c r="D4" s="17"/>
      <c r="E4" s="18"/>
      <c r="F4" s="18"/>
      <c r="G4" s="19"/>
      <c r="H4" s="20"/>
      <c r="I4" s="375"/>
      <c r="J4" s="6"/>
      <c r="K4" s="5"/>
      <c r="L4" s="5"/>
      <c r="M4" s="6"/>
      <c r="N4" s="6"/>
      <c r="O4" s="5"/>
      <c r="P4" s="6"/>
      <c r="Q4" s="6"/>
      <c r="R4" s="5"/>
      <c r="S4" s="244"/>
      <c r="T4" s="245"/>
      <c r="U4" s="22"/>
      <c r="V4" s="23"/>
      <c r="W4" s="24"/>
      <c r="X4" s="8"/>
      <c r="Y4" s="8"/>
      <c r="Z4" s="8"/>
      <c r="AA4" s="8"/>
      <c r="AB4" s="8"/>
      <c r="AC4" s="8"/>
      <c r="AD4" s="8"/>
    </row>
    <row r="5">
      <c r="A5" s="2"/>
      <c r="B5" s="2"/>
      <c r="C5" s="3"/>
      <c r="D5" s="17"/>
      <c r="E5" s="25"/>
      <c r="F5" s="26"/>
      <c r="G5" s="27"/>
      <c r="H5" s="28"/>
      <c r="I5" s="375"/>
      <c r="J5" s="30"/>
      <c r="K5" s="31"/>
      <c r="L5" s="32"/>
      <c r="M5" s="30"/>
      <c r="N5" s="30"/>
      <c r="O5" s="33"/>
      <c r="P5" s="26"/>
      <c r="Q5" s="26"/>
      <c r="R5" s="32"/>
      <c r="S5" s="246"/>
      <c r="T5" s="247"/>
      <c r="U5" s="32"/>
      <c r="V5" s="8"/>
      <c r="W5" s="8"/>
      <c r="X5" s="8"/>
      <c r="Y5" s="8"/>
      <c r="Z5" s="8"/>
      <c r="AA5" s="8"/>
      <c r="AB5" s="8"/>
      <c r="AC5" s="8"/>
      <c r="AD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44" t="s">
        <v>15</v>
      </c>
      <c r="R6" s="251" t="s">
        <v>45</v>
      </c>
      <c r="S6" s="252" t="s">
        <v>46</v>
      </c>
      <c r="T6" s="253" t="s">
        <v>47</v>
      </c>
      <c r="U6" s="48" t="s">
        <v>19</v>
      </c>
      <c r="V6" s="49" t="s">
        <v>20</v>
      </c>
      <c r="W6" s="50">
        <f>SUM(K7:K57)</f>
        <v>4429.99</v>
      </c>
      <c r="X6" s="51"/>
      <c r="Y6" s="52" t="s">
        <v>21</v>
      </c>
      <c r="Z6" s="11"/>
      <c r="AA6" s="8"/>
      <c r="AB6" s="8"/>
      <c r="AC6" s="8"/>
      <c r="AD6" s="8"/>
    </row>
    <row r="7">
      <c r="A7" s="53" t="s">
        <v>48</v>
      </c>
      <c r="B7" s="53" t="s">
        <v>49</v>
      </c>
      <c r="C7" s="54"/>
      <c r="D7" s="55"/>
      <c r="E7" s="56" t="s">
        <v>93</v>
      </c>
      <c r="F7" s="53" t="s">
        <v>721</v>
      </c>
      <c r="G7" s="403" t="s">
        <v>1788</v>
      </c>
      <c r="H7" s="85" t="s">
        <v>1789</v>
      </c>
      <c r="I7" s="76" t="s">
        <v>1790</v>
      </c>
      <c r="J7" s="53" t="s">
        <v>38</v>
      </c>
      <c r="K7" s="59"/>
      <c r="L7" s="60"/>
      <c r="M7" s="61"/>
      <c r="N7" s="62">
        <v>350.0</v>
      </c>
      <c r="O7" s="63"/>
      <c r="P7" s="66"/>
      <c r="Q7" s="64"/>
      <c r="R7" s="262"/>
      <c r="S7" s="263"/>
      <c r="T7" s="260"/>
      <c r="U7" s="68">
        <v>50.0</v>
      </c>
      <c r="V7" s="69" t="s">
        <v>12</v>
      </c>
      <c r="W7" s="70">
        <f>SUM(M8:M94)</f>
        <v>4696</v>
      </c>
      <c r="X7" s="8"/>
      <c r="Y7" s="42" t="s">
        <v>13</v>
      </c>
      <c r="Z7" s="71">
        <f>SUM(N7:N93)</f>
        <v>2750</v>
      </c>
      <c r="AA7" s="8"/>
      <c r="AB7" s="8"/>
      <c r="AC7" s="8"/>
      <c r="AD7" s="8"/>
    </row>
    <row r="8">
      <c r="A8" s="53" t="s">
        <v>57</v>
      </c>
      <c r="B8" s="53" t="s">
        <v>49</v>
      </c>
      <c r="C8" s="72"/>
      <c r="D8" s="73"/>
      <c r="E8" s="56" t="s">
        <v>51</v>
      </c>
      <c r="F8" s="53" t="s">
        <v>1703</v>
      </c>
      <c r="G8" s="405" t="s">
        <v>1791</v>
      </c>
      <c r="H8" s="267" t="s">
        <v>1792</v>
      </c>
      <c r="I8" s="76" t="s">
        <v>1793</v>
      </c>
      <c r="J8" s="53" t="s">
        <v>38</v>
      </c>
      <c r="K8" s="59"/>
      <c r="L8" s="77"/>
      <c r="M8" s="61">
        <v>350.0</v>
      </c>
      <c r="N8" s="62"/>
      <c r="O8" s="43"/>
      <c r="P8" s="78"/>
      <c r="Q8" s="44"/>
      <c r="R8" s="268"/>
      <c r="S8" s="276"/>
      <c r="T8" s="260"/>
      <c r="U8" s="80">
        <v>50.0</v>
      </c>
      <c r="V8" s="44" t="s">
        <v>15</v>
      </c>
      <c r="W8" s="81">
        <f>SUM(Q7:Q93)</f>
        <v>1450</v>
      </c>
      <c r="X8" s="8"/>
      <c r="Y8" s="40" t="s">
        <v>11</v>
      </c>
      <c r="Z8" s="82">
        <f>SUM(L7:L68)</f>
        <v>2550</v>
      </c>
      <c r="AA8" s="8"/>
      <c r="AB8" s="8"/>
      <c r="AC8" s="8"/>
      <c r="AD8" s="8"/>
    </row>
    <row r="9">
      <c r="A9" s="53" t="s">
        <v>57</v>
      </c>
      <c r="B9" s="53" t="s">
        <v>49</v>
      </c>
      <c r="C9" s="72"/>
      <c r="D9" s="73" t="s">
        <v>1794</v>
      </c>
      <c r="E9" s="56" t="s">
        <v>29</v>
      </c>
      <c r="F9" s="53" t="s">
        <v>721</v>
      </c>
      <c r="G9" s="405" t="s">
        <v>1795</v>
      </c>
      <c r="H9" s="85" t="s">
        <v>1796</v>
      </c>
      <c r="I9" s="476">
        <v>3.195576418E9</v>
      </c>
      <c r="J9" s="53" t="s">
        <v>70</v>
      </c>
      <c r="K9" s="86"/>
      <c r="L9" s="77"/>
      <c r="M9" s="61">
        <v>350.0</v>
      </c>
      <c r="N9" s="62"/>
      <c r="O9" s="87"/>
      <c r="P9" s="89"/>
      <c r="Q9" s="64"/>
      <c r="R9" s="268"/>
      <c r="S9" s="275"/>
      <c r="T9" s="282"/>
      <c r="U9" s="80">
        <v>50.0</v>
      </c>
      <c r="V9" s="43" t="s">
        <v>22</v>
      </c>
      <c r="W9" s="90">
        <f>SUM(O7:O93)</f>
        <v>1450</v>
      </c>
      <c r="X9" s="8"/>
      <c r="Y9" s="95" t="s">
        <v>23</v>
      </c>
      <c r="Z9" s="96">
        <f>SUM(Z7:Z8)</f>
        <v>5300</v>
      </c>
      <c r="AA9" s="8"/>
      <c r="AB9" s="8"/>
      <c r="AC9" s="8"/>
      <c r="AD9" s="8"/>
    </row>
    <row r="10">
      <c r="A10" s="53" t="s">
        <v>48</v>
      </c>
      <c r="B10" s="53" t="s">
        <v>49</v>
      </c>
      <c r="C10" s="91"/>
      <c r="D10" s="73" t="s">
        <v>1797</v>
      </c>
      <c r="E10" s="56" t="s">
        <v>63</v>
      </c>
      <c r="F10" s="53" t="s">
        <v>721</v>
      </c>
      <c r="G10" s="412" t="s">
        <v>1798</v>
      </c>
      <c r="H10" s="85" t="s">
        <v>1799</v>
      </c>
      <c r="I10" s="476">
        <v>3.399234785E9</v>
      </c>
      <c r="J10" s="53" t="s">
        <v>38</v>
      </c>
      <c r="K10" s="86"/>
      <c r="L10" s="271"/>
      <c r="M10" s="61"/>
      <c r="N10" s="94"/>
      <c r="O10" s="87"/>
      <c r="P10" s="89"/>
      <c r="Q10" s="64">
        <v>350.0</v>
      </c>
      <c r="R10" s="272"/>
      <c r="S10" s="273"/>
      <c r="T10" s="282"/>
      <c r="U10" s="80">
        <v>50.0</v>
      </c>
      <c r="V10" s="250"/>
      <c r="W10" s="90"/>
      <c r="X10" s="8"/>
      <c r="Y10" s="8"/>
      <c r="Z10" s="8"/>
      <c r="AA10" s="8"/>
      <c r="AB10" s="8"/>
      <c r="AC10" s="8"/>
      <c r="AD10" s="8"/>
    </row>
    <row r="11" ht="16.5" customHeight="1">
      <c r="A11" s="53" t="s">
        <v>57</v>
      </c>
      <c r="B11" s="53" t="s">
        <v>49</v>
      </c>
      <c r="C11" s="54"/>
      <c r="D11" s="120" t="s">
        <v>1800</v>
      </c>
      <c r="E11" s="56" t="s">
        <v>99</v>
      </c>
      <c r="F11" s="53" t="s">
        <v>721</v>
      </c>
      <c r="G11" s="405" t="s">
        <v>1801</v>
      </c>
      <c r="H11" s="75" t="s">
        <v>1802</v>
      </c>
      <c r="I11" s="476">
        <v>2.1964063892E10</v>
      </c>
      <c r="J11" s="53" t="s">
        <v>70</v>
      </c>
      <c r="K11" s="59"/>
      <c r="L11" s="77"/>
      <c r="M11" s="61">
        <v>350.0</v>
      </c>
      <c r="N11" s="62"/>
      <c r="O11" s="43"/>
      <c r="P11" s="78"/>
      <c r="Q11" s="44"/>
      <c r="R11" s="262"/>
      <c r="S11" s="275"/>
      <c r="T11" s="282"/>
      <c r="U11" s="80">
        <v>50.0</v>
      </c>
      <c r="V11" s="98" t="s">
        <v>24</v>
      </c>
      <c r="W11" s="99">
        <f>SUM(W6:W10)</f>
        <v>12025.99</v>
      </c>
      <c r="X11" s="8"/>
      <c r="Y11" s="8"/>
      <c r="Z11" s="8"/>
      <c r="AA11" s="8"/>
      <c r="AB11" s="8"/>
      <c r="AC11" s="8"/>
      <c r="AD11" s="8"/>
    </row>
    <row r="12">
      <c r="A12" s="53" t="s">
        <v>57</v>
      </c>
      <c r="B12" s="53" t="s">
        <v>49</v>
      </c>
      <c r="C12" s="72"/>
      <c r="D12" s="73" t="s">
        <v>1803</v>
      </c>
      <c r="E12" s="56" t="s">
        <v>63</v>
      </c>
      <c r="F12" s="53" t="s">
        <v>59</v>
      </c>
      <c r="G12" s="405" t="s">
        <v>1804</v>
      </c>
      <c r="H12" s="85" t="s">
        <v>1805</v>
      </c>
      <c r="I12" s="476">
        <v>8.499502025E9</v>
      </c>
      <c r="J12" s="53" t="s">
        <v>38</v>
      </c>
      <c r="K12" s="59"/>
      <c r="L12" s="77"/>
      <c r="M12" s="61">
        <v>250.0</v>
      </c>
      <c r="N12" s="62"/>
      <c r="O12" s="43"/>
      <c r="P12" s="78"/>
      <c r="Q12" s="44"/>
      <c r="R12" s="268"/>
      <c r="S12" s="276"/>
      <c r="T12" s="282"/>
      <c r="U12" s="80">
        <v>50.0</v>
      </c>
      <c r="V12" s="100"/>
      <c r="W12" s="101"/>
      <c r="X12" s="8"/>
      <c r="Y12" s="95" t="s">
        <v>25</v>
      </c>
      <c r="Z12" s="389">
        <f>SUM(W11,W15,W21,Z9)</f>
        <v>17925.99</v>
      </c>
      <c r="AA12" s="8"/>
      <c r="AB12" s="8"/>
      <c r="AC12" s="8"/>
      <c r="AD12" s="8"/>
    </row>
    <row r="13">
      <c r="A13" s="53" t="s">
        <v>57</v>
      </c>
      <c r="B13" s="53" t="s">
        <v>49</v>
      </c>
      <c r="C13" s="72"/>
      <c r="D13" s="73"/>
      <c r="E13" s="56" t="s">
        <v>63</v>
      </c>
      <c r="F13" s="53" t="s">
        <v>721</v>
      </c>
      <c r="G13" s="405" t="s">
        <v>1806</v>
      </c>
      <c r="H13" s="75" t="s">
        <v>1807</v>
      </c>
      <c r="I13" s="255">
        <v>8.582157659E9</v>
      </c>
      <c r="J13" s="53" t="s">
        <v>38</v>
      </c>
      <c r="K13" s="59"/>
      <c r="L13" s="77"/>
      <c r="M13" s="61">
        <v>350.0</v>
      </c>
      <c r="N13" s="62"/>
      <c r="O13" s="87"/>
      <c r="P13" s="89"/>
      <c r="Q13" s="64"/>
      <c r="R13" s="268"/>
      <c r="S13" s="275"/>
      <c r="T13" s="402"/>
      <c r="U13" s="80">
        <v>50.0</v>
      </c>
      <c r="V13" s="102" t="s">
        <v>26</v>
      </c>
      <c r="X13" s="8"/>
      <c r="Y13" s="8"/>
      <c r="Z13" s="8"/>
      <c r="AA13" s="8"/>
      <c r="AB13" s="8"/>
      <c r="AC13" s="8"/>
      <c r="AD13" s="8"/>
    </row>
    <row r="14">
      <c r="A14" s="53" t="s">
        <v>48</v>
      </c>
      <c r="B14" s="53" t="s">
        <v>187</v>
      </c>
      <c r="C14" s="72"/>
      <c r="D14" s="73" t="s">
        <v>188</v>
      </c>
      <c r="E14" s="56" t="s">
        <v>63</v>
      </c>
      <c r="F14" s="53" t="s">
        <v>721</v>
      </c>
      <c r="G14" s="405" t="s">
        <v>1808</v>
      </c>
      <c r="H14" s="85" t="s">
        <v>1156</v>
      </c>
      <c r="I14" s="76" t="s">
        <v>1809</v>
      </c>
      <c r="J14" s="53" t="s">
        <v>70</v>
      </c>
      <c r="K14" s="59"/>
      <c r="L14" s="77"/>
      <c r="M14" s="61"/>
      <c r="N14" s="62"/>
      <c r="O14" s="87"/>
      <c r="P14" s="89" t="s">
        <v>193</v>
      </c>
      <c r="Q14" s="64"/>
      <c r="R14" s="268"/>
      <c r="S14" s="275"/>
      <c r="T14" s="274"/>
      <c r="U14" s="80" t="s">
        <v>188</v>
      </c>
      <c r="V14" s="104" t="s">
        <v>17</v>
      </c>
      <c r="W14" s="90">
        <f>SUM(P7:P95)</f>
        <v>0</v>
      </c>
      <c r="X14" s="8"/>
      <c r="Y14" s="8"/>
      <c r="Z14" s="8"/>
      <c r="AA14" s="8"/>
      <c r="AB14" s="8"/>
      <c r="AC14" s="8"/>
      <c r="AD14" s="8"/>
    </row>
    <row r="15">
      <c r="A15" s="53" t="s">
        <v>48</v>
      </c>
      <c r="B15" s="53" t="s">
        <v>49</v>
      </c>
      <c r="C15" s="54"/>
      <c r="D15" s="73" t="s">
        <v>1810</v>
      </c>
      <c r="E15" s="56" t="s">
        <v>76</v>
      </c>
      <c r="F15" s="53" t="s">
        <v>721</v>
      </c>
      <c r="G15" s="405" t="s">
        <v>1811</v>
      </c>
      <c r="H15" s="85" t="s">
        <v>1812</v>
      </c>
      <c r="I15" s="255">
        <v>4.199753648E9</v>
      </c>
      <c r="J15" s="53" t="s">
        <v>70</v>
      </c>
      <c r="K15" s="59"/>
      <c r="L15" s="105"/>
      <c r="M15" s="61"/>
      <c r="N15" s="106"/>
      <c r="O15" s="43"/>
      <c r="P15" s="78"/>
      <c r="Q15" s="44">
        <v>500.0</v>
      </c>
      <c r="R15" s="268"/>
      <c r="S15" s="275"/>
      <c r="T15" s="282"/>
      <c r="U15" s="80">
        <v>150.0</v>
      </c>
      <c r="V15" s="98" t="s">
        <v>27</v>
      </c>
      <c r="W15" s="99">
        <f>SUM(W14)</f>
        <v>0</v>
      </c>
      <c r="X15" s="8"/>
      <c r="Y15" s="8"/>
      <c r="Z15" s="8"/>
      <c r="AA15" s="8"/>
      <c r="AB15" s="8"/>
      <c r="AC15" s="8"/>
      <c r="AD15" s="8"/>
    </row>
    <row r="16">
      <c r="A16" s="53" t="s">
        <v>57</v>
      </c>
      <c r="B16" s="53" t="s">
        <v>49</v>
      </c>
      <c r="C16" s="54"/>
      <c r="D16" s="83"/>
      <c r="E16" s="84"/>
      <c r="F16" s="53" t="s">
        <v>721</v>
      </c>
      <c r="G16" s="74" t="s">
        <v>1813</v>
      </c>
      <c r="H16" s="85"/>
      <c r="I16" s="76" t="s">
        <v>1814</v>
      </c>
      <c r="J16" s="103"/>
      <c r="K16" s="59">
        <v>350.0</v>
      </c>
      <c r="L16" s="60"/>
      <c r="M16" s="61"/>
      <c r="N16" s="62"/>
      <c r="O16" s="87"/>
      <c r="P16" s="89"/>
      <c r="Q16" s="64"/>
      <c r="R16" s="268"/>
      <c r="S16" s="275"/>
      <c r="T16" s="274"/>
      <c r="U16" s="277">
        <v>50.0</v>
      </c>
      <c r="V16" s="107"/>
      <c r="W16" s="108"/>
      <c r="X16" s="8"/>
      <c r="Y16" s="8"/>
      <c r="Z16" s="8"/>
      <c r="AA16" s="8"/>
      <c r="AB16" s="8"/>
      <c r="AC16" s="8"/>
      <c r="AD16" s="8"/>
    </row>
    <row r="17">
      <c r="A17" s="53" t="s">
        <v>57</v>
      </c>
      <c r="B17" s="53" t="s">
        <v>49</v>
      </c>
      <c r="C17" s="72"/>
      <c r="D17" s="83"/>
      <c r="E17" s="56" t="s">
        <v>29</v>
      </c>
      <c r="F17" s="53" t="s">
        <v>721</v>
      </c>
      <c r="G17" s="405" t="s">
        <v>1815</v>
      </c>
      <c r="H17" s="85"/>
      <c r="I17" s="92" t="s">
        <v>1816</v>
      </c>
      <c r="J17" s="53" t="s">
        <v>70</v>
      </c>
      <c r="K17" s="59">
        <v>300.0</v>
      </c>
      <c r="L17" s="109"/>
      <c r="M17" s="61"/>
      <c r="N17" s="62"/>
      <c r="O17" s="87"/>
      <c r="P17" s="89"/>
      <c r="Q17" s="64"/>
      <c r="R17" s="268"/>
      <c r="S17" s="275"/>
      <c r="T17" s="282"/>
      <c r="U17" s="80" t="s">
        <v>188</v>
      </c>
      <c r="V17" s="283" t="s">
        <v>97</v>
      </c>
      <c r="X17" s="8"/>
      <c r="Y17" s="8"/>
      <c r="Z17" s="110"/>
      <c r="AA17" s="8"/>
      <c r="AB17" s="8"/>
      <c r="AC17" s="8"/>
      <c r="AD17" s="8"/>
    </row>
    <row r="18" ht="15.75" customHeight="1">
      <c r="A18" s="53" t="s">
        <v>48</v>
      </c>
      <c r="B18" s="53" t="s">
        <v>187</v>
      </c>
      <c r="C18" s="72"/>
      <c r="D18" s="73" t="s">
        <v>188</v>
      </c>
      <c r="E18" s="56" t="s">
        <v>63</v>
      </c>
      <c r="F18" s="53" t="s">
        <v>721</v>
      </c>
      <c r="G18" s="405" t="s">
        <v>1817</v>
      </c>
      <c r="H18" s="85"/>
      <c r="I18" s="92" t="s">
        <v>1432</v>
      </c>
      <c r="J18" s="53" t="s">
        <v>38</v>
      </c>
      <c r="K18" s="59" t="s">
        <v>457</v>
      </c>
      <c r="L18" s="77"/>
      <c r="M18" s="111"/>
      <c r="N18" s="62"/>
      <c r="O18" s="63"/>
      <c r="P18" s="66"/>
      <c r="Q18" s="112"/>
      <c r="R18" s="262"/>
      <c r="S18" s="275"/>
      <c r="T18" s="274"/>
      <c r="U18" s="80" t="s">
        <v>188</v>
      </c>
      <c r="V18" s="284" t="s">
        <v>45</v>
      </c>
      <c r="W18" s="70">
        <f>SUM(R7:R93)</f>
        <v>200</v>
      </c>
      <c r="X18" s="8"/>
      <c r="Y18" s="8"/>
      <c r="Z18" s="8"/>
      <c r="AA18" s="8"/>
      <c r="AB18" s="8"/>
      <c r="AC18" s="8"/>
      <c r="AD18" s="8"/>
    </row>
    <row r="19" ht="17.25" customHeight="1">
      <c r="A19" s="53" t="s">
        <v>48</v>
      </c>
      <c r="B19" s="53" t="s">
        <v>187</v>
      </c>
      <c r="C19" s="72"/>
      <c r="D19" s="73" t="s">
        <v>188</v>
      </c>
      <c r="E19" s="56" t="s">
        <v>63</v>
      </c>
      <c r="F19" s="53" t="s">
        <v>721</v>
      </c>
      <c r="G19" s="405" t="s">
        <v>1818</v>
      </c>
      <c r="H19" s="85"/>
      <c r="I19" s="76" t="s">
        <v>1432</v>
      </c>
      <c r="J19" s="53" t="s">
        <v>38</v>
      </c>
      <c r="K19" s="59" t="s">
        <v>457</v>
      </c>
      <c r="L19" s="77"/>
      <c r="M19" s="111"/>
      <c r="N19" s="62"/>
      <c r="O19" s="87"/>
      <c r="P19" s="89"/>
      <c r="Q19" s="64"/>
      <c r="R19" s="268"/>
      <c r="S19" s="275"/>
      <c r="T19" s="274"/>
      <c r="U19" s="80" t="s">
        <v>188</v>
      </c>
      <c r="V19" s="285" t="s">
        <v>46</v>
      </c>
      <c r="W19" s="70">
        <f>SUM(S7:S93)</f>
        <v>350</v>
      </c>
      <c r="X19" s="8"/>
      <c r="Y19" s="8"/>
      <c r="Z19" s="8"/>
      <c r="AA19" s="8"/>
      <c r="AB19" s="8"/>
      <c r="AC19" s="8"/>
      <c r="AD19" s="8"/>
    </row>
    <row r="20">
      <c r="A20" s="53" t="s">
        <v>48</v>
      </c>
      <c r="B20" s="53" t="s">
        <v>187</v>
      </c>
      <c r="C20" s="72"/>
      <c r="D20" s="73" t="s">
        <v>188</v>
      </c>
      <c r="E20" s="56" t="s">
        <v>63</v>
      </c>
      <c r="F20" s="53" t="s">
        <v>721</v>
      </c>
      <c r="G20" s="405" t="s">
        <v>1819</v>
      </c>
      <c r="H20" s="85"/>
      <c r="I20" s="76" t="s">
        <v>1432</v>
      </c>
      <c r="J20" s="53" t="s">
        <v>38</v>
      </c>
      <c r="K20" s="59" t="s">
        <v>457</v>
      </c>
      <c r="L20" s="77"/>
      <c r="M20" s="61"/>
      <c r="N20" s="115"/>
      <c r="O20" s="87"/>
      <c r="P20" s="89"/>
      <c r="Q20" s="64"/>
      <c r="R20" s="268"/>
      <c r="S20" s="275"/>
      <c r="T20" s="274"/>
      <c r="U20" s="80" t="s">
        <v>188</v>
      </c>
      <c r="V20" s="286" t="s">
        <v>47</v>
      </c>
      <c r="W20" s="287">
        <f>SUM(T7:T93)</f>
        <v>50</v>
      </c>
      <c r="X20" s="8"/>
      <c r="Y20" s="8"/>
      <c r="Z20" s="8"/>
      <c r="AA20" s="8"/>
      <c r="AB20" s="8"/>
      <c r="AC20" s="8"/>
      <c r="AD20" s="8"/>
    </row>
    <row r="21">
      <c r="A21" s="53" t="s">
        <v>48</v>
      </c>
      <c r="B21" s="53" t="s">
        <v>187</v>
      </c>
      <c r="C21" s="72"/>
      <c r="D21" s="73" t="s">
        <v>188</v>
      </c>
      <c r="E21" s="56" t="s">
        <v>63</v>
      </c>
      <c r="F21" s="53" t="s">
        <v>721</v>
      </c>
      <c r="G21" s="405" t="s">
        <v>1820</v>
      </c>
      <c r="H21" s="85"/>
      <c r="I21" s="92" t="s">
        <v>1432</v>
      </c>
      <c r="J21" s="53" t="s">
        <v>38</v>
      </c>
      <c r="K21" s="59" t="s">
        <v>457</v>
      </c>
      <c r="L21" s="77"/>
      <c r="M21" s="61"/>
      <c r="N21" s="115"/>
      <c r="O21" s="87"/>
      <c r="P21" s="89"/>
      <c r="Q21" s="64"/>
      <c r="R21" s="268"/>
      <c r="S21" s="275"/>
      <c r="T21" s="274"/>
      <c r="U21" s="80" t="s">
        <v>188</v>
      </c>
      <c r="V21" s="98" t="s">
        <v>116</v>
      </c>
      <c r="W21" s="99">
        <f>SUM(W18:W20)</f>
        <v>600</v>
      </c>
      <c r="X21" s="8"/>
      <c r="Y21" s="8"/>
      <c r="Z21" s="8"/>
      <c r="AA21" s="8"/>
      <c r="AB21" s="8"/>
      <c r="AC21" s="8"/>
      <c r="AD21" s="8"/>
    </row>
    <row r="22">
      <c r="A22" s="53" t="s">
        <v>57</v>
      </c>
      <c r="B22" s="53" t="s">
        <v>87</v>
      </c>
      <c r="C22" s="72"/>
      <c r="D22" s="73" t="s">
        <v>1821</v>
      </c>
      <c r="E22" s="56"/>
      <c r="F22" s="53" t="s">
        <v>721</v>
      </c>
      <c r="G22" s="527" t="s">
        <v>1822</v>
      </c>
      <c r="H22" s="85" t="s">
        <v>1823</v>
      </c>
      <c r="I22" s="92" t="s">
        <v>1824</v>
      </c>
      <c r="J22" s="53" t="s">
        <v>70</v>
      </c>
      <c r="K22" s="59"/>
      <c r="L22" s="77"/>
      <c r="M22" s="61">
        <v>2499.0</v>
      </c>
      <c r="N22" s="106"/>
      <c r="O22" s="87"/>
      <c r="P22" s="89"/>
      <c r="Q22" s="64"/>
      <c r="R22" s="289"/>
      <c r="S22" s="276"/>
      <c r="T22" s="282"/>
      <c r="U22" s="269">
        <v>2499.0</v>
      </c>
      <c r="V22" s="8"/>
      <c r="W22" s="8"/>
      <c r="X22" s="8"/>
      <c r="Y22" s="8"/>
      <c r="Z22" s="8"/>
      <c r="AA22" s="8"/>
      <c r="AB22" s="8"/>
      <c r="AC22" s="8"/>
      <c r="AD22" s="8"/>
    </row>
    <row r="23">
      <c r="A23" s="53" t="s">
        <v>57</v>
      </c>
      <c r="B23" s="53" t="s">
        <v>87</v>
      </c>
      <c r="C23" s="72"/>
      <c r="D23" s="73" t="s">
        <v>1825</v>
      </c>
      <c r="E23" s="56" t="s">
        <v>29</v>
      </c>
      <c r="F23" s="53" t="s">
        <v>721</v>
      </c>
      <c r="G23" s="405" t="s">
        <v>1826</v>
      </c>
      <c r="H23" s="85" t="s">
        <v>1727</v>
      </c>
      <c r="I23" s="76" t="s">
        <v>1827</v>
      </c>
      <c r="J23" s="53" t="s">
        <v>70</v>
      </c>
      <c r="K23" s="59">
        <v>1000.0</v>
      </c>
      <c r="L23" s="77"/>
      <c r="M23" s="61"/>
      <c r="N23" s="62"/>
      <c r="O23" s="87"/>
      <c r="P23" s="89"/>
      <c r="Q23" s="64"/>
      <c r="R23" s="262"/>
      <c r="S23" s="275"/>
      <c r="T23" s="292"/>
      <c r="U23" s="80">
        <v>500.0</v>
      </c>
      <c r="V23" s="8"/>
      <c r="W23" s="8"/>
      <c r="X23" s="8"/>
      <c r="Y23" s="8"/>
      <c r="Z23" s="8"/>
      <c r="AA23" s="8"/>
      <c r="AB23" s="8"/>
      <c r="AC23" s="8"/>
      <c r="AD23" s="8"/>
    </row>
    <row r="24" ht="17.25" customHeight="1">
      <c r="A24" s="53" t="s">
        <v>57</v>
      </c>
      <c r="B24" s="53" t="s">
        <v>187</v>
      </c>
      <c r="C24" s="72"/>
      <c r="D24" s="121" t="s">
        <v>188</v>
      </c>
      <c r="E24" s="56" t="s">
        <v>109</v>
      </c>
      <c r="F24" s="53" t="s">
        <v>453</v>
      </c>
      <c r="G24" s="405" t="s">
        <v>1828</v>
      </c>
      <c r="H24" s="85"/>
      <c r="I24" s="92"/>
      <c r="J24" s="53" t="s">
        <v>70</v>
      </c>
      <c r="K24" s="86" t="s">
        <v>457</v>
      </c>
      <c r="L24" s="77"/>
      <c r="M24" s="61"/>
      <c r="N24" s="106"/>
      <c r="O24" s="87"/>
      <c r="P24" s="89"/>
      <c r="Q24" s="64"/>
      <c r="R24" s="268"/>
      <c r="S24" s="276"/>
      <c r="T24" s="274"/>
      <c r="U24" s="80" t="s">
        <v>188</v>
      </c>
      <c r="V24" s="290" t="s">
        <v>127</v>
      </c>
      <c r="W24" s="291">
        <f>SUM(W11,W15,W21,Z9)</f>
        <v>17925.99</v>
      </c>
      <c r="X24" s="8"/>
      <c r="Y24" s="8"/>
      <c r="Z24" s="8"/>
      <c r="AA24" s="8"/>
      <c r="AB24" s="8"/>
      <c r="AC24" s="8"/>
      <c r="AD24" s="8"/>
    </row>
    <row r="25" ht="15.75" customHeight="1">
      <c r="A25" s="53" t="s">
        <v>48</v>
      </c>
      <c r="B25" s="53" t="s">
        <v>49</v>
      </c>
      <c r="C25" s="72"/>
      <c r="D25" s="121" t="s">
        <v>1829</v>
      </c>
      <c r="E25" s="56" t="s">
        <v>63</v>
      </c>
      <c r="F25" s="53" t="s">
        <v>721</v>
      </c>
      <c r="G25" s="405" t="s">
        <v>1830</v>
      </c>
      <c r="H25" s="85"/>
      <c r="I25" s="76" t="s">
        <v>1831</v>
      </c>
      <c r="J25" s="53" t="s">
        <v>38</v>
      </c>
      <c r="K25" s="59"/>
      <c r="L25" s="60">
        <v>300.0</v>
      </c>
      <c r="M25" s="97"/>
      <c r="N25" s="106"/>
      <c r="O25" s="87"/>
      <c r="P25" s="89"/>
      <c r="Q25" s="64"/>
      <c r="R25" s="268"/>
      <c r="S25" s="276"/>
      <c r="T25" s="282"/>
      <c r="U25" s="277">
        <v>50.0</v>
      </c>
      <c r="V25" s="113"/>
      <c r="W25" s="114"/>
      <c r="X25" s="8"/>
      <c r="Y25" s="8"/>
      <c r="Z25" s="8"/>
      <c r="AA25" s="8"/>
      <c r="AB25" s="8"/>
      <c r="AC25" s="8"/>
      <c r="AD25" s="8"/>
    </row>
    <row r="26">
      <c r="A26" s="53" t="s">
        <v>57</v>
      </c>
      <c r="B26" s="53" t="s">
        <v>49</v>
      </c>
      <c r="C26" s="54"/>
      <c r="D26" s="73" t="s">
        <v>1832</v>
      </c>
      <c r="E26" s="56" t="s">
        <v>93</v>
      </c>
      <c r="F26" s="53" t="s">
        <v>94</v>
      </c>
      <c r="G26" s="405" t="s">
        <v>1833</v>
      </c>
      <c r="H26" s="85"/>
      <c r="I26" s="117" t="s">
        <v>1834</v>
      </c>
      <c r="J26" s="53" t="s">
        <v>38</v>
      </c>
      <c r="K26" s="86"/>
      <c r="L26" s="77"/>
      <c r="M26" s="61">
        <v>197.0</v>
      </c>
      <c r="N26" s="106"/>
      <c r="O26" s="87"/>
      <c r="P26" s="66"/>
      <c r="Q26" s="112"/>
      <c r="R26" s="268"/>
      <c r="S26" s="276"/>
      <c r="T26" s="282"/>
      <c r="U26" s="80">
        <v>50.0</v>
      </c>
      <c r="V26" s="8"/>
      <c r="W26" s="8"/>
      <c r="X26" s="8"/>
      <c r="Y26" s="8"/>
      <c r="Z26" s="8"/>
      <c r="AA26" s="8"/>
      <c r="AB26" s="8"/>
      <c r="AC26" s="8"/>
      <c r="AD26" s="8"/>
    </row>
    <row r="27">
      <c r="A27" s="53" t="s">
        <v>57</v>
      </c>
      <c r="B27" s="53" t="s">
        <v>49</v>
      </c>
      <c r="C27" s="54"/>
      <c r="D27" s="73" t="s">
        <v>1835</v>
      </c>
      <c r="E27" s="56" t="s">
        <v>93</v>
      </c>
      <c r="F27" s="53" t="s">
        <v>721</v>
      </c>
      <c r="G27" s="405" t="s">
        <v>1836</v>
      </c>
      <c r="H27" s="85" t="s">
        <v>824</v>
      </c>
      <c r="I27" s="117">
        <v>2.1982773615E10</v>
      </c>
      <c r="J27" s="53" t="s">
        <v>38</v>
      </c>
      <c r="K27" s="119"/>
      <c r="L27" s="77"/>
      <c r="M27" s="111"/>
      <c r="N27" s="62"/>
      <c r="O27" s="87">
        <v>960.0</v>
      </c>
      <c r="P27" s="89"/>
      <c r="Q27" s="64"/>
      <c r="R27" s="268"/>
      <c r="S27" s="276"/>
      <c r="T27" s="294"/>
      <c r="U27" s="80">
        <v>200.0</v>
      </c>
      <c r="V27" s="8"/>
      <c r="W27" s="8"/>
      <c r="X27" s="8"/>
      <c r="Y27" s="8"/>
      <c r="Z27" s="8"/>
      <c r="AA27" s="8"/>
      <c r="AB27" s="8"/>
      <c r="AC27" s="8"/>
      <c r="AD27" s="8"/>
    </row>
    <row r="28">
      <c r="A28" s="53" t="s">
        <v>48</v>
      </c>
      <c r="B28" s="53" t="s">
        <v>49</v>
      </c>
      <c r="C28" s="54"/>
      <c r="D28" s="73" t="s">
        <v>1490</v>
      </c>
      <c r="E28" s="56" t="s">
        <v>133</v>
      </c>
      <c r="F28" s="53" t="s">
        <v>721</v>
      </c>
      <c r="G28" s="405" t="s">
        <v>1837</v>
      </c>
      <c r="H28" s="85"/>
      <c r="I28" s="476" t="s">
        <v>1838</v>
      </c>
      <c r="J28" s="53" t="s">
        <v>70</v>
      </c>
      <c r="K28" s="119"/>
      <c r="L28" s="77">
        <v>350.0</v>
      </c>
      <c r="M28" s="61"/>
      <c r="N28" s="115"/>
      <c r="O28" s="87"/>
      <c r="P28" s="89"/>
      <c r="Q28" s="64"/>
      <c r="R28" s="262"/>
      <c r="S28" s="275"/>
      <c r="T28" s="295"/>
      <c r="U28" s="56">
        <v>50.0</v>
      </c>
      <c r="V28" s="8"/>
      <c r="W28" s="8"/>
      <c r="X28" s="8"/>
      <c r="Y28" s="8"/>
      <c r="Z28" s="8"/>
      <c r="AA28" s="8"/>
      <c r="AB28" s="8"/>
      <c r="AC28" s="8"/>
      <c r="AD28" s="8"/>
    </row>
    <row r="29">
      <c r="A29" s="53" t="s">
        <v>57</v>
      </c>
      <c r="B29" s="53" t="s">
        <v>49</v>
      </c>
      <c r="C29" s="54"/>
      <c r="D29" s="120"/>
      <c r="E29" s="56"/>
      <c r="F29" s="53" t="s">
        <v>721</v>
      </c>
      <c r="G29" s="74" t="s">
        <v>1839</v>
      </c>
      <c r="H29" s="85" t="s">
        <v>1840</v>
      </c>
      <c r="I29" s="255">
        <v>1.1978641913E10</v>
      </c>
      <c r="J29" s="53"/>
      <c r="K29" s="59">
        <v>350.0</v>
      </c>
      <c r="L29" s="77"/>
      <c r="M29" s="61"/>
      <c r="N29" s="62"/>
      <c r="O29" s="87"/>
      <c r="P29" s="89"/>
      <c r="Q29" s="64"/>
      <c r="R29" s="268"/>
      <c r="S29" s="275"/>
      <c r="T29" s="295"/>
      <c r="U29" s="56">
        <v>50.0</v>
      </c>
      <c r="V29" s="8"/>
      <c r="W29" s="8"/>
      <c r="X29" s="8"/>
      <c r="Y29" s="8"/>
      <c r="Z29" s="8"/>
      <c r="AA29" s="8"/>
      <c r="AB29" s="8"/>
      <c r="AC29" s="8"/>
      <c r="AD29" s="8"/>
    </row>
    <row r="30">
      <c r="A30" s="53" t="s">
        <v>48</v>
      </c>
      <c r="B30" s="53" t="s">
        <v>49</v>
      </c>
      <c r="C30" s="72"/>
      <c r="D30" s="55"/>
      <c r="E30" s="56" t="s">
        <v>109</v>
      </c>
      <c r="F30" s="53" t="s">
        <v>721</v>
      </c>
      <c r="G30" s="403" t="s">
        <v>1841</v>
      </c>
      <c r="H30" s="85" t="s">
        <v>1842</v>
      </c>
      <c r="I30" s="255">
        <v>4.899164953E9</v>
      </c>
      <c r="J30" s="53" t="s">
        <v>38</v>
      </c>
      <c r="K30" s="59"/>
      <c r="L30" s="60"/>
      <c r="M30" s="61"/>
      <c r="N30" s="62"/>
      <c r="O30" s="87"/>
      <c r="P30" s="89"/>
      <c r="Q30" s="64">
        <v>350.0</v>
      </c>
      <c r="R30" s="296"/>
      <c r="S30" s="297"/>
      <c r="T30" s="295"/>
      <c r="U30" s="56">
        <v>50.0</v>
      </c>
      <c r="V30" s="8"/>
      <c r="W30" s="8"/>
      <c r="X30" s="8"/>
      <c r="Y30" s="8"/>
      <c r="Z30" s="8"/>
      <c r="AA30" s="8"/>
      <c r="AB30" s="8"/>
      <c r="AC30" s="8"/>
      <c r="AD30" s="8"/>
    </row>
    <row r="31">
      <c r="A31" s="53" t="s">
        <v>48</v>
      </c>
      <c r="B31" s="53" t="s">
        <v>187</v>
      </c>
      <c r="C31" s="121"/>
      <c r="D31" s="120" t="s">
        <v>188</v>
      </c>
      <c r="E31" s="56" t="s">
        <v>29</v>
      </c>
      <c r="F31" s="53" t="s">
        <v>94</v>
      </c>
      <c r="G31" s="528" t="s">
        <v>1843</v>
      </c>
      <c r="H31" s="85"/>
      <c r="I31" s="117" t="s">
        <v>938</v>
      </c>
      <c r="J31" s="53" t="s">
        <v>38</v>
      </c>
      <c r="K31" s="59" t="s">
        <v>457</v>
      </c>
      <c r="L31" s="77"/>
      <c r="M31" s="61"/>
      <c r="N31" s="106"/>
      <c r="O31" s="43"/>
      <c r="P31" s="78"/>
      <c r="Q31" s="44"/>
      <c r="R31" s="296"/>
      <c r="S31" s="297"/>
      <c r="T31" s="295"/>
      <c r="U31" s="56" t="s">
        <v>188</v>
      </c>
      <c r="V31" s="8"/>
      <c r="W31" s="8"/>
      <c r="X31" s="8"/>
      <c r="Y31" s="8"/>
      <c r="Z31" s="8"/>
      <c r="AA31" s="8"/>
      <c r="AB31" s="8"/>
      <c r="AC31" s="8"/>
      <c r="AD31" s="8"/>
    </row>
    <row r="32">
      <c r="A32" s="53" t="s">
        <v>48</v>
      </c>
      <c r="B32" s="53" t="s">
        <v>49</v>
      </c>
      <c r="C32" s="72"/>
      <c r="D32" s="120"/>
      <c r="E32" s="84"/>
      <c r="F32" s="53"/>
      <c r="G32" s="299" t="s">
        <v>1844</v>
      </c>
      <c r="H32" s="122"/>
      <c r="I32" s="117" t="s">
        <v>1845</v>
      </c>
      <c r="J32" s="53" t="s">
        <v>38</v>
      </c>
      <c r="K32" s="59"/>
      <c r="L32" s="77"/>
      <c r="M32" s="123"/>
      <c r="N32" s="62"/>
      <c r="O32" s="87"/>
      <c r="P32" s="89"/>
      <c r="Q32" s="64"/>
      <c r="R32" s="296"/>
      <c r="S32" s="297"/>
      <c r="T32" s="294">
        <v>50.0</v>
      </c>
      <c r="U32" s="298">
        <v>50.0</v>
      </c>
      <c r="V32" s="8"/>
      <c r="W32" s="8"/>
      <c r="X32" s="8"/>
      <c r="Y32" s="8"/>
      <c r="Z32" s="8"/>
      <c r="AA32" s="8"/>
      <c r="AB32" s="8"/>
      <c r="AC32" s="8"/>
      <c r="AD32" s="8"/>
    </row>
    <row r="33" ht="17.25" customHeight="1">
      <c r="A33" s="53" t="s">
        <v>48</v>
      </c>
      <c r="B33" s="53" t="s">
        <v>49</v>
      </c>
      <c r="C33" s="124"/>
      <c r="D33" s="73" t="s">
        <v>1846</v>
      </c>
      <c r="E33" s="56"/>
      <c r="F33" s="53"/>
      <c r="G33" s="405" t="s">
        <v>1847</v>
      </c>
      <c r="H33" s="85"/>
      <c r="I33" s="117" t="s">
        <v>1848</v>
      </c>
      <c r="J33" s="53" t="s">
        <v>56</v>
      </c>
      <c r="K33" s="59"/>
      <c r="L33" s="77"/>
      <c r="M33" s="123"/>
      <c r="N33" s="62"/>
      <c r="O33" s="87"/>
      <c r="P33" s="89"/>
      <c r="Q33" s="64"/>
      <c r="R33" s="296"/>
      <c r="S33" s="300">
        <v>350.0</v>
      </c>
      <c r="T33" s="295"/>
      <c r="U33" s="298">
        <v>350.0</v>
      </c>
      <c r="V33" s="8"/>
      <c r="W33" s="8"/>
      <c r="X33" s="8"/>
      <c r="Y33" s="8"/>
      <c r="Z33" s="8"/>
      <c r="AA33" s="8"/>
      <c r="AB33" s="8"/>
      <c r="AC33" s="8"/>
      <c r="AD33" s="8"/>
    </row>
    <row r="34">
      <c r="A34" s="53" t="s">
        <v>48</v>
      </c>
      <c r="B34" s="53" t="s">
        <v>49</v>
      </c>
      <c r="C34" s="72"/>
      <c r="D34" s="142" t="s">
        <v>1849</v>
      </c>
      <c r="E34" s="56" t="s">
        <v>29</v>
      </c>
      <c r="F34" s="53" t="s">
        <v>94</v>
      </c>
      <c r="G34" s="405" t="s">
        <v>1850</v>
      </c>
      <c r="H34" s="85"/>
      <c r="I34" s="117" t="s">
        <v>1851</v>
      </c>
      <c r="J34" s="53" t="s">
        <v>70</v>
      </c>
      <c r="K34" s="59"/>
      <c r="L34" s="77"/>
      <c r="M34" s="111"/>
      <c r="N34" s="62"/>
      <c r="O34" s="63"/>
      <c r="P34" s="66"/>
      <c r="Q34" s="112"/>
      <c r="R34" s="301">
        <v>200.0</v>
      </c>
      <c r="S34" s="300"/>
      <c r="T34" s="295"/>
      <c r="U34" s="298">
        <v>200.0</v>
      </c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57</v>
      </c>
      <c r="B35" s="53" t="s">
        <v>49</v>
      </c>
      <c r="C35" s="72"/>
      <c r="D35" s="142" t="s">
        <v>1852</v>
      </c>
      <c r="E35" s="56" t="s">
        <v>93</v>
      </c>
      <c r="F35" s="53" t="s">
        <v>721</v>
      </c>
      <c r="G35" s="405" t="s">
        <v>1853</v>
      </c>
      <c r="H35" s="85" t="s">
        <v>1854</v>
      </c>
      <c r="I35" s="255">
        <v>7.391381155E9</v>
      </c>
      <c r="J35" s="53" t="s">
        <v>38</v>
      </c>
      <c r="K35" s="59"/>
      <c r="L35" s="77"/>
      <c r="M35" s="61">
        <v>350.0</v>
      </c>
      <c r="N35" s="62"/>
      <c r="O35" s="43"/>
      <c r="P35" s="78"/>
      <c r="Q35" s="44"/>
      <c r="R35" s="296"/>
      <c r="S35" s="297"/>
      <c r="T35" s="295"/>
      <c r="U35" s="56">
        <v>50.0</v>
      </c>
      <c r="V35" s="8"/>
      <c r="W35" s="8"/>
      <c r="X35" s="8"/>
      <c r="Y35" s="8"/>
      <c r="Z35" s="8"/>
      <c r="AA35" s="8"/>
      <c r="AB35" s="8"/>
      <c r="AC35" s="8"/>
      <c r="AD35" s="8"/>
    </row>
    <row r="36">
      <c r="A36" s="53" t="s">
        <v>57</v>
      </c>
      <c r="B36" s="53" t="s">
        <v>49</v>
      </c>
      <c r="C36" s="54"/>
      <c r="D36" s="142" t="s">
        <v>1855</v>
      </c>
      <c r="E36" s="56" t="s">
        <v>109</v>
      </c>
      <c r="F36" s="53" t="s">
        <v>721</v>
      </c>
      <c r="G36" s="405" t="s">
        <v>1856</v>
      </c>
      <c r="H36" s="85" t="s">
        <v>1311</v>
      </c>
      <c r="I36" s="117" t="s">
        <v>1857</v>
      </c>
      <c r="J36" s="53" t="s">
        <v>38</v>
      </c>
      <c r="K36" s="86">
        <v>350.0</v>
      </c>
      <c r="L36" s="77"/>
      <c r="M36" s="61"/>
      <c r="N36" s="62"/>
      <c r="O36" s="87"/>
      <c r="P36" s="89"/>
      <c r="Q36" s="64"/>
      <c r="R36" s="296"/>
      <c r="S36" s="297"/>
      <c r="T36" s="294"/>
      <c r="U36" s="56">
        <v>50.0</v>
      </c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57</v>
      </c>
      <c r="B37" s="53" t="s">
        <v>49</v>
      </c>
      <c r="C37" s="54"/>
      <c r="D37" s="120" t="s">
        <v>1858</v>
      </c>
      <c r="E37" s="56"/>
      <c r="F37" s="53"/>
      <c r="G37" s="404" t="s">
        <v>1859</v>
      </c>
      <c r="H37" s="75" t="s">
        <v>329</v>
      </c>
      <c r="I37" s="117">
        <v>7.381737677E9</v>
      </c>
      <c r="J37" s="53" t="s">
        <v>56</v>
      </c>
      <c r="K37" s="86"/>
      <c r="L37" s="77"/>
      <c r="M37" s="61"/>
      <c r="N37" s="62"/>
      <c r="O37" s="87">
        <v>140.0</v>
      </c>
      <c r="P37" s="89"/>
      <c r="Q37" s="64"/>
      <c r="R37" s="301"/>
      <c r="S37" s="297"/>
      <c r="T37" s="294"/>
      <c r="U37" s="298">
        <v>140.0</v>
      </c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3" t="s">
        <v>57</v>
      </c>
      <c r="B38" s="53" t="s">
        <v>49</v>
      </c>
      <c r="C38" s="54"/>
      <c r="D38" s="55"/>
      <c r="E38" s="56"/>
      <c r="F38" s="53" t="s">
        <v>721</v>
      </c>
      <c r="G38" s="302" t="s">
        <v>1860</v>
      </c>
      <c r="H38" s="129"/>
      <c r="I38" s="117" t="s">
        <v>1861</v>
      </c>
      <c r="J38" s="53" t="s">
        <v>70</v>
      </c>
      <c r="K38" s="59">
        <v>299.99</v>
      </c>
      <c r="L38" s="77"/>
      <c r="M38" s="61"/>
      <c r="N38" s="106"/>
      <c r="O38" s="63"/>
      <c r="P38" s="66"/>
      <c r="Q38" s="112"/>
      <c r="R38" s="296"/>
      <c r="S38" s="297"/>
      <c r="T38" s="294"/>
      <c r="U38" s="56">
        <v>50.0</v>
      </c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3" t="s">
        <v>57</v>
      </c>
      <c r="B39" s="53" t="s">
        <v>87</v>
      </c>
      <c r="C39" s="72"/>
      <c r="D39" s="120" t="s">
        <v>1862</v>
      </c>
      <c r="E39" s="56" t="s">
        <v>104</v>
      </c>
      <c r="F39" s="53" t="s">
        <v>105</v>
      </c>
      <c r="G39" s="405" t="s">
        <v>1863</v>
      </c>
      <c r="H39" s="85" t="s">
        <v>1864</v>
      </c>
      <c r="I39" s="117" t="s">
        <v>1865</v>
      </c>
      <c r="J39" s="53" t="s">
        <v>38</v>
      </c>
      <c r="K39" s="59"/>
      <c r="L39" s="77"/>
      <c r="M39" s="61"/>
      <c r="N39" s="62">
        <v>2400.0</v>
      </c>
      <c r="O39" s="130"/>
      <c r="P39" s="133"/>
      <c r="Q39" s="131"/>
      <c r="R39" s="296"/>
      <c r="S39" s="297"/>
      <c r="T39" s="295"/>
      <c r="U39" s="56">
        <v>1200.0</v>
      </c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3" t="s">
        <v>57</v>
      </c>
      <c r="B40" s="53" t="s">
        <v>49</v>
      </c>
      <c r="C40" s="72"/>
      <c r="D40" s="55"/>
      <c r="E40" s="56" t="s">
        <v>93</v>
      </c>
      <c r="F40" s="53" t="s">
        <v>721</v>
      </c>
      <c r="G40" s="422" t="s">
        <v>1866</v>
      </c>
      <c r="H40" s="85" t="s">
        <v>1867</v>
      </c>
      <c r="I40" s="529" t="s">
        <v>1868</v>
      </c>
      <c r="J40" s="53" t="s">
        <v>38</v>
      </c>
      <c r="K40" s="119"/>
      <c r="L40" s="77"/>
      <c r="M40" s="61"/>
      <c r="N40" s="62"/>
      <c r="O40" s="87">
        <v>350.0</v>
      </c>
      <c r="P40" s="89"/>
      <c r="Q40" s="64"/>
      <c r="R40" s="296"/>
      <c r="S40" s="297"/>
      <c r="T40" s="294"/>
      <c r="U40" s="56">
        <v>50.0</v>
      </c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3" t="s">
        <v>57</v>
      </c>
      <c r="B41" s="53" t="s">
        <v>87</v>
      </c>
      <c r="C41" s="72"/>
      <c r="D41" s="73" t="s">
        <v>1869</v>
      </c>
      <c r="E41" s="56" t="s">
        <v>104</v>
      </c>
      <c r="F41" s="53" t="s">
        <v>105</v>
      </c>
      <c r="G41" s="405" t="s">
        <v>1870</v>
      </c>
      <c r="H41" s="85" t="s">
        <v>1871</v>
      </c>
      <c r="I41" s="117" t="s">
        <v>1872</v>
      </c>
      <c r="J41" s="53" t="s">
        <v>38</v>
      </c>
      <c r="K41" s="59">
        <v>1050.0</v>
      </c>
      <c r="L41" s="77"/>
      <c r="M41" s="97"/>
      <c r="N41" s="134"/>
      <c r="O41" s="87"/>
      <c r="P41" s="89"/>
      <c r="Q41" s="64"/>
      <c r="R41" s="296"/>
      <c r="S41" s="297"/>
      <c r="T41" s="295"/>
      <c r="U41" s="298">
        <v>1050.0</v>
      </c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3" t="s">
        <v>57</v>
      </c>
      <c r="B42" s="53" t="s">
        <v>49</v>
      </c>
      <c r="C42" s="72"/>
      <c r="D42" s="120" t="s">
        <v>1873</v>
      </c>
      <c r="E42" s="56" t="s">
        <v>76</v>
      </c>
      <c r="F42" s="53" t="s">
        <v>721</v>
      </c>
      <c r="G42" s="405" t="s">
        <v>1874</v>
      </c>
      <c r="H42" s="85" t="s">
        <v>1875</v>
      </c>
      <c r="I42" s="117" t="s">
        <v>1876</v>
      </c>
      <c r="J42" s="53" t="s">
        <v>70</v>
      </c>
      <c r="K42" s="59">
        <v>380.0</v>
      </c>
      <c r="L42" s="105"/>
      <c r="M42" s="61"/>
      <c r="N42" s="135"/>
      <c r="O42" s="87"/>
      <c r="P42" s="89"/>
      <c r="Q42" s="64"/>
      <c r="R42" s="296"/>
      <c r="S42" s="297"/>
      <c r="T42" s="295"/>
      <c r="U42" s="56">
        <v>100.0</v>
      </c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3" t="s">
        <v>48</v>
      </c>
      <c r="B43" s="53" t="s">
        <v>49</v>
      </c>
      <c r="C43" s="54"/>
      <c r="E43" s="84"/>
      <c r="F43" s="53" t="s">
        <v>59</v>
      </c>
      <c r="G43" s="137" t="s">
        <v>1877</v>
      </c>
      <c r="H43" s="138" t="s">
        <v>1878</v>
      </c>
      <c r="I43" s="255">
        <v>8.291297921E9</v>
      </c>
      <c r="J43" s="103"/>
      <c r="K43" s="139"/>
      <c r="L43" s="77"/>
      <c r="M43" s="61"/>
      <c r="N43" s="134"/>
      <c r="O43" s="87"/>
      <c r="P43" s="89"/>
      <c r="Q43" s="64">
        <v>250.0</v>
      </c>
      <c r="R43" s="296"/>
      <c r="S43" s="300"/>
      <c r="T43" s="295"/>
      <c r="U43" s="56">
        <v>50.0</v>
      </c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3" t="s">
        <v>48</v>
      </c>
      <c r="B44" s="53" t="s">
        <v>49</v>
      </c>
      <c r="C44" s="54"/>
      <c r="D44" s="304" t="s">
        <v>1879</v>
      </c>
      <c r="E44" s="56" t="s">
        <v>38</v>
      </c>
      <c r="F44" s="53" t="s">
        <v>721</v>
      </c>
      <c r="G44" s="405" t="s">
        <v>1880</v>
      </c>
      <c r="H44" s="85" t="s">
        <v>1881</v>
      </c>
      <c r="I44" s="117" t="s">
        <v>1882</v>
      </c>
      <c r="J44" s="53" t="s">
        <v>70</v>
      </c>
      <c r="K44" s="59"/>
      <c r="L44" s="77">
        <v>600.0</v>
      </c>
      <c r="M44" s="61"/>
      <c r="N44" s="140"/>
      <c r="O44" s="87"/>
      <c r="P44" s="89"/>
      <c r="Q44" s="64"/>
      <c r="R44" s="296"/>
      <c r="S44" s="300"/>
      <c r="T44" s="274"/>
      <c r="U44" s="56">
        <v>100.0</v>
      </c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3" t="s">
        <v>48</v>
      </c>
      <c r="B45" s="53" t="s">
        <v>49</v>
      </c>
      <c r="C45" s="72"/>
      <c r="D45" s="73" t="s">
        <v>1883</v>
      </c>
      <c r="E45" s="56" t="s">
        <v>72</v>
      </c>
      <c r="F45" s="53" t="s">
        <v>721</v>
      </c>
      <c r="G45" s="405" t="s">
        <v>1884</v>
      </c>
      <c r="H45" s="85" t="s">
        <v>1885</v>
      </c>
      <c r="I45" s="117" t="s">
        <v>1886</v>
      </c>
      <c r="J45" s="53" t="s">
        <v>70</v>
      </c>
      <c r="K45" s="86"/>
      <c r="L45" s="77">
        <v>600.0</v>
      </c>
      <c r="M45" s="61"/>
      <c r="N45" s="141"/>
      <c r="O45" s="87"/>
      <c r="P45" s="89"/>
      <c r="Q45" s="64"/>
      <c r="R45" s="301"/>
      <c r="S45" s="297"/>
      <c r="T45" s="274"/>
      <c r="U45" s="56">
        <v>100.0</v>
      </c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3" t="s">
        <v>48</v>
      </c>
      <c r="B46" s="53" t="s">
        <v>49</v>
      </c>
      <c r="C46" s="72"/>
      <c r="D46" s="468" t="s">
        <v>1887</v>
      </c>
      <c r="E46" s="56" t="s">
        <v>133</v>
      </c>
      <c r="F46" s="53" t="s">
        <v>721</v>
      </c>
      <c r="G46" s="405" t="s">
        <v>1888</v>
      </c>
      <c r="H46" s="85"/>
      <c r="I46" s="117" t="s">
        <v>1889</v>
      </c>
      <c r="J46" s="53" t="s">
        <v>70</v>
      </c>
      <c r="K46" s="59"/>
      <c r="L46" s="77">
        <v>350.0</v>
      </c>
      <c r="M46" s="61"/>
      <c r="N46" s="141"/>
      <c r="O46" s="87"/>
      <c r="P46" s="89"/>
      <c r="Q46" s="64"/>
      <c r="R46" s="296"/>
      <c r="S46" s="297"/>
      <c r="T46" s="282"/>
      <c r="U46" s="56">
        <v>50.0</v>
      </c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3" t="s">
        <v>48</v>
      </c>
      <c r="B47" s="53" t="s">
        <v>49</v>
      </c>
      <c r="C47" s="72"/>
      <c r="D47" s="120" t="s">
        <v>1890</v>
      </c>
      <c r="E47" s="56" t="s">
        <v>63</v>
      </c>
      <c r="F47" s="53" t="s">
        <v>721</v>
      </c>
      <c r="G47" s="430" t="s">
        <v>1891</v>
      </c>
      <c r="H47" s="144" t="s">
        <v>1892</v>
      </c>
      <c r="I47" s="117" t="s">
        <v>1893</v>
      </c>
      <c r="J47" s="53" t="s">
        <v>38</v>
      </c>
      <c r="K47" s="59"/>
      <c r="L47" s="77">
        <v>350.0</v>
      </c>
      <c r="M47" s="123"/>
      <c r="N47" s="141"/>
      <c r="O47" s="63"/>
      <c r="P47" s="66"/>
      <c r="Q47" s="112"/>
      <c r="R47" s="307"/>
      <c r="S47" s="308"/>
      <c r="T47" s="274"/>
      <c r="U47" s="56">
        <v>50.0</v>
      </c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3" t="s">
        <v>57</v>
      </c>
      <c r="B48" s="53" t="s">
        <v>49</v>
      </c>
      <c r="C48" s="54"/>
      <c r="D48" s="55"/>
      <c r="E48" s="84"/>
      <c r="F48" s="53" t="s">
        <v>1703</v>
      </c>
      <c r="G48" s="74" t="s">
        <v>1894</v>
      </c>
      <c r="H48" s="85" t="s">
        <v>1895</v>
      </c>
      <c r="I48" s="117" t="s">
        <v>1896</v>
      </c>
      <c r="J48" s="103"/>
      <c r="K48" s="59">
        <v>350.0</v>
      </c>
      <c r="L48" s="77"/>
      <c r="M48" s="145"/>
      <c r="N48" s="141"/>
      <c r="O48" s="87"/>
      <c r="P48" s="89"/>
      <c r="Q48" s="64"/>
      <c r="R48" s="307"/>
      <c r="S48" s="309"/>
      <c r="T48" s="294"/>
      <c r="U48" s="56">
        <v>50.0</v>
      </c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3"/>
      <c r="B49" s="53"/>
      <c r="C49" s="72"/>
      <c r="D49" s="55"/>
      <c r="E49" s="84"/>
      <c r="F49" s="53"/>
      <c r="G49" s="74"/>
      <c r="H49" s="85"/>
      <c r="I49" s="117"/>
      <c r="J49" s="103"/>
      <c r="K49" s="59"/>
      <c r="L49" s="77"/>
      <c r="M49" s="145"/>
      <c r="N49" s="141"/>
      <c r="O49" s="43"/>
      <c r="P49" s="78"/>
      <c r="Q49" s="44"/>
      <c r="R49" s="307"/>
      <c r="S49" s="309"/>
      <c r="T49" s="295"/>
      <c r="U49" s="56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3"/>
      <c r="B50" s="53"/>
      <c r="C50" s="72"/>
      <c r="D50" s="125"/>
      <c r="E50" s="56"/>
      <c r="F50" s="53"/>
      <c r="G50" s="74"/>
      <c r="H50" s="85"/>
      <c r="I50" s="452"/>
      <c r="J50" s="53"/>
      <c r="K50" s="86"/>
      <c r="L50" s="77"/>
      <c r="M50" s="145"/>
      <c r="N50" s="141"/>
      <c r="O50" s="63"/>
      <c r="P50" s="66"/>
      <c r="Q50" s="112"/>
      <c r="R50" s="310"/>
      <c r="S50" s="309"/>
      <c r="T50" s="295"/>
      <c r="U50" s="56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66"/>
      <c r="Q51" s="112"/>
      <c r="R51" s="307"/>
      <c r="S51" s="309"/>
      <c r="T51" s="295"/>
      <c r="U51" s="56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89"/>
      <c r="Q52" s="64"/>
      <c r="R52" s="307"/>
      <c r="S52" s="309"/>
      <c r="T52" s="295"/>
      <c r="U52" s="56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66"/>
      <c r="Q53" s="112"/>
      <c r="R53" s="307"/>
      <c r="S53" s="308"/>
      <c r="T53" s="295"/>
      <c r="U53" s="56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89"/>
      <c r="Q54" s="64"/>
      <c r="R54" s="310"/>
      <c r="S54" s="309"/>
      <c r="T54" s="295"/>
      <c r="U54" s="80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89"/>
      <c r="Q55" s="64"/>
      <c r="R55" s="310"/>
      <c r="S55" s="309"/>
      <c r="T55" s="295"/>
      <c r="U55" s="56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131"/>
      <c r="R56" s="310"/>
      <c r="S56" s="309"/>
      <c r="T56" s="295"/>
      <c r="U56" s="56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131"/>
      <c r="R57" s="310"/>
      <c r="S57" s="309"/>
      <c r="T57" s="295"/>
      <c r="U57" s="56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64"/>
      <c r="R58" s="307"/>
      <c r="S58" s="309"/>
      <c r="T58" s="295"/>
      <c r="U58" s="56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112"/>
      <c r="R59" s="307"/>
      <c r="S59" s="309"/>
      <c r="T59" s="295"/>
      <c r="U59" s="56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112"/>
      <c r="R60" s="307"/>
      <c r="S60" s="309"/>
      <c r="T60" s="295"/>
      <c r="U60" s="56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112"/>
      <c r="R61" s="307"/>
      <c r="S61" s="309"/>
      <c r="T61" s="294"/>
      <c r="U61" s="56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112"/>
      <c r="R62" s="307"/>
      <c r="S62" s="309"/>
      <c r="T62" s="295"/>
      <c r="U62" s="56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64"/>
      <c r="R63" s="307"/>
      <c r="S63" s="309"/>
      <c r="T63" s="295"/>
      <c r="U63" s="56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112"/>
      <c r="R64" s="307"/>
      <c r="S64" s="309"/>
      <c r="T64" s="295"/>
      <c r="U64" s="161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64"/>
      <c r="R65" s="307"/>
      <c r="S65" s="309"/>
      <c r="T65" s="295"/>
      <c r="U65" s="56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112"/>
      <c r="R66" s="307"/>
      <c r="S66" s="309"/>
      <c r="T66" s="295"/>
      <c r="U66" s="56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112"/>
      <c r="R67" s="307"/>
      <c r="S67" s="309"/>
      <c r="T67" s="295"/>
      <c r="U67" s="56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64"/>
      <c r="R68" s="307"/>
      <c r="S68" s="309"/>
      <c r="T68" s="295"/>
      <c r="U68" s="56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112"/>
      <c r="R69" s="307"/>
      <c r="S69" s="309"/>
      <c r="T69" s="295"/>
      <c r="U69" s="56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112"/>
      <c r="R70" s="307"/>
      <c r="S70" s="309"/>
      <c r="T70" s="295"/>
      <c r="U70" s="80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112"/>
      <c r="R71" s="307"/>
      <c r="S71" s="309"/>
      <c r="T71" s="295"/>
      <c r="U71" s="56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112"/>
      <c r="R72" s="315"/>
      <c r="S72" s="316"/>
      <c r="T72" s="295"/>
      <c r="U72" s="56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131"/>
      <c r="R73" s="315"/>
      <c r="S73" s="316"/>
      <c r="T73" s="295"/>
      <c r="U73" s="16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53"/>
      <c r="B74" s="53"/>
      <c r="C74" s="166"/>
      <c r="D74" s="83"/>
      <c r="E74" s="162"/>
      <c r="F74" s="53"/>
      <c r="G74" s="74"/>
      <c r="H74" s="85"/>
      <c r="I74" s="117"/>
      <c r="J74" s="103"/>
      <c r="K74" s="168"/>
      <c r="L74" s="105"/>
      <c r="M74" s="172"/>
      <c r="N74" s="170"/>
      <c r="O74" s="63"/>
      <c r="P74" s="66"/>
      <c r="Q74" s="112"/>
      <c r="R74" s="315"/>
      <c r="S74" s="316"/>
      <c r="T74" s="295"/>
      <c r="U74" s="16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53"/>
      <c r="B75" s="53"/>
      <c r="C75" s="166"/>
      <c r="D75" s="72"/>
      <c r="E75" s="162"/>
      <c r="F75" s="53"/>
      <c r="G75" s="74"/>
      <c r="H75" s="85"/>
      <c r="I75" s="117"/>
      <c r="J75" s="103"/>
      <c r="K75" s="168"/>
      <c r="L75" s="77"/>
      <c r="M75" s="169"/>
      <c r="N75" s="170"/>
      <c r="O75" s="63"/>
      <c r="P75" s="66"/>
      <c r="Q75" s="112"/>
      <c r="R75" s="315"/>
      <c r="S75" s="316"/>
      <c r="T75" s="295"/>
      <c r="U75" s="16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53"/>
      <c r="B76" s="53"/>
      <c r="C76" s="166"/>
      <c r="D76" s="72"/>
      <c r="E76" s="162"/>
      <c r="F76" s="53"/>
      <c r="G76" s="74"/>
      <c r="H76" s="85"/>
      <c r="I76" s="117"/>
      <c r="J76" s="103"/>
      <c r="K76" s="171"/>
      <c r="L76" s="105"/>
      <c r="M76" s="169"/>
      <c r="N76" s="170"/>
      <c r="O76" s="63"/>
      <c r="P76" s="66"/>
      <c r="Q76" s="112"/>
      <c r="R76" s="315"/>
      <c r="S76" s="316"/>
      <c r="T76" s="295"/>
      <c r="U76" s="161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53"/>
      <c r="B77" s="53"/>
      <c r="C77" s="166"/>
      <c r="D77" s="72"/>
      <c r="E77" s="25"/>
      <c r="F77" s="53"/>
      <c r="G77" s="74"/>
      <c r="H77" s="85"/>
      <c r="I77" s="117"/>
      <c r="J77" s="103"/>
      <c r="K77" s="171"/>
      <c r="L77" s="105"/>
      <c r="M77" s="169"/>
      <c r="N77" s="170"/>
      <c r="O77" s="63"/>
      <c r="P77" s="66"/>
      <c r="Q77" s="112"/>
      <c r="R77" s="315"/>
      <c r="S77" s="316"/>
      <c r="T77" s="295"/>
      <c r="U77" s="173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53"/>
      <c r="B78" s="53"/>
      <c r="C78" s="166"/>
      <c r="D78" s="72"/>
      <c r="E78" s="25"/>
      <c r="F78" s="53"/>
      <c r="G78" s="74"/>
      <c r="H78" s="85"/>
      <c r="I78" s="117"/>
      <c r="J78" s="103"/>
      <c r="K78" s="171"/>
      <c r="L78" s="105"/>
      <c r="M78" s="169"/>
      <c r="N78" s="170"/>
      <c r="O78" s="63"/>
      <c r="P78" s="66"/>
      <c r="Q78" s="112"/>
      <c r="R78" s="315"/>
      <c r="S78" s="316"/>
      <c r="T78" s="295"/>
      <c r="U78" s="161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03"/>
      <c r="B79" s="53"/>
      <c r="C79" s="166"/>
      <c r="D79" s="72"/>
      <c r="E79" s="25"/>
      <c r="F79" s="53"/>
      <c r="G79" s="174"/>
      <c r="H79" s="175"/>
      <c r="I79" s="375"/>
      <c r="J79" s="103"/>
      <c r="K79" s="168"/>
      <c r="L79" s="105"/>
      <c r="M79" s="169"/>
      <c r="N79" s="170"/>
      <c r="O79" s="63"/>
      <c r="P79" s="66"/>
      <c r="Q79" s="112"/>
      <c r="R79" s="315"/>
      <c r="S79" s="316"/>
      <c r="T79" s="295"/>
      <c r="U79" s="177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3"/>
      <c r="B80" s="53"/>
      <c r="C80" s="166"/>
      <c r="D80" s="72"/>
      <c r="E80" s="25"/>
      <c r="F80" s="53"/>
      <c r="G80" s="174"/>
      <c r="H80" s="175"/>
      <c r="I80" s="375"/>
      <c r="J80" s="103"/>
      <c r="K80" s="168"/>
      <c r="L80" s="105"/>
      <c r="M80" s="169"/>
      <c r="N80" s="170"/>
      <c r="O80" s="63"/>
      <c r="P80" s="66"/>
      <c r="Q80" s="112"/>
      <c r="R80" s="315"/>
      <c r="S80" s="316"/>
      <c r="T80" s="295"/>
      <c r="U80" s="17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03"/>
      <c r="B81" s="53"/>
      <c r="C81" s="166"/>
      <c r="D81" s="72"/>
      <c r="E81" s="25"/>
      <c r="F81" s="53"/>
      <c r="G81" s="174"/>
      <c r="H81" s="175"/>
      <c r="I81" s="375"/>
      <c r="J81" s="103"/>
      <c r="K81" s="168"/>
      <c r="L81" s="105"/>
      <c r="M81" s="169"/>
      <c r="N81" s="170"/>
      <c r="O81" s="63"/>
      <c r="P81" s="66"/>
      <c r="Q81" s="112"/>
      <c r="R81" s="315"/>
      <c r="S81" s="316"/>
      <c r="T81" s="295"/>
      <c r="U81" s="17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03"/>
      <c r="B82" s="53"/>
      <c r="C82" s="166"/>
      <c r="D82" s="72"/>
      <c r="E82" s="25"/>
      <c r="F82" s="53"/>
      <c r="G82" s="174"/>
      <c r="H82" s="175"/>
      <c r="I82" s="375"/>
      <c r="J82" s="103"/>
      <c r="K82" s="179"/>
      <c r="L82" s="180"/>
      <c r="M82" s="181"/>
      <c r="N82" s="182"/>
      <c r="O82" s="183"/>
      <c r="P82" s="186"/>
      <c r="Q82" s="184"/>
      <c r="R82" s="318"/>
      <c r="S82" s="319"/>
      <c r="T82" s="320"/>
      <c r="U82" s="17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03"/>
      <c r="B83" s="53"/>
      <c r="C83" s="166"/>
      <c r="D83" s="72"/>
      <c r="E83" s="25"/>
      <c r="F83" s="53"/>
      <c r="G83" s="174"/>
      <c r="H83" s="175"/>
      <c r="I83" s="375"/>
      <c r="J83" s="103"/>
      <c r="K83" s="179"/>
      <c r="L83" s="180"/>
      <c r="M83" s="181"/>
      <c r="N83" s="182"/>
      <c r="O83" s="183"/>
      <c r="P83" s="186"/>
      <c r="Q83" s="184"/>
      <c r="R83" s="318"/>
      <c r="S83" s="319"/>
      <c r="T83" s="320"/>
      <c r="U83" s="17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03"/>
      <c r="B84" s="53"/>
      <c r="C84" s="166"/>
      <c r="D84" s="72"/>
      <c r="E84" s="25"/>
      <c r="F84" s="53"/>
      <c r="G84" s="174"/>
      <c r="H84" s="175"/>
      <c r="I84" s="375"/>
      <c r="J84" s="103"/>
      <c r="K84" s="179"/>
      <c r="L84" s="180"/>
      <c r="M84" s="181"/>
      <c r="N84" s="182"/>
      <c r="O84" s="183"/>
      <c r="P84" s="186"/>
      <c r="Q84" s="184"/>
      <c r="R84" s="318"/>
      <c r="S84" s="319"/>
      <c r="T84" s="320"/>
      <c r="U84" s="17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03"/>
      <c r="B85" s="53"/>
      <c r="C85" s="166"/>
      <c r="D85" s="72"/>
      <c r="E85" s="25"/>
      <c r="F85" s="53"/>
      <c r="G85" s="174"/>
      <c r="H85" s="175"/>
      <c r="I85" s="375"/>
      <c r="J85" s="103"/>
      <c r="K85" s="187"/>
      <c r="L85" s="180"/>
      <c r="M85" s="188"/>
      <c r="N85" s="189"/>
      <c r="O85" s="190"/>
      <c r="P85" s="193"/>
      <c r="Q85" s="191"/>
      <c r="R85" s="322"/>
      <c r="S85" s="319"/>
      <c r="T85" s="320"/>
      <c r="U85" s="17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03"/>
      <c r="B86" s="53"/>
      <c r="C86" s="166"/>
      <c r="D86" s="72"/>
      <c r="E86" s="162"/>
      <c r="F86" s="53"/>
      <c r="G86" s="174"/>
      <c r="H86" s="175"/>
      <c r="I86" s="375"/>
      <c r="J86" s="103"/>
      <c r="K86" s="179"/>
      <c r="L86" s="195"/>
      <c r="M86" s="181"/>
      <c r="N86" s="182"/>
      <c r="O86" s="196"/>
      <c r="P86" s="199"/>
      <c r="Q86" s="197"/>
      <c r="R86" s="318"/>
      <c r="S86" s="319"/>
      <c r="T86" s="320"/>
      <c r="U86" s="17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03"/>
      <c r="B87" s="53"/>
      <c r="C87" s="166"/>
      <c r="D87" s="72"/>
      <c r="E87" s="162"/>
      <c r="F87" s="53"/>
      <c r="G87" s="174"/>
      <c r="H87" s="175"/>
      <c r="I87" s="375"/>
      <c r="J87" s="103"/>
      <c r="K87" s="179"/>
      <c r="L87" s="195"/>
      <c r="M87" s="181"/>
      <c r="N87" s="182"/>
      <c r="O87" s="196"/>
      <c r="P87" s="199"/>
      <c r="Q87" s="197"/>
      <c r="R87" s="318"/>
      <c r="S87" s="319"/>
      <c r="T87" s="320"/>
      <c r="U87" s="17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03"/>
      <c r="B88" s="53"/>
      <c r="C88" s="166"/>
      <c r="D88" s="72"/>
      <c r="E88" s="162"/>
      <c r="F88" s="53"/>
      <c r="G88" s="174"/>
      <c r="H88" s="175"/>
      <c r="I88" s="375"/>
      <c r="J88" s="103"/>
      <c r="K88" s="179"/>
      <c r="L88" s="195"/>
      <c r="M88" s="181"/>
      <c r="N88" s="182"/>
      <c r="O88" s="196"/>
      <c r="P88" s="199"/>
      <c r="Q88" s="197"/>
      <c r="R88" s="318"/>
      <c r="S88" s="319"/>
      <c r="T88" s="320"/>
      <c r="U88" s="17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03"/>
      <c r="B89" s="53"/>
      <c r="C89" s="166"/>
      <c r="D89" s="72"/>
      <c r="E89" s="162"/>
      <c r="F89" s="53"/>
      <c r="G89" s="174"/>
      <c r="H89" s="175"/>
      <c r="I89" s="375"/>
      <c r="J89" s="103"/>
      <c r="K89" s="179"/>
      <c r="L89" s="195"/>
      <c r="M89" s="181"/>
      <c r="N89" s="182"/>
      <c r="O89" s="196"/>
      <c r="P89" s="199"/>
      <c r="Q89" s="197"/>
      <c r="R89" s="318"/>
      <c r="S89" s="319"/>
      <c r="T89" s="320"/>
      <c r="U89" s="17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03"/>
      <c r="B90" s="53"/>
      <c r="C90" s="166"/>
      <c r="D90" s="72"/>
      <c r="E90" s="162"/>
      <c r="F90" s="53"/>
      <c r="G90" s="174"/>
      <c r="H90" s="175"/>
      <c r="I90" s="375"/>
      <c r="J90" s="103"/>
      <c r="K90" s="179"/>
      <c r="L90" s="195"/>
      <c r="M90" s="181"/>
      <c r="N90" s="182"/>
      <c r="O90" s="196"/>
      <c r="P90" s="199"/>
      <c r="Q90" s="197"/>
      <c r="R90" s="318"/>
      <c r="S90" s="319"/>
      <c r="T90" s="320"/>
      <c r="U90" s="17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03"/>
      <c r="B91" s="53"/>
      <c r="C91" s="166"/>
      <c r="D91" s="72"/>
      <c r="E91" s="162"/>
      <c r="F91" s="53"/>
      <c r="G91" s="174"/>
      <c r="H91" s="175"/>
      <c r="I91" s="375"/>
      <c r="J91" s="103"/>
      <c r="K91" s="179"/>
      <c r="L91" s="195"/>
      <c r="M91" s="181"/>
      <c r="N91" s="182"/>
      <c r="O91" s="196"/>
      <c r="P91" s="199"/>
      <c r="Q91" s="197"/>
      <c r="R91" s="318"/>
      <c r="S91" s="319"/>
      <c r="T91" s="320"/>
      <c r="U91" s="17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03"/>
      <c r="B92" s="53"/>
      <c r="C92" s="166"/>
      <c r="D92" s="72"/>
      <c r="E92" s="162"/>
      <c r="F92" s="53"/>
      <c r="G92" s="174"/>
      <c r="H92" s="175"/>
      <c r="I92" s="375"/>
      <c r="J92" s="103"/>
      <c r="K92" s="179"/>
      <c r="L92" s="195"/>
      <c r="M92" s="181"/>
      <c r="N92" s="182"/>
      <c r="O92" s="196"/>
      <c r="P92" s="199"/>
      <c r="Q92" s="197"/>
      <c r="R92" s="318"/>
      <c r="S92" s="319"/>
      <c r="T92" s="320"/>
      <c r="U92" s="17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03"/>
      <c r="B93" s="53"/>
      <c r="C93" s="166"/>
      <c r="D93" s="72"/>
      <c r="E93" s="162"/>
      <c r="F93" s="53"/>
      <c r="G93" s="174"/>
      <c r="H93" s="175"/>
      <c r="I93" s="375"/>
      <c r="J93" s="103"/>
      <c r="K93" s="179"/>
      <c r="L93" s="195"/>
      <c r="M93" s="181"/>
      <c r="N93" s="182"/>
      <c r="O93" s="196"/>
      <c r="P93" s="199"/>
      <c r="Q93" s="197"/>
      <c r="R93" s="318"/>
      <c r="S93" s="319"/>
      <c r="T93" s="320"/>
      <c r="U93" s="17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6"/>
      <c r="B94" s="6"/>
      <c r="C94" s="3"/>
      <c r="D94" s="201"/>
      <c r="E94" s="202"/>
      <c r="F94" s="6"/>
      <c r="G94" s="203"/>
      <c r="H94" s="204"/>
      <c r="I94" s="6"/>
      <c r="J94" s="6"/>
      <c r="K94" s="206"/>
      <c r="Q94" s="206"/>
      <c r="R94" s="325"/>
      <c r="S94" s="325"/>
      <c r="T94" s="326"/>
      <c r="U94" s="208">
        <f>SUM(U7:U93)</f>
        <v>7689</v>
      </c>
      <c r="V94" s="8"/>
      <c r="W94" s="8"/>
      <c r="X94" s="8"/>
      <c r="Y94" s="8"/>
      <c r="Z94" s="8"/>
      <c r="AA94" s="8"/>
      <c r="AB94" s="8"/>
      <c r="AC94" s="8"/>
      <c r="AD94" s="8"/>
    </row>
    <row r="95">
      <c r="A95" s="6"/>
      <c r="B95" s="6"/>
      <c r="C95" s="3"/>
      <c r="D95" s="209"/>
      <c r="E95" s="210"/>
      <c r="F95" s="2"/>
      <c r="G95" s="211"/>
      <c r="H95" s="212"/>
      <c r="I95" s="6"/>
      <c r="J95" s="2"/>
      <c r="K95" s="214" t="s">
        <v>20</v>
      </c>
      <c r="L95" s="215"/>
      <c r="Q95" s="215"/>
      <c r="R95" s="325"/>
      <c r="S95" s="325"/>
      <c r="T95" s="326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6"/>
      <c r="B96" s="6"/>
      <c r="C96" s="216"/>
      <c r="D96" s="17"/>
      <c r="E96" s="217"/>
      <c r="F96" s="218"/>
      <c r="G96" s="203"/>
      <c r="H96" s="5"/>
      <c r="I96" s="6"/>
      <c r="J96" s="2"/>
      <c r="K96" s="167">
        <f>SUM(K7:K93)</f>
        <v>4429.99</v>
      </c>
      <c r="L96" s="219" t="s">
        <v>29</v>
      </c>
      <c r="M96" s="220"/>
      <c r="Q96" s="220"/>
      <c r="R96" s="328"/>
      <c r="S96" s="328"/>
      <c r="T96" s="326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2"/>
      <c r="B97" s="2"/>
      <c r="C97" s="3"/>
      <c r="D97" s="17"/>
      <c r="E97" s="2"/>
      <c r="F97" s="2"/>
      <c r="G97" s="203"/>
      <c r="H97" s="5"/>
      <c r="I97" s="6"/>
      <c r="J97" s="2"/>
      <c r="K97" s="167">
        <f>SUM(K96*2%)</f>
        <v>88.5998</v>
      </c>
      <c r="L97" s="221">
        <f>SUM(L7:L93)</f>
        <v>2550</v>
      </c>
      <c r="M97" s="222" t="s">
        <v>30</v>
      </c>
      <c r="Q97" s="222"/>
      <c r="R97" s="329" t="s">
        <v>288</v>
      </c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2"/>
      <c r="B98" s="2"/>
      <c r="C98" s="3"/>
      <c r="D98" s="17"/>
      <c r="E98" s="2"/>
      <c r="F98" s="2"/>
      <c r="G98" s="4"/>
      <c r="H98" s="5"/>
      <c r="I98" s="6"/>
      <c r="J98" s="2"/>
      <c r="K98" s="223"/>
      <c r="L98" s="83">
        <f>SUM(L97*2%)</f>
        <v>51</v>
      </c>
      <c r="M98" s="224" t="s">
        <v>31</v>
      </c>
      <c r="N98" s="225"/>
      <c r="Q98" s="225"/>
      <c r="R98" s="325"/>
      <c r="S98" s="325"/>
      <c r="T98" s="326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SUM(K96,M99,O102,,Q106)</f>
        <v>12025.99</v>
      </c>
      <c r="I99" s="6"/>
      <c r="J99" s="2"/>
      <c r="K99" s="8"/>
      <c r="L99" s="223"/>
      <c r="M99" s="221">
        <f>SUM(M7:M93)</f>
        <v>4696</v>
      </c>
      <c r="N99" s="225"/>
      <c r="Q99" s="225"/>
      <c r="R99" s="330"/>
      <c r="S99" s="330"/>
      <c r="T99" s="326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5300</v>
      </c>
      <c r="I100" s="6"/>
      <c r="J100" s="2"/>
      <c r="K100" s="8"/>
      <c r="L100" s="8"/>
      <c r="M100" s="83">
        <f>SUM(M99*2%)</f>
        <v>93.92</v>
      </c>
      <c r="N100" s="229" t="s">
        <v>34</v>
      </c>
      <c r="O100" s="206"/>
      <c r="Q100" s="206"/>
      <c r="R100" s="330"/>
      <c r="S100" s="330"/>
      <c r="T100" s="326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6"/>
      <c r="J101" s="2"/>
      <c r="K101" s="8"/>
      <c r="L101" s="8"/>
      <c r="M101" s="18"/>
      <c r="N101" s="167">
        <f>SUM(N7:N93)</f>
        <v>2750</v>
      </c>
      <c r="O101" s="331" t="s">
        <v>289</v>
      </c>
      <c r="P101" s="230"/>
      <c r="Q101" s="230"/>
      <c r="R101" s="330"/>
      <c r="S101" s="330"/>
      <c r="T101" s="326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SUM(R107,S108,T109)</f>
        <v>600</v>
      </c>
      <c r="I102" s="6"/>
      <c r="J102" s="2"/>
      <c r="K102" s="8"/>
      <c r="L102" s="8"/>
      <c r="M102" s="2"/>
      <c r="N102" s="167">
        <f>SUM(N101*2%)</f>
        <v>55</v>
      </c>
      <c r="O102" s="167">
        <f>SUM(O7:O93)</f>
        <v>1450</v>
      </c>
      <c r="P102" s="230"/>
      <c r="Q102" s="230"/>
      <c r="R102" s="330"/>
      <c r="S102" s="330"/>
      <c r="T102" s="326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2"/>
      <c r="B103" s="2"/>
      <c r="C103" s="3"/>
      <c r="D103" s="17"/>
      <c r="E103" s="2"/>
      <c r="F103" s="2"/>
      <c r="G103" s="4"/>
      <c r="H103" s="5"/>
      <c r="I103" s="6"/>
      <c r="J103" s="2"/>
      <c r="K103" s="8"/>
      <c r="L103" s="8"/>
      <c r="M103" s="2"/>
      <c r="N103" s="2"/>
      <c r="O103" s="167">
        <f>SUM(O102*1%)</f>
        <v>14.5</v>
      </c>
      <c r="P103" s="332" t="s">
        <v>291</v>
      </c>
      <c r="Q103" s="230"/>
      <c r="R103" s="330"/>
      <c r="S103" s="330"/>
      <c r="T103" s="326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530">
        <f>SUM(M9,M11,Q15,K17,M22,K23,L28,R34,K38,K42,L44,L45,L46)</f>
        <v>7778.99</v>
      </c>
      <c r="I104" s="531">
        <v>0.0</v>
      </c>
      <c r="J104" s="2"/>
      <c r="K104" s="8"/>
      <c r="L104" s="8"/>
      <c r="M104" s="2"/>
      <c r="N104" s="2"/>
      <c r="O104" s="8"/>
      <c r="P104" s="167">
        <f>SUM(P7:P94)</f>
        <v>0</v>
      </c>
      <c r="Q104" s="230"/>
      <c r="R104" s="330"/>
      <c r="S104" s="330"/>
      <c r="T104" s="326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532"/>
      <c r="I105" s="379"/>
      <c r="J105" s="2"/>
      <c r="K105" s="8"/>
      <c r="L105" s="8"/>
      <c r="M105" s="2"/>
      <c r="N105" s="2"/>
      <c r="O105" s="8"/>
      <c r="P105" s="167">
        <f>SUM(P104*2%)</f>
        <v>0</v>
      </c>
      <c r="Q105" s="338" t="s">
        <v>293</v>
      </c>
      <c r="R105" s="330"/>
      <c r="S105" s="330"/>
      <c r="T105" s="326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533">
        <f>SUM(N7,M8,Q10,M12,L25,M26,O27,Q30,T32,M35,K36,N39,O40,K41,L47)</f>
        <v>8007</v>
      </c>
      <c r="I106" s="439">
        <f>SUM(N7,Q30,O40)</f>
        <v>1050</v>
      </c>
      <c r="J106" s="2"/>
      <c r="K106" s="8"/>
      <c r="L106" s="8"/>
      <c r="M106" s="2"/>
      <c r="N106" s="2"/>
      <c r="O106" s="8"/>
      <c r="P106" s="18"/>
      <c r="Q106" s="167">
        <f>SUM(Q7:Q93)</f>
        <v>1450</v>
      </c>
      <c r="R106" s="341" t="s">
        <v>294</v>
      </c>
      <c r="S106" s="330"/>
      <c r="T106" s="326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2"/>
      <c r="B107" s="2"/>
      <c r="C107" s="124"/>
      <c r="D107" s="17"/>
      <c r="E107" s="2"/>
      <c r="F107" s="2"/>
      <c r="G107" s="4"/>
      <c r="H107" s="5"/>
      <c r="I107" s="6"/>
      <c r="J107" s="2"/>
      <c r="K107" s="8"/>
      <c r="L107" s="8"/>
      <c r="M107" s="2"/>
      <c r="N107" s="2"/>
      <c r="O107" s="8"/>
      <c r="P107" s="2"/>
      <c r="Q107" s="167">
        <f>SUM(Q106*1%)</f>
        <v>14.5</v>
      </c>
      <c r="R107" s="167">
        <f>SUM(R7:R94)</f>
        <v>200</v>
      </c>
      <c r="S107" s="342" t="s">
        <v>37</v>
      </c>
      <c r="T107" s="326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98">
        <f>SUM(N7,Q30,O40)</f>
        <v>1050</v>
      </c>
      <c r="I108" s="6"/>
      <c r="J108" s="2"/>
      <c r="K108" s="8"/>
      <c r="L108" s="8"/>
      <c r="M108" s="2"/>
      <c r="N108" s="2"/>
      <c r="O108" s="8"/>
      <c r="P108" s="2"/>
      <c r="Q108" s="2"/>
      <c r="R108" s="167">
        <f>SUM(R107*2%)</f>
        <v>4</v>
      </c>
      <c r="S108" s="167">
        <f>SUM(S7:S94)</f>
        <v>350</v>
      </c>
      <c r="T108" s="345" t="s">
        <v>38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SUM(U30,U40)</f>
        <v>100</v>
      </c>
      <c r="I109" s="6"/>
      <c r="J109" s="2"/>
      <c r="K109" s="8"/>
      <c r="L109" s="8"/>
      <c r="M109" s="2"/>
      <c r="N109" s="2"/>
      <c r="O109" s="8"/>
      <c r="P109" s="2"/>
      <c r="Q109" s="2"/>
      <c r="R109" s="8"/>
      <c r="S109" s="167">
        <f>SUM(S108*2%)</f>
        <v>7</v>
      </c>
      <c r="T109" s="346">
        <f>SUM(T7:T94)</f>
        <v>50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950</v>
      </c>
      <c r="I110" s="6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167">
        <f>SUM(T109*2%)</f>
        <v>1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2"/>
      <c r="B111" s="2"/>
      <c r="C111" s="124"/>
      <c r="D111" s="17"/>
      <c r="E111" s="2"/>
      <c r="F111" s="2"/>
      <c r="G111" s="4"/>
      <c r="H111" s="5"/>
      <c r="I111" s="6"/>
      <c r="J111" s="2"/>
      <c r="K111" s="8"/>
      <c r="L111" s="8"/>
      <c r="M111" s="2"/>
      <c r="N111" s="2"/>
      <c r="O111" s="8"/>
      <c r="P111" s="2"/>
      <c r="Q111" s="2"/>
      <c r="R111" s="8"/>
      <c r="S111" s="347"/>
      <c r="T111" s="34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2"/>
      <c r="B112" s="2"/>
      <c r="C112" s="124"/>
      <c r="D112" s="17"/>
      <c r="E112" s="2"/>
      <c r="F112" s="2"/>
      <c r="G112" s="4"/>
      <c r="H112" s="5"/>
      <c r="I112" s="6"/>
      <c r="J112" s="2"/>
      <c r="K112" s="8"/>
      <c r="L112" s="8"/>
      <c r="M112" s="2"/>
      <c r="N112" s="2"/>
      <c r="O112" s="8"/>
      <c r="P112" s="2"/>
      <c r="Q112" s="2"/>
      <c r="R112" s="8"/>
      <c r="S112" s="347"/>
      <c r="T112" s="34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2"/>
      <c r="B113" s="2"/>
      <c r="C113" s="124"/>
      <c r="D113" s="17"/>
      <c r="E113" s="2"/>
      <c r="F113" s="2"/>
      <c r="G113" s="4"/>
      <c r="H113" s="5"/>
      <c r="I113" s="6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34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2"/>
      <c r="B114" s="2"/>
      <c r="C114" s="124"/>
      <c r="D114" s="17"/>
      <c r="E114" s="2"/>
      <c r="F114" s="2"/>
      <c r="G114" s="4"/>
      <c r="H114" s="5"/>
      <c r="I114" s="6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34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2"/>
      <c r="B115" s="2"/>
      <c r="C115" s="124"/>
      <c r="D115" s="17"/>
      <c r="E115" s="2"/>
      <c r="F115" s="2"/>
      <c r="G115" s="4"/>
      <c r="H115" s="5"/>
      <c r="I115" s="6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34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2"/>
      <c r="B116" s="2"/>
      <c r="C116" s="124"/>
      <c r="D116" s="17"/>
      <c r="E116" s="2"/>
      <c r="F116" s="2"/>
      <c r="G116" s="4"/>
      <c r="H116" s="5"/>
      <c r="I116" s="6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34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2"/>
      <c r="B117" s="2"/>
      <c r="C117" s="124"/>
      <c r="D117" s="17"/>
      <c r="E117" s="2"/>
      <c r="F117" s="2"/>
      <c r="G117" s="4"/>
      <c r="H117" s="5"/>
      <c r="I117" s="6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34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2"/>
      <c r="B118" s="2"/>
      <c r="C118" s="124"/>
      <c r="D118" s="17"/>
      <c r="E118" s="2"/>
      <c r="F118" s="2"/>
      <c r="G118" s="4"/>
      <c r="H118" s="5"/>
      <c r="I118" s="6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34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2"/>
      <c r="B119" s="2"/>
      <c r="C119" s="124"/>
      <c r="D119" s="17"/>
      <c r="E119" s="2"/>
      <c r="F119" s="2"/>
      <c r="G119" s="4"/>
      <c r="H119" s="5"/>
      <c r="I119" s="6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34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2"/>
      <c r="B120" s="2"/>
      <c r="C120" s="124"/>
      <c r="D120" s="17"/>
      <c r="E120" s="2"/>
      <c r="F120" s="2"/>
      <c r="G120" s="4"/>
      <c r="H120" s="5"/>
      <c r="I120" s="6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34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2"/>
      <c r="B121" s="2"/>
      <c r="C121" s="124"/>
      <c r="D121" s="17"/>
      <c r="E121" s="2"/>
      <c r="F121" s="2"/>
      <c r="G121" s="4"/>
      <c r="H121" s="5"/>
      <c r="I121" s="6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34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2"/>
      <c r="B122" s="2"/>
      <c r="C122" s="124"/>
      <c r="D122" s="17"/>
      <c r="E122" s="2"/>
      <c r="F122" s="2"/>
      <c r="G122" s="4"/>
      <c r="H122" s="5"/>
      <c r="I122" s="6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34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2"/>
      <c r="B123" s="2"/>
      <c r="C123" s="124"/>
      <c r="D123" s="17"/>
      <c r="E123" s="2"/>
      <c r="F123" s="2"/>
      <c r="G123" s="4"/>
      <c r="H123" s="5"/>
      <c r="I123" s="6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34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2"/>
      <c r="B124" s="2"/>
      <c r="C124" s="124"/>
      <c r="D124" s="17"/>
      <c r="E124" s="2"/>
      <c r="F124" s="2"/>
      <c r="G124" s="4"/>
      <c r="H124" s="5"/>
      <c r="I124" s="6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34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2"/>
      <c r="B125" s="2"/>
      <c r="C125" s="124"/>
      <c r="D125" s="17"/>
      <c r="E125" s="2"/>
      <c r="F125" s="2"/>
      <c r="G125" s="4"/>
      <c r="H125" s="5"/>
      <c r="I125" s="6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34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2"/>
      <c r="B126" s="2"/>
      <c r="C126" s="124"/>
      <c r="D126" s="17"/>
      <c r="E126" s="2"/>
      <c r="F126" s="2"/>
      <c r="G126" s="4"/>
      <c r="H126" s="5"/>
      <c r="I126" s="6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34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2"/>
      <c r="B127" s="2"/>
      <c r="C127" s="124"/>
      <c r="D127" s="17"/>
      <c r="E127" s="2"/>
      <c r="F127" s="2"/>
      <c r="G127" s="4"/>
      <c r="H127" s="5"/>
      <c r="I127" s="6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34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2"/>
      <c r="B128" s="2"/>
      <c r="C128" s="124"/>
      <c r="D128" s="17"/>
      <c r="E128" s="2"/>
      <c r="F128" s="2"/>
      <c r="G128" s="4"/>
      <c r="H128" s="5"/>
      <c r="I128" s="6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34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2"/>
      <c r="B129" s="2"/>
      <c r="C129" s="124"/>
      <c r="D129" s="17"/>
      <c r="E129" s="2"/>
      <c r="F129" s="2"/>
      <c r="G129" s="4"/>
      <c r="H129" s="5"/>
      <c r="I129" s="6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34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2"/>
      <c r="B130" s="2"/>
      <c r="C130" s="124"/>
      <c r="D130" s="17"/>
      <c r="E130" s="2"/>
      <c r="F130" s="2"/>
      <c r="G130" s="4"/>
      <c r="H130" s="5"/>
      <c r="I130" s="6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34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2"/>
      <c r="B131" s="2"/>
      <c r="C131" s="124"/>
      <c r="D131" s="17"/>
      <c r="E131" s="2"/>
      <c r="F131" s="2"/>
      <c r="G131" s="4"/>
      <c r="H131" s="5"/>
      <c r="I131" s="6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34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2"/>
      <c r="B132" s="2"/>
      <c r="C132" s="124"/>
      <c r="D132" s="17"/>
      <c r="E132" s="2"/>
      <c r="F132" s="2"/>
      <c r="G132" s="4"/>
      <c r="H132" s="5"/>
      <c r="I132" s="6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34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"/>
      <c r="B133" s="2"/>
      <c r="C133" s="124"/>
      <c r="D133" s="17"/>
      <c r="E133" s="2"/>
      <c r="F133" s="2"/>
      <c r="G133" s="4"/>
      <c r="H133" s="5"/>
      <c r="I133" s="6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34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"/>
      <c r="B134" s="2"/>
      <c r="C134" s="124"/>
      <c r="D134" s="17"/>
      <c r="E134" s="2"/>
      <c r="F134" s="2"/>
      <c r="G134" s="4"/>
      <c r="H134" s="5"/>
      <c r="I134" s="6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34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"/>
      <c r="B135" s="2"/>
      <c r="C135" s="124"/>
      <c r="D135" s="17"/>
      <c r="E135" s="2"/>
      <c r="F135" s="2"/>
      <c r="G135" s="4"/>
      <c r="H135" s="5"/>
      <c r="I135" s="6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34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2"/>
      <c r="B136" s="2"/>
      <c r="C136" s="124"/>
      <c r="D136" s="17"/>
      <c r="E136" s="2"/>
      <c r="F136" s="2"/>
      <c r="G136" s="4"/>
      <c r="H136" s="5"/>
      <c r="I136" s="6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34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2"/>
      <c r="B137" s="2"/>
      <c r="C137" s="124"/>
      <c r="D137" s="17"/>
      <c r="E137" s="2"/>
      <c r="F137" s="2"/>
      <c r="G137" s="4"/>
      <c r="H137" s="5"/>
      <c r="I137" s="6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34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2"/>
      <c r="B138" s="2"/>
      <c r="C138" s="124"/>
      <c r="D138" s="17"/>
      <c r="E138" s="2"/>
      <c r="F138" s="2"/>
      <c r="G138" s="4"/>
      <c r="H138" s="5"/>
      <c r="I138" s="6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34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2"/>
      <c r="B139" s="2"/>
      <c r="C139" s="124"/>
      <c r="D139" s="17"/>
      <c r="E139" s="2"/>
      <c r="F139" s="2"/>
      <c r="G139" s="4"/>
      <c r="H139" s="5"/>
      <c r="I139" s="6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34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2"/>
      <c r="B140" s="2"/>
      <c r="C140" s="124"/>
      <c r="D140" s="17"/>
      <c r="E140" s="2"/>
      <c r="F140" s="2"/>
      <c r="G140" s="4"/>
      <c r="H140" s="5"/>
      <c r="I140" s="6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34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2"/>
      <c r="B141" s="2"/>
      <c r="C141" s="124"/>
      <c r="D141" s="17"/>
      <c r="E141" s="2"/>
      <c r="F141" s="2"/>
      <c r="G141" s="4"/>
      <c r="H141" s="5"/>
      <c r="I141" s="6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34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2"/>
      <c r="B142" s="2"/>
      <c r="C142" s="124"/>
      <c r="D142" s="17"/>
      <c r="E142" s="2"/>
      <c r="F142" s="2"/>
      <c r="G142" s="4"/>
      <c r="H142" s="5"/>
      <c r="I142" s="6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34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2"/>
      <c r="B143" s="2"/>
      <c r="C143" s="124"/>
      <c r="D143" s="17"/>
      <c r="E143" s="2"/>
      <c r="F143" s="2"/>
      <c r="G143" s="4"/>
      <c r="H143" s="5"/>
      <c r="I143" s="6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34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2"/>
      <c r="B144" s="2"/>
      <c r="C144" s="124"/>
      <c r="D144" s="17"/>
      <c r="E144" s="2"/>
      <c r="F144" s="2"/>
      <c r="G144" s="4"/>
      <c r="H144" s="5"/>
      <c r="I144" s="6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34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2"/>
      <c r="B145" s="2"/>
      <c r="C145" s="124"/>
      <c r="D145" s="17"/>
      <c r="E145" s="2"/>
      <c r="F145" s="2"/>
      <c r="G145" s="4"/>
      <c r="H145" s="5"/>
      <c r="I145" s="6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34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2"/>
      <c r="B146" s="2"/>
      <c r="C146" s="124"/>
      <c r="D146" s="17"/>
      <c r="E146" s="2"/>
      <c r="F146" s="2"/>
      <c r="G146" s="4"/>
      <c r="H146" s="5"/>
      <c r="I146" s="6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34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2"/>
      <c r="B147" s="2"/>
      <c r="C147" s="124"/>
      <c r="D147" s="17"/>
      <c r="E147" s="2"/>
      <c r="F147" s="2"/>
      <c r="G147" s="4"/>
      <c r="H147" s="5"/>
      <c r="I147" s="6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34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2"/>
      <c r="B148" s="2"/>
      <c r="C148" s="124"/>
      <c r="D148" s="17"/>
      <c r="E148" s="2"/>
      <c r="F148" s="2"/>
      <c r="G148" s="4"/>
      <c r="H148" s="5"/>
      <c r="I148" s="6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34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2"/>
      <c r="B149" s="2"/>
      <c r="C149" s="124"/>
      <c r="D149" s="17"/>
      <c r="E149" s="2"/>
      <c r="F149" s="2"/>
      <c r="G149" s="4"/>
      <c r="H149" s="5"/>
      <c r="I149" s="6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34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2"/>
      <c r="B150" s="2"/>
      <c r="C150" s="124"/>
      <c r="D150" s="17"/>
      <c r="E150" s="2"/>
      <c r="F150" s="2"/>
      <c r="G150" s="4"/>
      <c r="H150" s="5"/>
      <c r="I150" s="6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34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2"/>
      <c r="B151" s="2"/>
      <c r="C151" s="124"/>
      <c r="D151" s="17"/>
      <c r="E151" s="2"/>
      <c r="F151" s="2"/>
      <c r="G151" s="4"/>
      <c r="H151" s="5"/>
      <c r="I151" s="6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34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2"/>
      <c r="B152" s="2"/>
      <c r="C152" s="124"/>
      <c r="D152" s="17"/>
      <c r="E152" s="2"/>
      <c r="F152" s="2"/>
      <c r="G152" s="4"/>
      <c r="H152" s="5"/>
      <c r="I152" s="6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34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2"/>
      <c r="B153" s="2"/>
      <c r="C153" s="124"/>
      <c r="D153" s="17"/>
      <c r="E153" s="2"/>
      <c r="F153" s="2"/>
      <c r="G153" s="4"/>
      <c r="H153" s="5"/>
      <c r="I153" s="6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34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2"/>
      <c r="B154" s="2"/>
      <c r="C154" s="124"/>
      <c r="D154" s="17"/>
      <c r="E154" s="2"/>
      <c r="F154" s="2"/>
      <c r="G154" s="4"/>
      <c r="H154" s="5"/>
      <c r="I154" s="6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34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/>
      <c r="B155" s="2"/>
      <c r="C155" s="124"/>
      <c r="D155" s="17"/>
      <c r="E155" s="2"/>
      <c r="F155" s="2"/>
      <c r="G155" s="4"/>
      <c r="H155" s="5"/>
      <c r="I155" s="6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34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2"/>
      <c r="B156" s="2"/>
      <c r="C156" s="124"/>
      <c r="D156" s="17"/>
      <c r="E156" s="2"/>
      <c r="F156" s="2"/>
      <c r="G156" s="4"/>
      <c r="H156" s="5"/>
      <c r="I156" s="6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34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2"/>
      <c r="B157" s="2"/>
      <c r="C157" s="124"/>
      <c r="D157" s="17"/>
      <c r="E157" s="2"/>
      <c r="F157" s="2"/>
      <c r="G157" s="4"/>
      <c r="H157" s="5"/>
      <c r="I157" s="6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34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2"/>
      <c r="B158" s="2"/>
      <c r="C158" s="124"/>
      <c r="D158" s="17"/>
      <c r="E158" s="2"/>
      <c r="F158" s="2"/>
      <c r="G158" s="4"/>
      <c r="H158" s="5"/>
      <c r="I158" s="6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34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2"/>
      <c r="B159" s="2"/>
      <c r="C159" s="124"/>
      <c r="D159" s="17"/>
      <c r="E159" s="2"/>
      <c r="F159" s="2"/>
      <c r="G159" s="4"/>
      <c r="H159" s="5"/>
      <c r="I159" s="6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34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2"/>
      <c r="B160" s="2"/>
      <c r="C160" s="124"/>
      <c r="D160" s="17"/>
      <c r="E160" s="2"/>
      <c r="F160" s="2"/>
      <c r="G160" s="4"/>
      <c r="H160" s="5"/>
      <c r="I160" s="6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34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2"/>
      <c r="B161" s="2"/>
      <c r="C161" s="124"/>
      <c r="D161" s="17"/>
      <c r="E161" s="2"/>
      <c r="F161" s="2"/>
      <c r="G161" s="4"/>
      <c r="H161" s="5"/>
      <c r="I161" s="6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34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2"/>
      <c r="B162" s="2"/>
      <c r="C162" s="124"/>
      <c r="D162" s="17"/>
      <c r="E162" s="2"/>
      <c r="F162" s="2"/>
      <c r="G162" s="4"/>
      <c r="H162" s="5"/>
      <c r="I162" s="6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34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2"/>
      <c r="B163" s="2"/>
      <c r="C163" s="124"/>
      <c r="D163" s="17"/>
      <c r="E163" s="2"/>
      <c r="F163" s="2"/>
      <c r="G163" s="4"/>
      <c r="H163" s="5"/>
      <c r="I163" s="6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34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2"/>
      <c r="B164" s="2"/>
      <c r="C164" s="124"/>
      <c r="D164" s="17"/>
      <c r="E164" s="2"/>
      <c r="F164" s="2"/>
      <c r="G164" s="4"/>
      <c r="H164" s="5"/>
      <c r="I164" s="6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34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2"/>
      <c r="B165" s="2"/>
      <c r="C165" s="124"/>
      <c r="D165" s="17"/>
      <c r="E165" s="2"/>
      <c r="F165" s="2"/>
      <c r="G165" s="4"/>
      <c r="H165" s="5"/>
      <c r="I165" s="6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34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2"/>
      <c r="B166" s="2"/>
      <c r="C166" s="124"/>
      <c r="D166" s="17"/>
      <c r="E166" s="2"/>
      <c r="F166" s="2"/>
      <c r="G166" s="4"/>
      <c r="H166" s="5"/>
      <c r="I166" s="6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34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2"/>
      <c r="B167" s="2"/>
      <c r="C167" s="124"/>
      <c r="D167" s="17"/>
      <c r="E167" s="2"/>
      <c r="F167" s="2"/>
      <c r="G167" s="4"/>
      <c r="H167" s="5"/>
      <c r="I167" s="6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34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2"/>
      <c r="B168" s="2"/>
      <c r="C168" s="124"/>
      <c r="D168" s="17"/>
      <c r="E168" s="2"/>
      <c r="F168" s="2"/>
      <c r="G168" s="4"/>
      <c r="H168" s="5"/>
      <c r="I168" s="6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34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/>
      <c r="B169" s="2"/>
      <c r="C169" s="124"/>
      <c r="D169" s="17"/>
      <c r="E169" s="2"/>
      <c r="F169" s="2"/>
      <c r="G169" s="4"/>
      <c r="H169" s="5"/>
      <c r="I169" s="6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34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2"/>
      <c r="B170" s="2"/>
      <c r="C170" s="124"/>
      <c r="D170" s="17"/>
      <c r="E170" s="2"/>
      <c r="F170" s="2"/>
      <c r="G170" s="4"/>
      <c r="H170" s="5"/>
      <c r="I170" s="6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34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2"/>
      <c r="B171" s="2"/>
      <c r="C171" s="124"/>
      <c r="D171" s="17"/>
      <c r="E171" s="2"/>
      <c r="F171" s="2"/>
      <c r="G171" s="4"/>
      <c r="H171" s="5"/>
      <c r="I171" s="6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34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2"/>
      <c r="B172" s="2"/>
      <c r="C172" s="124"/>
      <c r="D172" s="17"/>
      <c r="E172" s="2"/>
      <c r="F172" s="2"/>
      <c r="G172" s="4"/>
      <c r="H172" s="5"/>
      <c r="I172" s="6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34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2"/>
      <c r="B173" s="2"/>
      <c r="C173" s="124"/>
      <c r="D173" s="17"/>
      <c r="E173" s="2"/>
      <c r="F173" s="2"/>
      <c r="G173" s="4"/>
      <c r="H173" s="5"/>
      <c r="I173" s="6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34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2"/>
      <c r="B174" s="2"/>
      <c r="C174" s="124"/>
      <c r="D174" s="17"/>
      <c r="E174" s="2"/>
      <c r="F174" s="2"/>
      <c r="G174" s="4"/>
      <c r="H174" s="5"/>
      <c r="I174" s="6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34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2"/>
      <c r="B175" s="2"/>
      <c r="C175" s="124"/>
      <c r="D175" s="17"/>
      <c r="E175" s="2"/>
      <c r="F175" s="2"/>
      <c r="G175" s="4"/>
      <c r="H175" s="5"/>
      <c r="I175" s="6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34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2"/>
      <c r="B176" s="2"/>
      <c r="C176" s="124"/>
      <c r="D176" s="17"/>
      <c r="E176" s="2"/>
      <c r="F176" s="2"/>
      <c r="G176" s="4"/>
      <c r="H176" s="5"/>
      <c r="I176" s="6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34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2"/>
      <c r="B177" s="2"/>
      <c r="C177" s="124"/>
      <c r="D177" s="17"/>
      <c r="E177" s="2"/>
      <c r="F177" s="2"/>
      <c r="G177" s="4"/>
      <c r="H177" s="5"/>
      <c r="I177" s="6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34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"/>
      <c r="B178" s="2"/>
      <c r="C178" s="124"/>
      <c r="D178" s="17"/>
      <c r="E178" s="2"/>
      <c r="F178" s="2"/>
      <c r="G178" s="4"/>
      <c r="H178" s="5"/>
      <c r="I178" s="6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34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/>
      <c r="B179" s="2"/>
      <c r="C179" s="124"/>
      <c r="D179" s="17"/>
      <c r="E179" s="2"/>
      <c r="F179" s="2"/>
      <c r="G179" s="4"/>
      <c r="H179" s="5"/>
      <c r="I179" s="6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34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2"/>
      <c r="B180" s="2"/>
      <c r="C180" s="124"/>
      <c r="D180" s="17"/>
      <c r="E180" s="2"/>
      <c r="F180" s="2"/>
      <c r="G180" s="4"/>
      <c r="H180" s="5"/>
      <c r="I180" s="6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34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2"/>
      <c r="B181" s="2"/>
      <c r="C181" s="124"/>
      <c r="D181" s="17"/>
      <c r="E181" s="2"/>
      <c r="F181" s="2"/>
      <c r="G181" s="4"/>
      <c r="H181" s="5"/>
      <c r="I181" s="6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34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2"/>
      <c r="B182" s="2"/>
      <c r="C182" s="124"/>
      <c r="D182" s="17"/>
      <c r="E182" s="2"/>
      <c r="F182" s="2"/>
      <c r="G182" s="4"/>
      <c r="H182" s="5"/>
      <c r="I182" s="6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34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2"/>
      <c r="B183" s="2"/>
      <c r="C183" s="124"/>
      <c r="D183" s="17"/>
      <c r="E183" s="2"/>
      <c r="F183" s="2"/>
      <c r="G183" s="4"/>
      <c r="H183" s="5"/>
      <c r="I183" s="6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34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2"/>
      <c r="B184" s="2"/>
      <c r="C184" s="124"/>
      <c r="D184" s="17"/>
      <c r="E184" s="2"/>
      <c r="F184" s="2"/>
      <c r="G184" s="4"/>
      <c r="H184" s="5"/>
      <c r="I184" s="6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34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2"/>
      <c r="B185" s="2"/>
      <c r="C185" s="124"/>
      <c r="D185" s="17"/>
      <c r="E185" s="2"/>
      <c r="F185" s="2"/>
      <c r="G185" s="4"/>
      <c r="H185" s="5"/>
      <c r="I185" s="6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34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2"/>
      <c r="B186" s="2"/>
      <c r="C186" s="124"/>
      <c r="D186" s="17"/>
      <c r="E186" s="2"/>
      <c r="F186" s="2"/>
      <c r="G186" s="4"/>
      <c r="H186" s="5"/>
      <c r="I186" s="6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34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2"/>
      <c r="B187" s="2"/>
      <c r="C187" s="124"/>
      <c r="D187" s="17"/>
      <c r="E187" s="2"/>
      <c r="F187" s="2"/>
      <c r="G187" s="4"/>
      <c r="H187" s="5"/>
      <c r="I187" s="6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34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2"/>
      <c r="B188" s="2"/>
      <c r="C188" s="124"/>
      <c r="D188" s="17"/>
      <c r="E188" s="2"/>
      <c r="F188" s="2"/>
      <c r="G188" s="4"/>
      <c r="H188" s="5"/>
      <c r="I188" s="6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34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2"/>
      <c r="B189" s="2"/>
      <c r="C189" s="124"/>
      <c r="D189" s="17"/>
      <c r="E189" s="2"/>
      <c r="F189" s="2"/>
      <c r="G189" s="4"/>
      <c r="H189" s="5"/>
      <c r="I189" s="6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34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2"/>
      <c r="B190" s="2"/>
      <c r="C190" s="124"/>
      <c r="D190" s="17"/>
      <c r="E190" s="2"/>
      <c r="F190" s="2"/>
      <c r="G190" s="4"/>
      <c r="H190" s="5"/>
      <c r="I190" s="6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34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2"/>
      <c r="B191" s="2"/>
      <c r="C191" s="124"/>
      <c r="D191" s="17"/>
      <c r="E191" s="2"/>
      <c r="F191" s="2"/>
      <c r="G191" s="4"/>
      <c r="H191" s="5"/>
      <c r="I191" s="6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34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2"/>
      <c r="B192" s="2"/>
      <c r="C192" s="124"/>
      <c r="D192" s="17"/>
      <c r="E192" s="2"/>
      <c r="F192" s="2"/>
      <c r="G192" s="4"/>
      <c r="H192" s="5"/>
      <c r="I192" s="6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34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2"/>
      <c r="B193" s="2"/>
      <c r="C193" s="124"/>
      <c r="D193" s="17"/>
      <c r="E193" s="2"/>
      <c r="F193" s="2"/>
      <c r="G193" s="4"/>
      <c r="H193" s="5"/>
      <c r="I193" s="6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34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2"/>
      <c r="B194" s="2"/>
      <c r="C194" s="124"/>
      <c r="D194" s="17"/>
      <c r="E194" s="2"/>
      <c r="F194" s="2"/>
      <c r="G194" s="4"/>
      <c r="H194" s="5"/>
      <c r="I194" s="6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34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2"/>
      <c r="B195" s="2"/>
      <c r="C195" s="124"/>
      <c r="D195" s="17"/>
      <c r="E195" s="2"/>
      <c r="F195" s="2"/>
      <c r="G195" s="4"/>
      <c r="H195" s="5"/>
      <c r="I195" s="6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34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2"/>
      <c r="B196" s="2"/>
      <c r="C196" s="124"/>
      <c r="D196" s="17"/>
      <c r="E196" s="2"/>
      <c r="F196" s="2"/>
      <c r="G196" s="4"/>
      <c r="H196" s="5"/>
      <c r="I196" s="6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34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2"/>
      <c r="B197" s="2"/>
      <c r="C197" s="124"/>
      <c r="D197" s="17"/>
      <c r="E197" s="2"/>
      <c r="F197" s="2"/>
      <c r="G197" s="4"/>
      <c r="H197" s="5"/>
      <c r="I197" s="6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34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2"/>
      <c r="B198" s="2"/>
      <c r="C198" s="124"/>
      <c r="D198" s="17"/>
      <c r="E198" s="2"/>
      <c r="F198" s="2"/>
      <c r="G198" s="4"/>
      <c r="H198" s="5"/>
      <c r="I198" s="6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34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2"/>
      <c r="B199" s="2"/>
      <c r="C199" s="124"/>
      <c r="D199" s="17"/>
      <c r="E199" s="2"/>
      <c r="F199" s="2"/>
      <c r="G199" s="4"/>
      <c r="H199" s="5"/>
      <c r="I199" s="6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34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2"/>
      <c r="B200" s="2"/>
      <c r="C200" s="124"/>
      <c r="D200" s="17"/>
      <c r="E200" s="2"/>
      <c r="F200" s="2"/>
      <c r="G200" s="4"/>
      <c r="H200" s="5"/>
      <c r="I200" s="6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34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2"/>
      <c r="B201" s="2"/>
      <c r="C201" s="124"/>
      <c r="D201" s="17"/>
      <c r="E201" s="2"/>
      <c r="F201" s="2"/>
      <c r="G201" s="4"/>
      <c r="H201" s="5"/>
      <c r="I201" s="6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34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2"/>
      <c r="B202" s="2"/>
      <c r="C202" s="124"/>
      <c r="D202" s="17"/>
      <c r="E202" s="2"/>
      <c r="F202" s="2"/>
      <c r="G202" s="4"/>
      <c r="H202" s="5"/>
      <c r="I202" s="6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34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2"/>
      <c r="B203" s="2"/>
      <c r="C203" s="124"/>
      <c r="D203" s="17"/>
      <c r="E203" s="2"/>
      <c r="F203" s="2"/>
      <c r="G203" s="4"/>
      <c r="H203" s="5"/>
      <c r="I203" s="6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34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2"/>
      <c r="B204" s="2"/>
      <c r="C204" s="124"/>
      <c r="D204" s="17"/>
      <c r="E204" s="2"/>
      <c r="F204" s="2"/>
      <c r="G204" s="4"/>
      <c r="H204" s="5"/>
      <c r="I204" s="6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34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2"/>
      <c r="B205" s="2"/>
      <c r="C205" s="124"/>
      <c r="D205" s="17"/>
      <c r="E205" s="2"/>
      <c r="F205" s="2"/>
      <c r="G205" s="4"/>
      <c r="H205" s="5"/>
      <c r="I205" s="6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34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2"/>
      <c r="B206" s="2"/>
      <c r="C206" s="124"/>
      <c r="D206" s="17"/>
      <c r="E206" s="2"/>
      <c r="F206" s="2"/>
      <c r="G206" s="4"/>
      <c r="H206" s="5"/>
      <c r="I206" s="6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34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2"/>
      <c r="B207" s="2"/>
      <c r="C207" s="124"/>
      <c r="D207" s="17"/>
      <c r="E207" s="2"/>
      <c r="F207" s="2"/>
      <c r="G207" s="4"/>
      <c r="H207" s="5"/>
      <c r="I207" s="6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34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"/>
      <c r="B208" s="2"/>
      <c r="C208" s="124"/>
      <c r="D208" s="17"/>
      <c r="E208" s="2"/>
      <c r="F208" s="2"/>
      <c r="G208" s="4"/>
      <c r="H208" s="5"/>
      <c r="I208" s="6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34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2"/>
      <c r="B209" s="2"/>
      <c r="C209" s="124"/>
      <c r="D209" s="17"/>
      <c r="E209" s="2"/>
      <c r="F209" s="2"/>
      <c r="G209" s="4"/>
      <c r="H209" s="5"/>
      <c r="I209" s="6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34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2"/>
      <c r="B210" s="2"/>
      <c r="C210" s="124"/>
      <c r="D210" s="17"/>
      <c r="E210" s="2"/>
      <c r="F210" s="2"/>
      <c r="G210" s="4"/>
      <c r="H210" s="5"/>
      <c r="I210" s="6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34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2"/>
      <c r="B211" s="2"/>
      <c r="C211" s="124"/>
      <c r="D211" s="17"/>
      <c r="E211" s="2"/>
      <c r="F211" s="2"/>
      <c r="G211" s="4"/>
      <c r="H211" s="5"/>
      <c r="I211" s="6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34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2"/>
      <c r="B212" s="2"/>
      <c r="C212" s="124"/>
      <c r="D212" s="17"/>
      <c r="E212" s="2"/>
      <c r="F212" s="2"/>
      <c r="G212" s="4"/>
      <c r="H212" s="5"/>
      <c r="I212" s="6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34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"/>
      <c r="B213" s="2"/>
      <c r="C213" s="124"/>
      <c r="D213" s="17"/>
      <c r="E213" s="2"/>
      <c r="F213" s="2"/>
      <c r="G213" s="4"/>
      <c r="H213" s="5"/>
      <c r="I213" s="6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34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2"/>
      <c r="B214" s="2"/>
      <c r="C214" s="124"/>
      <c r="D214" s="17"/>
      <c r="E214" s="2"/>
      <c r="F214" s="2"/>
      <c r="G214" s="4"/>
      <c r="H214" s="5"/>
      <c r="I214" s="6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34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2"/>
      <c r="B215" s="2"/>
      <c r="C215" s="124"/>
      <c r="D215" s="17"/>
      <c r="E215" s="2"/>
      <c r="F215" s="2"/>
      <c r="G215" s="4"/>
      <c r="H215" s="5"/>
      <c r="I215" s="6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34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2"/>
      <c r="B216" s="2"/>
      <c r="C216" s="124"/>
      <c r="D216" s="17"/>
      <c r="E216" s="2"/>
      <c r="F216" s="2"/>
      <c r="G216" s="4"/>
      <c r="H216" s="5"/>
      <c r="I216" s="6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34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"/>
      <c r="B217" s="2"/>
      <c r="C217" s="124"/>
      <c r="D217" s="17"/>
      <c r="E217" s="2"/>
      <c r="F217" s="2"/>
      <c r="G217" s="4"/>
      <c r="H217" s="5"/>
      <c r="I217" s="6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34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2"/>
      <c r="B218" s="2"/>
      <c r="C218" s="124"/>
      <c r="D218" s="17"/>
      <c r="E218" s="2"/>
      <c r="F218" s="2"/>
      <c r="G218" s="4"/>
      <c r="H218" s="5"/>
      <c r="I218" s="6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34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2"/>
      <c r="B219" s="2"/>
      <c r="C219" s="124"/>
      <c r="D219" s="17"/>
      <c r="E219" s="2"/>
      <c r="F219" s="2"/>
      <c r="G219" s="4"/>
      <c r="H219" s="5"/>
      <c r="I219" s="6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34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2"/>
      <c r="B220" s="2"/>
      <c r="C220" s="124"/>
      <c r="D220" s="17"/>
      <c r="E220" s="2"/>
      <c r="F220" s="2"/>
      <c r="G220" s="4"/>
      <c r="H220" s="5"/>
      <c r="I220" s="6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34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2"/>
      <c r="B221" s="2"/>
      <c r="C221" s="124"/>
      <c r="D221" s="17"/>
      <c r="E221" s="2"/>
      <c r="F221" s="2"/>
      <c r="G221" s="4"/>
      <c r="H221" s="5"/>
      <c r="I221" s="6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34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2"/>
      <c r="B222" s="2"/>
      <c r="C222" s="124"/>
      <c r="D222" s="17"/>
      <c r="E222" s="2"/>
      <c r="F222" s="2"/>
      <c r="G222" s="4"/>
      <c r="H222" s="5"/>
      <c r="I222" s="6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34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"/>
      <c r="B223" s="2"/>
      <c r="C223" s="124"/>
      <c r="D223" s="17"/>
      <c r="E223" s="2"/>
      <c r="F223" s="2"/>
      <c r="G223" s="4"/>
      <c r="H223" s="5"/>
      <c r="I223" s="6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34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2"/>
      <c r="B224" s="2"/>
      <c r="C224" s="124"/>
      <c r="D224" s="17"/>
      <c r="E224" s="2"/>
      <c r="F224" s="2"/>
      <c r="G224" s="4"/>
      <c r="H224" s="5"/>
      <c r="I224" s="6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34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2"/>
      <c r="B225" s="2"/>
      <c r="C225" s="124"/>
      <c r="D225" s="17"/>
      <c r="E225" s="2"/>
      <c r="F225" s="2"/>
      <c r="G225" s="4"/>
      <c r="H225" s="5"/>
      <c r="I225" s="6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34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2"/>
      <c r="B226" s="2"/>
      <c r="C226" s="124"/>
      <c r="D226" s="17"/>
      <c r="E226" s="2"/>
      <c r="F226" s="2"/>
      <c r="G226" s="4"/>
      <c r="H226" s="5"/>
      <c r="I226" s="6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34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2"/>
      <c r="B227" s="2"/>
      <c r="C227" s="241"/>
      <c r="D227" s="241"/>
      <c r="E227" s="2"/>
      <c r="F227" s="2"/>
      <c r="G227" s="4"/>
      <c r="H227" s="5"/>
      <c r="I227" s="6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34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"/>
      <c r="B228" s="2"/>
      <c r="C228" s="241"/>
      <c r="D228" s="241"/>
      <c r="E228" s="2"/>
      <c r="F228" s="2"/>
      <c r="G228" s="4"/>
      <c r="H228" s="5"/>
      <c r="I228" s="6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34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2"/>
      <c r="B229" s="2"/>
      <c r="C229" s="241"/>
      <c r="D229" s="241"/>
      <c r="E229" s="2"/>
      <c r="F229" s="2"/>
      <c r="G229" s="4"/>
      <c r="H229" s="5"/>
      <c r="I229" s="6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34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2"/>
      <c r="B230" s="2"/>
      <c r="C230" s="241"/>
      <c r="D230" s="241"/>
      <c r="E230" s="2"/>
      <c r="F230" s="2"/>
      <c r="G230" s="4"/>
      <c r="H230" s="5"/>
      <c r="I230" s="6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34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2"/>
      <c r="B231" s="2"/>
      <c r="C231" s="241"/>
      <c r="D231" s="241"/>
      <c r="E231" s="2"/>
      <c r="F231" s="2"/>
      <c r="G231" s="4"/>
      <c r="H231" s="5"/>
      <c r="I231" s="6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34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2"/>
      <c r="B232" s="2"/>
      <c r="C232" s="241"/>
      <c r="D232" s="241"/>
      <c r="E232" s="2"/>
      <c r="F232" s="2"/>
      <c r="G232" s="4"/>
      <c r="H232" s="5"/>
      <c r="I232" s="6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34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"/>
      <c r="B233" s="2"/>
      <c r="C233" s="241"/>
      <c r="D233" s="241"/>
      <c r="E233" s="2"/>
      <c r="F233" s="2"/>
      <c r="G233" s="4"/>
      <c r="H233" s="5"/>
      <c r="I233" s="6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34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/>
      <c r="B234" s="2"/>
      <c r="C234" s="241"/>
      <c r="D234" s="241"/>
      <c r="E234" s="2"/>
      <c r="F234" s="2"/>
      <c r="G234" s="4"/>
      <c r="H234" s="5"/>
      <c r="I234" s="6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34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2"/>
      <c r="B235" s="2"/>
      <c r="C235" s="241"/>
      <c r="D235" s="241"/>
      <c r="E235" s="2"/>
      <c r="F235" s="2"/>
      <c r="G235" s="4"/>
      <c r="H235" s="5"/>
      <c r="I235" s="6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34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2"/>
      <c r="B236" s="2"/>
      <c r="C236" s="241"/>
      <c r="D236" s="241"/>
      <c r="E236" s="2"/>
      <c r="F236" s="2"/>
      <c r="G236" s="4"/>
      <c r="H236" s="5"/>
      <c r="I236" s="6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34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2"/>
      <c r="B237" s="2"/>
      <c r="C237" s="241"/>
      <c r="D237" s="241"/>
      <c r="E237" s="2"/>
      <c r="F237" s="2"/>
      <c r="G237" s="4"/>
      <c r="H237" s="5"/>
      <c r="I237" s="6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34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"/>
      <c r="B238" s="2"/>
      <c r="C238" s="241"/>
      <c r="D238" s="241"/>
      <c r="E238" s="2"/>
      <c r="F238" s="2"/>
      <c r="G238" s="4"/>
      <c r="H238" s="5"/>
      <c r="I238" s="6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34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2"/>
      <c r="B239" s="2"/>
      <c r="C239" s="241"/>
      <c r="D239" s="241"/>
      <c r="E239" s="2"/>
      <c r="F239" s="2"/>
      <c r="G239" s="4"/>
      <c r="H239" s="5"/>
      <c r="I239" s="6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34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2"/>
      <c r="B240" s="2"/>
      <c r="C240" s="241"/>
      <c r="D240" s="241"/>
      <c r="E240" s="2"/>
      <c r="F240" s="2"/>
      <c r="G240" s="4"/>
      <c r="H240" s="5"/>
      <c r="I240" s="6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34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2"/>
      <c r="B241" s="2"/>
      <c r="C241" s="241"/>
      <c r="D241" s="241"/>
      <c r="E241" s="2"/>
      <c r="F241" s="2"/>
      <c r="G241" s="4"/>
      <c r="H241" s="5"/>
      <c r="I241" s="6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34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2"/>
      <c r="B242" s="2"/>
      <c r="C242" s="241"/>
      <c r="D242" s="241"/>
      <c r="E242" s="2"/>
      <c r="F242" s="2"/>
      <c r="G242" s="4"/>
      <c r="H242" s="5"/>
      <c r="I242" s="6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34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2"/>
      <c r="B243" s="2"/>
      <c r="C243" s="241"/>
      <c r="D243" s="241"/>
      <c r="E243" s="2"/>
      <c r="F243" s="2"/>
      <c r="G243" s="4"/>
      <c r="H243" s="5"/>
      <c r="I243" s="6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34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2"/>
      <c r="B244" s="2"/>
      <c r="C244" s="241"/>
      <c r="D244" s="241"/>
      <c r="E244" s="2"/>
      <c r="F244" s="2"/>
      <c r="G244" s="4"/>
      <c r="H244" s="5"/>
      <c r="I244" s="6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34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2"/>
      <c r="B245" s="2"/>
      <c r="C245" s="241"/>
      <c r="D245" s="241"/>
      <c r="E245" s="2"/>
      <c r="F245" s="2"/>
      <c r="G245" s="4"/>
      <c r="H245" s="5"/>
      <c r="I245" s="6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34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2"/>
      <c r="B246" s="2"/>
      <c r="C246" s="241"/>
      <c r="D246" s="241"/>
      <c r="E246" s="2"/>
      <c r="F246" s="2"/>
      <c r="G246" s="4"/>
      <c r="H246" s="5"/>
      <c r="I246" s="6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34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2"/>
      <c r="B247" s="2"/>
      <c r="C247" s="241"/>
      <c r="D247" s="241"/>
      <c r="E247" s="2"/>
      <c r="F247" s="2"/>
      <c r="G247" s="4"/>
      <c r="H247" s="5"/>
      <c r="I247" s="6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34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"/>
      <c r="B248" s="2"/>
      <c r="C248" s="241"/>
      <c r="D248" s="241"/>
      <c r="E248" s="2"/>
      <c r="F248" s="2"/>
      <c r="G248" s="4"/>
      <c r="H248" s="5"/>
      <c r="I248" s="534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34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2"/>
      <c r="B249" s="2"/>
      <c r="C249" s="241"/>
      <c r="D249" s="241"/>
      <c r="E249" s="2"/>
      <c r="F249" s="2"/>
      <c r="G249" s="4"/>
      <c r="H249" s="5"/>
      <c r="I249" s="37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34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2"/>
      <c r="B250" s="2"/>
      <c r="C250" s="241"/>
      <c r="D250" s="241"/>
      <c r="E250" s="2"/>
      <c r="F250" s="2"/>
      <c r="G250" s="4"/>
      <c r="H250" s="5"/>
      <c r="I250" s="37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34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"/>
      <c r="B251" s="2"/>
      <c r="C251" s="241"/>
      <c r="D251" s="241"/>
      <c r="E251" s="2"/>
      <c r="F251" s="2"/>
      <c r="G251" s="4"/>
      <c r="H251" s="5"/>
      <c r="I251" s="37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34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"/>
      <c r="B252" s="2"/>
      <c r="C252" s="241"/>
      <c r="D252" s="241"/>
      <c r="E252" s="2"/>
      <c r="F252" s="2"/>
      <c r="G252" s="4"/>
      <c r="H252" s="5"/>
      <c r="I252" s="37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34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"/>
      <c r="B253" s="2"/>
      <c r="C253" s="241"/>
      <c r="D253" s="241"/>
      <c r="E253" s="2"/>
      <c r="F253" s="2"/>
      <c r="G253" s="4"/>
      <c r="H253" s="5"/>
      <c r="I253" s="37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34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2"/>
      <c r="B254" s="2"/>
      <c r="C254" s="241"/>
      <c r="D254" s="241"/>
      <c r="E254" s="2"/>
      <c r="F254" s="2"/>
      <c r="G254" s="4"/>
      <c r="H254" s="5"/>
      <c r="I254" s="37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34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2"/>
      <c r="B255" s="2"/>
      <c r="C255" s="241"/>
      <c r="D255" s="241"/>
      <c r="E255" s="2"/>
      <c r="F255" s="2"/>
      <c r="G255" s="4"/>
      <c r="H255" s="5"/>
      <c r="I255" s="37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34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2"/>
      <c r="B256" s="2"/>
      <c r="C256" s="241"/>
      <c r="D256" s="241"/>
      <c r="E256" s="2"/>
      <c r="F256" s="2"/>
      <c r="G256" s="4"/>
      <c r="H256" s="5"/>
      <c r="I256" s="37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34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2"/>
      <c r="B257" s="2"/>
      <c r="C257" s="241"/>
      <c r="D257" s="241"/>
      <c r="E257" s="2"/>
      <c r="F257" s="2"/>
      <c r="G257" s="4"/>
      <c r="H257" s="5"/>
      <c r="I257" s="37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34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"/>
      <c r="B258" s="2"/>
      <c r="C258" s="241"/>
      <c r="D258" s="241"/>
      <c r="E258" s="2"/>
      <c r="F258" s="2"/>
      <c r="G258" s="4"/>
      <c r="H258" s="5"/>
      <c r="I258" s="37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34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/>
      <c r="B259" s="2"/>
      <c r="C259" s="241"/>
      <c r="D259" s="241"/>
      <c r="E259" s="2"/>
      <c r="F259" s="2"/>
      <c r="G259" s="4"/>
      <c r="H259" s="5"/>
      <c r="I259" s="37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34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2"/>
      <c r="B260" s="2"/>
      <c r="C260" s="241"/>
      <c r="D260" s="241"/>
      <c r="E260" s="2"/>
      <c r="F260" s="2"/>
      <c r="G260" s="4"/>
      <c r="H260" s="5"/>
      <c r="I260" s="37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34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2"/>
      <c r="B261" s="2"/>
      <c r="C261" s="241"/>
      <c r="D261" s="241"/>
      <c r="E261" s="2"/>
      <c r="F261" s="2"/>
      <c r="G261" s="4"/>
      <c r="H261" s="5"/>
      <c r="I261" s="37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34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2"/>
      <c r="B262" s="2"/>
      <c r="C262" s="241"/>
      <c r="D262" s="241"/>
      <c r="E262" s="2"/>
      <c r="F262" s="2"/>
      <c r="G262" s="4"/>
      <c r="H262" s="5"/>
      <c r="I262" s="37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34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2"/>
      <c r="B263" s="2"/>
      <c r="C263" s="241"/>
      <c r="D263" s="241"/>
      <c r="E263" s="2"/>
      <c r="F263" s="2"/>
      <c r="G263" s="4"/>
      <c r="H263" s="5"/>
      <c r="I263" s="37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34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2"/>
      <c r="B264" s="2"/>
      <c r="C264" s="241"/>
      <c r="D264" s="241"/>
      <c r="E264" s="2"/>
      <c r="F264" s="2"/>
      <c r="G264" s="4"/>
      <c r="H264" s="5"/>
      <c r="I264" s="37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34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2"/>
      <c r="B265" s="2"/>
      <c r="C265" s="241"/>
      <c r="D265" s="241"/>
      <c r="E265" s="2"/>
      <c r="F265" s="2"/>
      <c r="G265" s="4"/>
      <c r="H265" s="5"/>
      <c r="I265" s="37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34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2"/>
      <c r="B266" s="2"/>
      <c r="C266" s="241"/>
      <c r="D266" s="241"/>
      <c r="E266" s="2"/>
      <c r="F266" s="2"/>
      <c r="G266" s="4"/>
      <c r="H266" s="5"/>
      <c r="I266" s="37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34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2"/>
      <c r="B267" s="2"/>
      <c r="C267" s="241"/>
      <c r="D267" s="241"/>
      <c r="E267" s="2"/>
      <c r="F267" s="2"/>
      <c r="G267" s="4"/>
      <c r="H267" s="5"/>
      <c r="I267" s="37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34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2"/>
      <c r="B268" s="2"/>
      <c r="C268" s="241"/>
      <c r="D268" s="241"/>
      <c r="E268" s="2"/>
      <c r="F268" s="2"/>
      <c r="G268" s="4"/>
      <c r="H268" s="5"/>
      <c r="I268" s="37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34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2"/>
      <c r="B269" s="2"/>
      <c r="C269" s="241"/>
      <c r="D269" s="241"/>
      <c r="E269" s="2"/>
      <c r="F269" s="2"/>
      <c r="G269" s="4"/>
      <c r="H269" s="5"/>
      <c r="I269" s="37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34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2"/>
      <c r="B270" s="2"/>
      <c r="C270" s="241"/>
      <c r="D270" s="241"/>
      <c r="E270" s="2"/>
      <c r="F270" s="2"/>
      <c r="G270" s="4"/>
      <c r="H270" s="5"/>
      <c r="I270" s="37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34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2"/>
      <c r="B271" s="2"/>
      <c r="C271" s="241"/>
      <c r="D271" s="241"/>
      <c r="E271" s="2"/>
      <c r="F271" s="2"/>
      <c r="G271" s="4"/>
      <c r="H271" s="5"/>
      <c r="I271" s="37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34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2"/>
      <c r="B272" s="2"/>
      <c r="C272" s="241"/>
      <c r="D272" s="241"/>
      <c r="E272" s="2"/>
      <c r="F272" s="2"/>
      <c r="G272" s="4"/>
      <c r="H272" s="5"/>
      <c r="I272" s="37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34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2"/>
      <c r="B273" s="2"/>
      <c r="C273" s="241"/>
      <c r="D273" s="241"/>
      <c r="E273" s="2"/>
      <c r="F273" s="2"/>
      <c r="G273" s="4"/>
      <c r="H273" s="5"/>
      <c r="I273" s="37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34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2"/>
      <c r="B274" s="2"/>
      <c r="C274" s="241"/>
      <c r="D274" s="241"/>
      <c r="E274" s="2"/>
      <c r="F274" s="2"/>
      <c r="G274" s="4"/>
      <c r="H274" s="5"/>
      <c r="I274" s="37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34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2"/>
      <c r="B275" s="2"/>
      <c r="C275" s="241"/>
      <c r="D275" s="241"/>
      <c r="E275" s="2"/>
      <c r="F275" s="2"/>
      <c r="G275" s="4"/>
      <c r="H275" s="5"/>
      <c r="I275" s="37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34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2"/>
      <c r="B276" s="2"/>
      <c r="C276" s="241"/>
      <c r="D276" s="241"/>
      <c r="E276" s="2"/>
      <c r="F276" s="2"/>
      <c r="G276" s="4"/>
      <c r="H276" s="5"/>
      <c r="I276" s="37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34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2"/>
      <c r="B277" s="2"/>
      <c r="C277" s="241"/>
      <c r="D277" s="241"/>
      <c r="E277" s="2"/>
      <c r="F277" s="2"/>
      <c r="G277" s="4"/>
      <c r="H277" s="5"/>
      <c r="I277" s="37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34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"/>
      <c r="B278" s="2"/>
      <c r="C278" s="241"/>
      <c r="D278" s="241"/>
      <c r="E278" s="2"/>
      <c r="F278" s="2"/>
      <c r="G278" s="4"/>
      <c r="H278" s="5"/>
      <c r="I278" s="37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34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2"/>
      <c r="B279" s="2"/>
      <c r="C279" s="241"/>
      <c r="D279" s="241"/>
      <c r="E279" s="2"/>
      <c r="F279" s="2"/>
      <c r="G279" s="4"/>
      <c r="H279" s="5"/>
      <c r="I279" s="37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34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2"/>
      <c r="B280" s="2"/>
      <c r="C280" s="241"/>
      <c r="D280" s="241"/>
      <c r="E280" s="2"/>
      <c r="F280" s="2"/>
      <c r="G280" s="4"/>
      <c r="H280" s="5"/>
      <c r="I280" s="37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34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2"/>
      <c r="B281" s="2"/>
      <c r="C281" s="241"/>
      <c r="D281" s="241"/>
      <c r="E281" s="2"/>
      <c r="F281" s="2"/>
      <c r="G281" s="4"/>
      <c r="H281" s="5"/>
      <c r="I281" s="37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34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2"/>
      <c r="B282" s="2"/>
      <c r="C282" s="241"/>
      <c r="D282" s="241"/>
      <c r="E282" s="2"/>
      <c r="F282" s="2"/>
      <c r="G282" s="4"/>
      <c r="H282" s="5"/>
      <c r="I282" s="37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34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2"/>
      <c r="B283" s="2"/>
      <c r="C283" s="241"/>
      <c r="D283" s="241"/>
      <c r="E283" s="2"/>
      <c r="F283" s="2"/>
      <c r="G283" s="4"/>
      <c r="H283" s="5"/>
      <c r="I283" s="37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34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2"/>
      <c r="B284" s="2"/>
      <c r="C284" s="241"/>
      <c r="D284" s="241"/>
      <c r="E284" s="2"/>
      <c r="F284" s="2"/>
      <c r="G284" s="4"/>
      <c r="H284" s="5"/>
      <c r="I284" s="37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34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2"/>
      <c r="B285" s="2"/>
      <c r="C285" s="241"/>
      <c r="D285" s="241"/>
      <c r="E285" s="2"/>
      <c r="F285" s="2"/>
      <c r="G285" s="4"/>
      <c r="H285" s="5"/>
      <c r="I285" s="37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34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2"/>
      <c r="B286" s="2"/>
      <c r="C286" s="241"/>
      <c r="D286" s="241"/>
      <c r="E286" s="2"/>
      <c r="F286" s="2"/>
      <c r="G286" s="4"/>
      <c r="H286" s="5"/>
      <c r="I286" s="37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34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2"/>
      <c r="B287" s="2"/>
      <c r="C287" s="241"/>
      <c r="D287" s="241"/>
      <c r="E287" s="2"/>
      <c r="F287" s="2"/>
      <c r="G287" s="4"/>
      <c r="H287" s="5"/>
      <c r="I287" s="37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34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/>
      <c r="B288" s="2"/>
      <c r="C288" s="241"/>
      <c r="D288" s="241"/>
      <c r="E288" s="2"/>
      <c r="F288" s="2"/>
      <c r="G288" s="4"/>
      <c r="H288" s="5"/>
      <c r="I288" s="37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34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2"/>
      <c r="B289" s="2"/>
      <c r="C289" s="241"/>
      <c r="D289" s="241"/>
      <c r="E289" s="2"/>
      <c r="F289" s="2"/>
      <c r="G289" s="4"/>
      <c r="H289" s="5"/>
      <c r="I289" s="37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34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2"/>
      <c r="B290" s="2"/>
      <c r="C290" s="241"/>
      <c r="D290" s="241"/>
      <c r="E290" s="2"/>
      <c r="F290" s="2"/>
      <c r="G290" s="4"/>
      <c r="H290" s="5"/>
      <c r="I290" s="37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34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2"/>
      <c r="B291" s="2"/>
      <c r="C291" s="241"/>
      <c r="D291" s="241"/>
      <c r="E291" s="2"/>
      <c r="F291" s="2"/>
      <c r="G291" s="4"/>
      <c r="H291" s="5"/>
      <c r="I291" s="37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34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2"/>
      <c r="B292" s="2"/>
      <c r="C292" s="241"/>
      <c r="D292" s="241"/>
      <c r="E292" s="2"/>
      <c r="F292" s="2"/>
      <c r="G292" s="4"/>
      <c r="H292" s="5"/>
      <c r="I292" s="37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34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"/>
      <c r="B293" s="2"/>
      <c r="C293" s="241"/>
      <c r="D293" s="241"/>
      <c r="E293" s="2"/>
      <c r="F293" s="2"/>
      <c r="G293" s="4"/>
      <c r="H293" s="5"/>
      <c r="I293" s="37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34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2"/>
      <c r="B294" s="2"/>
      <c r="C294" s="241"/>
      <c r="D294" s="241"/>
      <c r="E294" s="2"/>
      <c r="F294" s="2"/>
      <c r="G294" s="4"/>
      <c r="H294" s="5"/>
      <c r="I294" s="37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34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2"/>
      <c r="B295" s="2"/>
      <c r="C295" s="241"/>
      <c r="D295" s="241"/>
      <c r="E295" s="2"/>
      <c r="F295" s="2"/>
      <c r="G295" s="4"/>
      <c r="H295" s="5"/>
      <c r="I295" s="37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34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2"/>
      <c r="B296" s="2"/>
      <c r="C296" s="241"/>
      <c r="D296" s="241"/>
      <c r="E296" s="2"/>
      <c r="F296" s="2"/>
      <c r="G296" s="4"/>
      <c r="H296" s="5"/>
      <c r="I296" s="37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34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2"/>
      <c r="B297" s="2"/>
      <c r="C297" s="241"/>
      <c r="D297" s="241"/>
      <c r="E297" s="2"/>
      <c r="F297" s="2"/>
      <c r="G297" s="4"/>
      <c r="H297" s="5"/>
      <c r="I297" s="37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34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"/>
      <c r="B298" s="2"/>
      <c r="C298" s="241"/>
      <c r="D298" s="241"/>
      <c r="E298" s="2"/>
      <c r="F298" s="2"/>
      <c r="G298" s="4"/>
      <c r="H298" s="5"/>
      <c r="I298" s="37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34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2"/>
      <c r="B299" s="2"/>
      <c r="C299" s="241"/>
      <c r="D299" s="241"/>
      <c r="E299" s="2"/>
      <c r="F299" s="2"/>
      <c r="G299" s="4"/>
      <c r="H299" s="5"/>
      <c r="I299" s="37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34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2"/>
      <c r="B300" s="2"/>
      <c r="C300" s="241"/>
      <c r="D300" s="241"/>
      <c r="E300" s="2"/>
      <c r="F300" s="2"/>
      <c r="G300" s="4"/>
      <c r="H300" s="5"/>
      <c r="I300" s="37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34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2"/>
      <c r="B301" s="2"/>
      <c r="C301" s="241"/>
      <c r="D301" s="241"/>
      <c r="E301" s="2"/>
      <c r="F301" s="2"/>
      <c r="G301" s="4"/>
      <c r="H301" s="5"/>
      <c r="I301" s="37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34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2"/>
      <c r="B302" s="2"/>
      <c r="C302" s="241"/>
      <c r="D302" s="241"/>
      <c r="E302" s="2"/>
      <c r="F302" s="2"/>
      <c r="G302" s="4"/>
      <c r="H302" s="5"/>
      <c r="I302" s="37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34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"/>
      <c r="B303" s="2"/>
      <c r="C303" s="241"/>
      <c r="D303" s="241"/>
      <c r="E303" s="2"/>
      <c r="F303" s="2"/>
      <c r="G303" s="4"/>
      <c r="H303" s="5"/>
      <c r="I303" s="37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34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2"/>
      <c r="B304" s="2"/>
      <c r="C304" s="241"/>
      <c r="D304" s="241"/>
      <c r="E304" s="2"/>
      <c r="F304" s="2"/>
      <c r="G304" s="4"/>
      <c r="H304" s="5"/>
      <c r="I304" s="37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34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2"/>
      <c r="B305" s="2"/>
      <c r="C305" s="241"/>
      <c r="D305" s="241"/>
      <c r="E305" s="2"/>
      <c r="F305" s="2"/>
      <c r="G305" s="4"/>
      <c r="H305" s="5"/>
      <c r="I305" s="37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34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2"/>
      <c r="B306" s="2"/>
      <c r="C306" s="241"/>
      <c r="D306" s="241"/>
      <c r="E306" s="2"/>
      <c r="F306" s="2"/>
      <c r="G306" s="4"/>
      <c r="H306" s="5"/>
      <c r="I306" s="37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34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2"/>
      <c r="B307" s="2"/>
      <c r="C307" s="241"/>
      <c r="D307" s="241"/>
      <c r="E307" s="2"/>
      <c r="F307" s="2"/>
      <c r="G307" s="4"/>
      <c r="H307" s="5"/>
      <c r="I307" s="37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34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"/>
      <c r="B308" s="2"/>
      <c r="C308" s="241"/>
      <c r="D308" s="241"/>
      <c r="E308" s="2"/>
      <c r="F308" s="2"/>
      <c r="G308" s="4"/>
      <c r="H308" s="5"/>
      <c r="I308" s="37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34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2"/>
      <c r="B309" s="2"/>
      <c r="C309" s="241"/>
      <c r="D309" s="241"/>
      <c r="E309" s="2"/>
      <c r="F309" s="2"/>
      <c r="G309" s="4"/>
      <c r="H309" s="5"/>
      <c r="I309" s="37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34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2"/>
      <c r="B310" s="2"/>
      <c r="C310" s="241"/>
      <c r="D310" s="241"/>
      <c r="E310" s="2"/>
      <c r="F310" s="2"/>
      <c r="G310" s="4"/>
      <c r="H310" s="5"/>
      <c r="I310" s="37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34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2"/>
      <c r="B311" s="2"/>
      <c r="C311" s="241"/>
      <c r="D311" s="241"/>
      <c r="E311" s="2"/>
      <c r="F311" s="2"/>
      <c r="G311" s="4"/>
      <c r="H311" s="5"/>
      <c r="I311" s="37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34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2"/>
      <c r="B312" s="2"/>
      <c r="C312" s="241"/>
      <c r="D312" s="241"/>
      <c r="E312" s="2"/>
      <c r="F312" s="2"/>
      <c r="G312" s="4"/>
      <c r="H312" s="5"/>
      <c r="I312" s="37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34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"/>
      <c r="B313" s="2"/>
      <c r="C313" s="241"/>
      <c r="D313" s="241"/>
      <c r="E313" s="2"/>
      <c r="F313" s="2"/>
      <c r="G313" s="4"/>
      <c r="H313" s="5"/>
      <c r="I313" s="37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34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2"/>
      <c r="B314" s="2"/>
      <c r="C314" s="241"/>
      <c r="D314" s="241"/>
      <c r="E314" s="2"/>
      <c r="F314" s="2"/>
      <c r="G314" s="4"/>
      <c r="H314" s="5"/>
      <c r="I314" s="37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34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2"/>
      <c r="B315" s="2"/>
      <c r="C315" s="241"/>
      <c r="D315" s="241"/>
      <c r="E315" s="2"/>
      <c r="F315" s="2"/>
      <c r="G315" s="4"/>
      <c r="H315" s="5"/>
      <c r="I315" s="37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34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2"/>
      <c r="B316" s="2"/>
      <c r="C316" s="241"/>
      <c r="D316" s="241"/>
      <c r="E316" s="2"/>
      <c r="F316" s="2"/>
      <c r="G316" s="4"/>
      <c r="H316" s="5"/>
      <c r="I316" s="37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34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2"/>
      <c r="B317" s="2"/>
      <c r="C317" s="241"/>
      <c r="D317" s="241"/>
      <c r="E317" s="2"/>
      <c r="F317" s="2"/>
      <c r="G317" s="4"/>
      <c r="H317" s="5"/>
      <c r="I317" s="37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34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2"/>
      <c r="B318" s="2"/>
      <c r="C318" s="241"/>
      <c r="D318" s="241"/>
      <c r="E318" s="2"/>
      <c r="F318" s="2"/>
      <c r="G318" s="4"/>
      <c r="H318" s="5"/>
      <c r="I318" s="37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34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2"/>
      <c r="B319" s="2"/>
      <c r="C319" s="241"/>
      <c r="D319" s="241"/>
      <c r="E319" s="2"/>
      <c r="F319" s="2"/>
      <c r="G319" s="4"/>
      <c r="H319" s="5"/>
      <c r="I319" s="37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34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2"/>
      <c r="B320" s="2"/>
      <c r="C320" s="241"/>
      <c r="D320" s="241"/>
      <c r="E320" s="2"/>
      <c r="F320" s="2"/>
      <c r="G320" s="4"/>
      <c r="H320" s="5"/>
      <c r="I320" s="37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34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2"/>
      <c r="B321" s="2"/>
      <c r="C321" s="241"/>
      <c r="D321" s="241"/>
      <c r="E321" s="2"/>
      <c r="F321" s="2"/>
      <c r="G321" s="4"/>
      <c r="H321" s="5"/>
      <c r="I321" s="37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34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2"/>
      <c r="B322" s="2"/>
      <c r="C322" s="241"/>
      <c r="D322" s="241"/>
      <c r="E322" s="2"/>
      <c r="F322" s="2"/>
      <c r="G322" s="4"/>
      <c r="H322" s="5"/>
      <c r="I322" s="37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34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2"/>
      <c r="B323" s="2"/>
      <c r="C323" s="241"/>
      <c r="D323" s="241"/>
      <c r="E323" s="2"/>
      <c r="F323" s="2"/>
      <c r="G323" s="4"/>
      <c r="H323" s="5"/>
      <c r="I323" s="37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34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2"/>
      <c r="B324" s="2"/>
      <c r="C324" s="241"/>
      <c r="D324" s="241"/>
      <c r="E324" s="2"/>
      <c r="F324" s="2"/>
      <c r="G324" s="4"/>
      <c r="H324" s="5"/>
      <c r="I324" s="37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34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2"/>
      <c r="B325" s="2"/>
      <c r="C325" s="241"/>
      <c r="D325" s="241"/>
      <c r="E325" s="2"/>
      <c r="F325" s="2"/>
      <c r="G325" s="4"/>
      <c r="H325" s="5"/>
      <c r="I325" s="37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34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/>
      <c r="B326" s="2"/>
      <c r="C326" s="241"/>
      <c r="D326" s="241"/>
      <c r="E326" s="2"/>
      <c r="F326" s="2"/>
      <c r="G326" s="4"/>
      <c r="H326" s="5"/>
      <c r="I326" s="37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34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2"/>
      <c r="B327" s="2"/>
      <c r="C327" s="241"/>
      <c r="D327" s="241"/>
      <c r="E327" s="2"/>
      <c r="F327" s="2"/>
      <c r="G327" s="4"/>
      <c r="H327" s="5"/>
      <c r="I327" s="37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34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2"/>
      <c r="B328" s="2"/>
      <c r="C328" s="241"/>
      <c r="D328" s="241"/>
      <c r="E328" s="2"/>
      <c r="F328" s="2"/>
      <c r="G328" s="4"/>
      <c r="H328" s="5"/>
      <c r="I328" s="37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34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2"/>
      <c r="B329" s="2"/>
      <c r="C329" s="241"/>
      <c r="D329" s="241"/>
      <c r="E329" s="2"/>
      <c r="F329" s="2"/>
      <c r="G329" s="4"/>
      <c r="H329" s="5"/>
      <c r="I329" s="37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34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2"/>
      <c r="B330" s="2"/>
      <c r="C330" s="241"/>
      <c r="D330" s="241"/>
      <c r="E330" s="2"/>
      <c r="F330" s="2"/>
      <c r="G330" s="4"/>
      <c r="H330" s="5"/>
      <c r="I330" s="37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34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2"/>
      <c r="B331" s="2"/>
      <c r="C331" s="241"/>
      <c r="D331" s="241"/>
      <c r="E331" s="2"/>
      <c r="F331" s="2"/>
      <c r="G331" s="4"/>
      <c r="H331" s="5"/>
      <c r="I331" s="37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34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"/>
      <c r="B332" s="2"/>
      <c r="C332" s="241"/>
      <c r="D332" s="241"/>
      <c r="E332" s="2"/>
      <c r="F332" s="2"/>
      <c r="G332" s="4"/>
      <c r="H332" s="5"/>
      <c r="I332" s="37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34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"/>
      <c r="B333" s="2"/>
      <c r="C333" s="241"/>
      <c r="D333" s="241"/>
      <c r="E333" s="2"/>
      <c r="F333" s="2"/>
      <c r="G333" s="4"/>
      <c r="H333" s="5"/>
      <c r="I333" s="37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34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"/>
      <c r="B334" s="2"/>
      <c r="C334" s="241"/>
      <c r="D334" s="241"/>
      <c r="E334" s="2"/>
      <c r="F334" s="2"/>
      <c r="G334" s="4"/>
      <c r="H334" s="5"/>
      <c r="I334" s="37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34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2"/>
      <c r="B335" s="2"/>
      <c r="C335" s="241"/>
      <c r="D335" s="241"/>
      <c r="E335" s="2"/>
      <c r="F335" s="2"/>
      <c r="G335" s="4"/>
      <c r="H335" s="5"/>
      <c r="I335" s="37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34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"/>
      <c r="B336" s="2"/>
      <c r="C336" s="241"/>
      <c r="D336" s="241"/>
      <c r="E336" s="2"/>
      <c r="F336" s="2"/>
      <c r="G336" s="4"/>
      <c r="H336" s="5"/>
      <c r="I336" s="37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34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2"/>
      <c r="B337" s="2"/>
      <c r="C337" s="241"/>
      <c r="D337" s="241"/>
      <c r="E337" s="2"/>
      <c r="F337" s="2"/>
      <c r="G337" s="4"/>
      <c r="H337" s="5"/>
      <c r="I337" s="37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34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2"/>
      <c r="B338" s="2"/>
      <c r="C338" s="241"/>
      <c r="D338" s="241"/>
      <c r="E338" s="2"/>
      <c r="F338" s="2"/>
      <c r="G338" s="4"/>
      <c r="H338" s="5"/>
      <c r="I338" s="37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34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"/>
      <c r="B339" s="2"/>
      <c r="C339" s="241"/>
      <c r="D339" s="241"/>
      <c r="E339" s="2"/>
      <c r="F339" s="2"/>
      <c r="G339" s="4"/>
      <c r="H339" s="5"/>
      <c r="I339" s="37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34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2"/>
      <c r="B340" s="2"/>
      <c r="C340" s="241"/>
      <c r="D340" s="241"/>
      <c r="E340" s="2"/>
      <c r="F340" s="2"/>
      <c r="G340" s="4"/>
      <c r="H340" s="5"/>
      <c r="I340" s="37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34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2"/>
      <c r="B341" s="2"/>
      <c r="C341" s="241"/>
      <c r="D341" s="241"/>
      <c r="E341" s="2"/>
      <c r="F341" s="2"/>
      <c r="G341" s="4"/>
      <c r="H341" s="5"/>
      <c r="I341" s="37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34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2"/>
      <c r="B342" s="2"/>
      <c r="C342" s="241"/>
      <c r="D342" s="241"/>
      <c r="E342" s="2"/>
      <c r="F342" s="2"/>
      <c r="G342" s="4"/>
      <c r="H342" s="5"/>
      <c r="I342" s="37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34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2"/>
      <c r="B343" s="2"/>
      <c r="C343" s="241"/>
      <c r="D343" s="241"/>
      <c r="E343" s="2"/>
      <c r="F343" s="2"/>
      <c r="G343" s="4"/>
      <c r="H343" s="5"/>
      <c r="I343" s="37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34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2"/>
      <c r="B344" s="2"/>
      <c r="C344" s="241"/>
      <c r="D344" s="241"/>
      <c r="E344" s="2"/>
      <c r="F344" s="2"/>
      <c r="G344" s="4"/>
      <c r="H344" s="5"/>
      <c r="I344" s="37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34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2"/>
      <c r="B345" s="2"/>
      <c r="C345" s="241"/>
      <c r="D345" s="241"/>
      <c r="E345" s="2"/>
      <c r="F345" s="2"/>
      <c r="G345" s="4"/>
      <c r="H345" s="5"/>
      <c r="I345" s="37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34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2"/>
      <c r="B346" s="2"/>
      <c r="C346" s="241"/>
      <c r="D346" s="241"/>
      <c r="E346" s="2"/>
      <c r="F346" s="2"/>
      <c r="G346" s="4"/>
      <c r="H346" s="5"/>
      <c r="I346" s="37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34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2"/>
      <c r="B347" s="2"/>
      <c r="C347" s="241"/>
      <c r="D347" s="241"/>
      <c r="E347" s="2"/>
      <c r="F347" s="2"/>
      <c r="G347" s="4"/>
      <c r="H347" s="5"/>
      <c r="I347" s="37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34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2"/>
      <c r="B348" s="2"/>
      <c r="C348" s="241"/>
      <c r="D348" s="241"/>
      <c r="E348" s="2"/>
      <c r="F348" s="2"/>
      <c r="G348" s="4"/>
      <c r="H348" s="5"/>
      <c r="I348" s="37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34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2"/>
      <c r="B349" s="2"/>
      <c r="C349" s="241"/>
      <c r="D349" s="241"/>
      <c r="E349" s="2"/>
      <c r="F349" s="2"/>
      <c r="G349" s="4"/>
      <c r="H349" s="5"/>
      <c r="I349" s="37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34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2"/>
      <c r="B350" s="2"/>
      <c r="C350" s="241"/>
      <c r="D350" s="241"/>
      <c r="E350" s="2"/>
      <c r="F350" s="2"/>
      <c r="G350" s="4"/>
      <c r="H350" s="5"/>
      <c r="I350" s="37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34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2"/>
      <c r="B351" s="2"/>
      <c r="C351" s="241"/>
      <c r="D351" s="241"/>
      <c r="E351" s="2"/>
      <c r="F351" s="2"/>
      <c r="G351" s="4"/>
      <c r="H351" s="5"/>
      <c r="I351" s="37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34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2"/>
      <c r="B352" s="2"/>
      <c r="C352" s="241"/>
      <c r="D352" s="241"/>
      <c r="E352" s="2"/>
      <c r="F352" s="2"/>
      <c r="G352" s="4"/>
      <c r="H352" s="5"/>
      <c r="I352" s="37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34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2"/>
      <c r="B353" s="2"/>
      <c r="C353" s="241"/>
      <c r="D353" s="241"/>
      <c r="E353" s="2"/>
      <c r="F353" s="2"/>
      <c r="G353" s="4"/>
      <c r="H353" s="5"/>
      <c r="I353" s="37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34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2"/>
      <c r="B354" s="2"/>
      <c r="C354" s="241"/>
      <c r="D354" s="241"/>
      <c r="E354" s="2"/>
      <c r="F354" s="2"/>
      <c r="G354" s="4"/>
      <c r="H354" s="5"/>
      <c r="I354" s="37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34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2"/>
      <c r="B355" s="2"/>
      <c r="C355" s="241"/>
      <c r="D355" s="241"/>
      <c r="E355" s="2"/>
      <c r="F355" s="2"/>
      <c r="G355" s="4"/>
      <c r="H355" s="5"/>
      <c r="I355" s="37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34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2"/>
      <c r="B356" s="2"/>
      <c r="C356" s="241"/>
      <c r="D356" s="241"/>
      <c r="E356" s="2"/>
      <c r="F356" s="2"/>
      <c r="G356" s="4"/>
      <c r="H356" s="5"/>
      <c r="I356" s="37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34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2"/>
      <c r="B357" s="2"/>
      <c r="C357" s="241"/>
      <c r="D357" s="241"/>
      <c r="E357" s="2"/>
      <c r="F357" s="2"/>
      <c r="G357" s="4"/>
      <c r="H357" s="5"/>
      <c r="I357" s="37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34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2"/>
      <c r="B358" s="2"/>
      <c r="C358" s="241"/>
      <c r="D358" s="241"/>
      <c r="E358" s="2"/>
      <c r="F358" s="2"/>
      <c r="G358" s="4"/>
      <c r="H358" s="5"/>
      <c r="I358" s="37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34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2"/>
      <c r="B359" s="2"/>
      <c r="C359" s="241"/>
      <c r="D359" s="241"/>
      <c r="E359" s="2"/>
      <c r="F359" s="2"/>
      <c r="G359" s="4"/>
      <c r="H359" s="5"/>
      <c r="I359" s="37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34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2"/>
      <c r="B360" s="2"/>
      <c r="C360" s="241"/>
      <c r="D360" s="241"/>
      <c r="E360" s="2"/>
      <c r="F360" s="2"/>
      <c r="G360" s="4"/>
      <c r="H360" s="5"/>
      <c r="I360" s="37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34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2"/>
      <c r="B361" s="2"/>
      <c r="C361" s="241"/>
      <c r="D361" s="241"/>
      <c r="E361" s="2"/>
      <c r="F361" s="2"/>
      <c r="G361" s="4"/>
      <c r="H361" s="5"/>
      <c r="I361" s="37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34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2"/>
      <c r="B362" s="2"/>
      <c r="C362" s="241"/>
      <c r="D362" s="241"/>
      <c r="E362" s="2"/>
      <c r="F362" s="2"/>
      <c r="G362" s="4"/>
      <c r="H362" s="5"/>
      <c r="I362" s="37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34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2"/>
      <c r="B363" s="2"/>
      <c r="C363" s="241"/>
      <c r="D363" s="241"/>
      <c r="E363" s="2"/>
      <c r="F363" s="2"/>
      <c r="G363" s="4"/>
      <c r="H363" s="5"/>
      <c r="I363" s="37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34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2"/>
      <c r="B364" s="2"/>
      <c r="C364" s="241"/>
      <c r="D364" s="241"/>
      <c r="E364" s="2"/>
      <c r="F364" s="2"/>
      <c r="G364" s="4"/>
      <c r="H364" s="5"/>
      <c r="I364" s="37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34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2"/>
      <c r="B365" s="2"/>
      <c r="C365" s="241"/>
      <c r="D365" s="241"/>
      <c r="E365" s="2"/>
      <c r="F365" s="2"/>
      <c r="G365" s="4"/>
      <c r="H365" s="5"/>
      <c r="I365" s="37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34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2"/>
      <c r="B366" s="2"/>
      <c r="C366" s="241"/>
      <c r="D366" s="241"/>
      <c r="E366" s="2"/>
      <c r="F366" s="2"/>
      <c r="G366" s="4"/>
      <c r="H366" s="5"/>
      <c r="I366" s="37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34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2"/>
      <c r="B367" s="2"/>
      <c r="C367" s="241"/>
      <c r="D367" s="241"/>
      <c r="E367" s="2"/>
      <c r="F367" s="2"/>
      <c r="G367" s="4"/>
      <c r="H367" s="5"/>
      <c r="I367" s="37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34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2"/>
      <c r="B368" s="2"/>
      <c r="C368" s="241"/>
      <c r="D368" s="241"/>
      <c r="E368" s="2"/>
      <c r="F368" s="2"/>
      <c r="G368" s="4"/>
      <c r="H368" s="5"/>
      <c r="I368" s="37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34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2"/>
      <c r="B369" s="2"/>
      <c r="C369" s="241"/>
      <c r="D369" s="241"/>
      <c r="E369" s="2"/>
      <c r="F369" s="2"/>
      <c r="G369" s="4"/>
      <c r="H369" s="5"/>
      <c r="I369" s="37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34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2"/>
      <c r="B370" s="2"/>
      <c r="C370" s="241"/>
      <c r="D370" s="241"/>
      <c r="E370" s="2"/>
      <c r="F370" s="2"/>
      <c r="G370" s="4"/>
      <c r="H370" s="5"/>
      <c r="I370" s="37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34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2"/>
      <c r="B371" s="2"/>
      <c r="C371" s="241"/>
      <c r="D371" s="241"/>
      <c r="E371" s="2"/>
      <c r="F371" s="2"/>
      <c r="G371" s="4"/>
      <c r="H371" s="5"/>
      <c r="I371" s="37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34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2"/>
      <c r="B372" s="2"/>
      <c r="C372" s="241"/>
      <c r="D372" s="241"/>
      <c r="E372" s="2"/>
      <c r="F372" s="2"/>
      <c r="G372" s="4"/>
      <c r="H372" s="5"/>
      <c r="I372" s="37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34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2"/>
      <c r="B373" s="2"/>
      <c r="C373" s="241"/>
      <c r="D373" s="241"/>
      <c r="E373" s="2"/>
      <c r="F373" s="2"/>
      <c r="G373" s="4"/>
      <c r="H373" s="5"/>
      <c r="I373" s="37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34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2"/>
      <c r="B374" s="2"/>
      <c r="C374" s="241"/>
      <c r="D374" s="241"/>
      <c r="E374" s="2"/>
      <c r="F374" s="2"/>
      <c r="G374" s="4"/>
      <c r="H374" s="5"/>
      <c r="I374" s="37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34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2"/>
      <c r="B375" s="2"/>
      <c r="C375" s="241"/>
      <c r="D375" s="241"/>
      <c r="E375" s="2"/>
      <c r="F375" s="2"/>
      <c r="G375" s="4"/>
      <c r="H375" s="5"/>
      <c r="I375" s="37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34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2"/>
      <c r="B376" s="2"/>
      <c r="C376" s="241"/>
      <c r="D376" s="241"/>
      <c r="E376" s="2"/>
      <c r="F376" s="2"/>
      <c r="G376" s="4"/>
      <c r="H376" s="5"/>
      <c r="I376" s="37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34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2"/>
      <c r="B377" s="2"/>
      <c r="C377" s="241"/>
      <c r="D377" s="241"/>
      <c r="E377" s="2"/>
      <c r="F377" s="2"/>
      <c r="G377" s="4"/>
      <c r="H377" s="5"/>
      <c r="I377" s="37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34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2"/>
      <c r="B378" s="2"/>
      <c r="C378" s="241"/>
      <c r="D378" s="241"/>
      <c r="E378" s="2"/>
      <c r="F378" s="2"/>
      <c r="G378" s="4"/>
      <c r="H378" s="5"/>
      <c r="I378" s="37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34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2"/>
      <c r="B379" s="2"/>
      <c r="C379" s="241"/>
      <c r="D379" s="241"/>
      <c r="E379" s="2"/>
      <c r="F379" s="2"/>
      <c r="G379" s="4"/>
      <c r="H379" s="5"/>
      <c r="I379" s="37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34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2"/>
      <c r="B380" s="2"/>
      <c r="C380" s="241"/>
      <c r="D380" s="241"/>
      <c r="E380" s="2"/>
      <c r="F380" s="2"/>
      <c r="G380" s="4"/>
      <c r="H380" s="5"/>
      <c r="I380" s="37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34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2"/>
      <c r="B381" s="2"/>
      <c r="C381" s="241"/>
      <c r="D381" s="241"/>
      <c r="E381" s="2"/>
      <c r="F381" s="2"/>
      <c r="G381" s="4"/>
      <c r="H381" s="5"/>
      <c r="I381" s="37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34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2"/>
      <c r="B382" s="2"/>
      <c r="C382" s="241"/>
      <c r="D382" s="241"/>
      <c r="E382" s="2"/>
      <c r="F382" s="2"/>
      <c r="G382" s="4"/>
      <c r="H382" s="5"/>
      <c r="I382" s="37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34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2"/>
      <c r="B383" s="2"/>
      <c r="C383" s="241"/>
      <c r="D383" s="241"/>
      <c r="E383" s="2"/>
      <c r="F383" s="2"/>
      <c r="G383" s="4"/>
      <c r="H383" s="5"/>
      <c r="I383" s="37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34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2"/>
      <c r="B384" s="2"/>
      <c r="C384" s="241"/>
      <c r="D384" s="241"/>
      <c r="E384" s="2"/>
      <c r="F384" s="2"/>
      <c r="G384" s="4"/>
      <c r="H384" s="5"/>
      <c r="I384" s="37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34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2"/>
      <c r="B385" s="2"/>
      <c r="C385" s="241"/>
      <c r="D385" s="241"/>
      <c r="E385" s="2"/>
      <c r="F385" s="2"/>
      <c r="G385" s="4"/>
      <c r="H385" s="5"/>
      <c r="I385" s="37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34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2"/>
      <c r="B386" s="2"/>
      <c r="C386" s="241"/>
      <c r="D386" s="241"/>
      <c r="E386" s="2"/>
      <c r="F386" s="2"/>
      <c r="G386" s="4"/>
      <c r="H386" s="5"/>
      <c r="I386" s="37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34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2"/>
      <c r="B387" s="2"/>
      <c r="C387" s="241"/>
      <c r="D387" s="241"/>
      <c r="E387" s="2"/>
      <c r="F387" s="2"/>
      <c r="G387" s="4"/>
      <c r="H387" s="5"/>
      <c r="I387" s="37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34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2"/>
      <c r="B388" s="2"/>
      <c r="C388" s="241"/>
      <c r="D388" s="241"/>
      <c r="E388" s="2"/>
      <c r="F388" s="2"/>
      <c r="G388" s="4"/>
      <c r="H388" s="5"/>
      <c r="I388" s="37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34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2"/>
      <c r="B389" s="2"/>
      <c r="C389" s="241"/>
      <c r="D389" s="241"/>
      <c r="E389" s="2"/>
      <c r="F389" s="2"/>
      <c r="G389" s="4"/>
      <c r="H389" s="5"/>
      <c r="I389" s="37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34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2"/>
      <c r="B390" s="2"/>
      <c r="C390" s="241"/>
      <c r="D390" s="241"/>
      <c r="E390" s="2"/>
      <c r="F390" s="2"/>
      <c r="G390" s="4"/>
      <c r="H390" s="5"/>
      <c r="I390" s="37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34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2"/>
      <c r="B391" s="2"/>
      <c r="C391" s="241"/>
      <c r="D391" s="241"/>
      <c r="E391" s="2"/>
      <c r="F391" s="2"/>
      <c r="G391" s="4"/>
      <c r="H391" s="5"/>
      <c r="I391" s="37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34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2"/>
      <c r="B392" s="2"/>
      <c r="C392" s="241"/>
      <c r="D392" s="241"/>
      <c r="E392" s="2"/>
      <c r="F392" s="2"/>
      <c r="G392" s="4"/>
      <c r="H392" s="5"/>
      <c r="I392" s="37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34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2"/>
      <c r="B393" s="2"/>
      <c r="C393" s="241"/>
      <c r="D393" s="241"/>
      <c r="E393" s="2"/>
      <c r="F393" s="2"/>
      <c r="G393" s="4"/>
      <c r="H393" s="5"/>
      <c r="I393" s="37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34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2"/>
      <c r="B394" s="2"/>
      <c r="C394" s="241"/>
      <c r="D394" s="241"/>
      <c r="E394" s="2"/>
      <c r="F394" s="2"/>
      <c r="G394" s="4"/>
      <c r="H394" s="5"/>
      <c r="I394" s="37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34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2"/>
      <c r="B395" s="2"/>
      <c r="C395" s="241"/>
      <c r="D395" s="241"/>
      <c r="E395" s="2"/>
      <c r="F395" s="2"/>
      <c r="G395" s="4"/>
      <c r="H395" s="5"/>
      <c r="I395" s="37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34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2"/>
      <c r="B396" s="2"/>
      <c r="C396" s="241"/>
      <c r="D396" s="241"/>
      <c r="E396" s="2"/>
      <c r="F396" s="2"/>
      <c r="G396" s="4"/>
      <c r="H396" s="5"/>
      <c r="I396" s="37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34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2"/>
      <c r="B397" s="2"/>
      <c r="C397" s="241"/>
      <c r="D397" s="241"/>
      <c r="E397" s="2"/>
      <c r="F397" s="2"/>
      <c r="G397" s="4"/>
      <c r="H397" s="5"/>
      <c r="I397" s="37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34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2"/>
      <c r="B398" s="2"/>
      <c r="C398" s="241"/>
      <c r="D398" s="241"/>
      <c r="E398" s="2"/>
      <c r="F398" s="2"/>
      <c r="G398" s="4"/>
      <c r="H398" s="5"/>
      <c r="I398" s="37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34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2"/>
      <c r="B399" s="2"/>
      <c r="C399" s="241"/>
      <c r="D399" s="241"/>
      <c r="E399" s="2"/>
      <c r="F399" s="2"/>
      <c r="G399" s="4"/>
      <c r="H399" s="5"/>
      <c r="I399" s="37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34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2"/>
      <c r="B400" s="2"/>
      <c r="C400" s="241"/>
      <c r="D400" s="241"/>
      <c r="E400" s="2"/>
      <c r="F400" s="2"/>
      <c r="G400" s="4"/>
      <c r="H400" s="5"/>
      <c r="I400" s="37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34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2"/>
      <c r="B401" s="2"/>
      <c r="C401" s="241"/>
      <c r="D401" s="241"/>
      <c r="E401" s="2"/>
      <c r="F401" s="2"/>
      <c r="G401" s="4"/>
      <c r="H401" s="5"/>
      <c r="I401" s="37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34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2"/>
      <c r="B402" s="2"/>
      <c r="C402" s="241"/>
      <c r="D402" s="241"/>
      <c r="E402" s="2"/>
      <c r="F402" s="2"/>
      <c r="G402" s="4"/>
      <c r="H402" s="5"/>
      <c r="I402" s="37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34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2"/>
      <c r="B403" s="2"/>
      <c r="C403" s="241"/>
      <c r="D403" s="241"/>
      <c r="E403" s="2"/>
      <c r="F403" s="2"/>
      <c r="G403" s="4"/>
      <c r="H403" s="5"/>
      <c r="I403" s="37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34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2"/>
      <c r="B404" s="2"/>
      <c r="C404" s="241"/>
      <c r="D404" s="241"/>
      <c r="E404" s="2"/>
      <c r="F404" s="2"/>
      <c r="G404" s="4"/>
      <c r="H404" s="5"/>
      <c r="I404" s="37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34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2"/>
      <c r="B405" s="2"/>
      <c r="C405" s="241"/>
      <c r="D405" s="241"/>
      <c r="E405" s="2"/>
      <c r="F405" s="2"/>
      <c r="G405" s="4"/>
      <c r="H405" s="5"/>
      <c r="I405" s="37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34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2"/>
      <c r="B406" s="2"/>
      <c r="C406" s="241"/>
      <c r="D406" s="241"/>
      <c r="E406" s="2"/>
      <c r="F406" s="2"/>
      <c r="G406" s="4"/>
      <c r="H406" s="5"/>
      <c r="I406" s="37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34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2"/>
      <c r="B407" s="2"/>
      <c r="C407" s="241"/>
      <c r="D407" s="241"/>
      <c r="E407" s="2"/>
      <c r="F407" s="2"/>
      <c r="G407" s="4"/>
      <c r="H407" s="5"/>
      <c r="I407" s="37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34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2"/>
      <c r="B408" s="2"/>
      <c r="C408" s="241"/>
      <c r="D408" s="241"/>
      <c r="E408" s="2"/>
      <c r="F408" s="2"/>
      <c r="G408" s="4"/>
      <c r="H408" s="5"/>
      <c r="I408" s="37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34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2"/>
      <c r="B409" s="2"/>
      <c r="C409" s="241"/>
      <c r="D409" s="241"/>
      <c r="E409" s="2"/>
      <c r="F409" s="2"/>
      <c r="G409" s="4"/>
      <c r="H409" s="5"/>
      <c r="I409" s="37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34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2"/>
      <c r="B410" s="2"/>
      <c r="C410" s="241"/>
      <c r="D410" s="241"/>
      <c r="E410" s="2"/>
      <c r="F410" s="2"/>
      <c r="G410" s="4"/>
      <c r="H410" s="5"/>
      <c r="I410" s="37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34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2"/>
      <c r="B411" s="2"/>
      <c r="C411" s="241"/>
      <c r="D411" s="241"/>
      <c r="E411" s="2"/>
      <c r="F411" s="2"/>
      <c r="G411" s="4"/>
      <c r="H411" s="5"/>
      <c r="I411" s="37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34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2"/>
      <c r="B412" s="2"/>
      <c r="C412" s="241"/>
      <c r="D412" s="241"/>
      <c r="E412" s="2"/>
      <c r="F412" s="2"/>
      <c r="G412" s="4"/>
      <c r="H412" s="5"/>
      <c r="I412" s="37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34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2"/>
      <c r="B413" s="2"/>
      <c r="C413" s="241"/>
      <c r="D413" s="241"/>
      <c r="E413" s="2"/>
      <c r="F413" s="2"/>
      <c r="G413" s="4"/>
      <c r="H413" s="5"/>
      <c r="I413" s="37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34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2"/>
      <c r="B414" s="2"/>
      <c r="C414" s="241"/>
      <c r="D414" s="241"/>
      <c r="E414" s="2"/>
      <c r="F414" s="2"/>
      <c r="G414" s="4"/>
      <c r="H414" s="5"/>
      <c r="I414" s="37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34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2"/>
      <c r="B415" s="2"/>
      <c r="C415" s="241"/>
      <c r="D415" s="241"/>
      <c r="E415" s="2"/>
      <c r="F415" s="2"/>
      <c r="G415" s="4"/>
      <c r="H415" s="5"/>
      <c r="I415" s="37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34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2"/>
      <c r="B416" s="2"/>
      <c r="C416" s="241"/>
      <c r="D416" s="241"/>
      <c r="E416" s="2"/>
      <c r="F416" s="2"/>
      <c r="G416" s="4"/>
      <c r="H416" s="5"/>
      <c r="I416" s="37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34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2"/>
      <c r="B417" s="2"/>
      <c r="C417" s="241"/>
      <c r="D417" s="241"/>
      <c r="E417" s="2"/>
      <c r="F417" s="2"/>
      <c r="G417" s="4"/>
      <c r="H417" s="5"/>
      <c r="I417" s="37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34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2"/>
      <c r="B418" s="2"/>
      <c r="C418" s="241"/>
      <c r="D418" s="241"/>
      <c r="E418" s="2"/>
      <c r="F418" s="2"/>
      <c r="G418" s="4"/>
      <c r="H418" s="5"/>
      <c r="I418" s="37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34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2"/>
      <c r="B419" s="2"/>
      <c r="C419" s="241"/>
      <c r="D419" s="241"/>
      <c r="E419" s="2"/>
      <c r="F419" s="2"/>
      <c r="G419" s="4"/>
      <c r="H419" s="5"/>
      <c r="I419" s="37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34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2"/>
      <c r="B420" s="2"/>
      <c r="C420" s="241"/>
      <c r="D420" s="241"/>
      <c r="E420" s="2"/>
      <c r="F420" s="2"/>
      <c r="G420" s="4"/>
      <c r="H420" s="5"/>
      <c r="I420" s="37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34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2"/>
      <c r="B421" s="2"/>
      <c r="C421" s="241"/>
      <c r="D421" s="241"/>
      <c r="E421" s="2"/>
      <c r="F421" s="2"/>
      <c r="G421" s="4"/>
      <c r="H421" s="5"/>
      <c r="I421" s="37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34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2"/>
      <c r="B422" s="2"/>
      <c r="C422" s="241"/>
      <c r="D422" s="241"/>
      <c r="E422" s="2"/>
      <c r="F422" s="2"/>
      <c r="G422" s="4"/>
      <c r="H422" s="5"/>
      <c r="I422" s="37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34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2"/>
      <c r="B423" s="2"/>
      <c r="C423" s="241"/>
      <c r="D423" s="241"/>
      <c r="E423" s="2"/>
      <c r="F423" s="2"/>
      <c r="G423" s="4"/>
      <c r="H423" s="5"/>
      <c r="I423" s="37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34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2"/>
      <c r="B424" s="2"/>
      <c r="C424" s="241"/>
      <c r="D424" s="241"/>
      <c r="E424" s="2"/>
      <c r="F424" s="2"/>
      <c r="G424" s="4"/>
      <c r="H424" s="5"/>
      <c r="I424" s="37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34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2"/>
      <c r="B425" s="2"/>
      <c r="C425" s="241"/>
      <c r="D425" s="241"/>
      <c r="E425" s="2"/>
      <c r="F425" s="2"/>
      <c r="G425" s="4"/>
      <c r="H425" s="5"/>
      <c r="I425" s="37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34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2"/>
      <c r="B426" s="2"/>
      <c r="C426" s="241"/>
      <c r="D426" s="241"/>
      <c r="E426" s="2"/>
      <c r="F426" s="2"/>
      <c r="G426" s="4"/>
      <c r="H426" s="5"/>
      <c r="I426" s="37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34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2"/>
      <c r="B427" s="2"/>
      <c r="C427" s="241"/>
      <c r="D427" s="241"/>
      <c r="E427" s="2"/>
      <c r="F427" s="2"/>
      <c r="G427" s="4"/>
      <c r="H427" s="5"/>
      <c r="I427" s="37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34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2"/>
      <c r="B428" s="2"/>
      <c r="C428" s="241"/>
      <c r="D428" s="241"/>
      <c r="E428" s="2"/>
      <c r="F428" s="2"/>
      <c r="G428" s="4"/>
      <c r="H428" s="5"/>
      <c r="I428" s="37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34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2"/>
      <c r="B429" s="2"/>
      <c r="C429" s="241"/>
      <c r="D429" s="241"/>
      <c r="E429" s="2"/>
      <c r="F429" s="2"/>
      <c r="G429" s="4"/>
      <c r="H429" s="5"/>
      <c r="I429" s="37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34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2"/>
      <c r="B430" s="2"/>
      <c r="C430" s="241"/>
      <c r="D430" s="241"/>
      <c r="E430" s="2"/>
      <c r="F430" s="2"/>
      <c r="G430" s="4"/>
      <c r="H430" s="5"/>
      <c r="I430" s="37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34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2"/>
      <c r="B431" s="2"/>
      <c r="C431" s="241"/>
      <c r="D431" s="241"/>
      <c r="E431" s="2"/>
      <c r="F431" s="2"/>
      <c r="G431" s="4"/>
      <c r="H431" s="5"/>
      <c r="I431" s="37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34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2"/>
      <c r="B432" s="2"/>
      <c r="C432" s="241"/>
      <c r="D432" s="241"/>
      <c r="E432" s="2"/>
      <c r="F432" s="2"/>
      <c r="G432" s="4"/>
      <c r="H432" s="5"/>
      <c r="I432" s="37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34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2"/>
      <c r="B433" s="2"/>
      <c r="C433" s="241"/>
      <c r="D433" s="241"/>
      <c r="E433" s="2"/>
      <c r="F433" s="2"/>
      <c r="G433" s="4"/>
      <c r="H433" s="5"/>
      <c r="I433" s="37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34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2"/>
      <c r="B434" s="2"/>
      <c r="C434" s="241"/>
      <c r="D434" s="241"/>
      <c r="E434" s="2"/>
      <c r="F434" s="2"/>
      <c r="G434" s="4"/>
      <c r="H434" s="5"/>
      <c r="I434" s="37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34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2"/>
      <c r="B435" s="2"/>
      <c r="C435" s="241"/>
      <c r="D435" s="241"/>
      <c r="E435" s="2"/>
      <c r="F435" s="2"/>
      <c r="G435" s="4"/>
      <c r="H435" s="5"/>
      <c r="I435" s="37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34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2"/>
      <c r="B436" s="2"/>
      <c r="C436" s="241"/>
      <c r="D436" s="241"/>
      <c r="E436" s="2"/>
      <c r="F436" s="2"/>
      <c r="G436" s="4"/>
      <c r="H436" s="5"/>
      <c r="I436" s="37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34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2"/>
      <c r="B437" s="2"/>
      <c r="C437" s="241"/>
      <c r="D437" s="241"/>
      <c r="E437" s="2"/>
      <c r="F437" s="2"/>
      <c r="G437" s="4"/>
      <c r="H437" s="5"/>
      <c r="I437" s="37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34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2"/>
      <c r="B438" s="2"/>
      <c r="C438" s="241"/>
      <c r="D438" s="241"/>
      <c r="E438" s="2"/>
      <c r="F438" s="2"/>
      <c r="G438" s="4"/>
      <c r="H438" s="5"/>
      <c r="I438" s="37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34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2"/>
      <c r="B439" s="2"/>
      <c r="C439" s="241"/>
      <c r="D439" s="241"/>
      <c r="E439" s="2"/>
      <c r="F439" s="2"/>
      <c r="G439" s="4"/>
      <c r="H439" s="5"/>
      <c r="I439" s="37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34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2"/>
      <c r="B440" s="2"/>
      <c r="C440" s="241"/>
      <c r="D440" s="241"/>
      <c r="E440" s="2"/>
      <c r="F440" s="2"/>
      <c r="G440" s="4"/>
      <c r="H440" s="5"/>
      <c r="I440" s="37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34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2"/>
      <c r="B441" s="2"/>
      <c r="C441" s="241"/>
      <c r="D441" s="241"/>
      <c r="E441" s="2"/>
      <c r="F441" s="2"/>
      <c r="G441" s="4"/>
      <c r="H441" s="5"/>
      <c r="I441" s="37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34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2"/>
      <c r="B442" s="2"/>
      <c r="C442" s="241"/>
      <c r="D442" s="241"/>
      <c r="E442" s="2"/>
      <c r="F442" s="2"/>
      <c r="G442" s="4"/>
      <c r="H442" s="5"/>
      <c r="I442" s="37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34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2"/>
      <c r="B443" s="2"/>
      <c r="C443" s="241"/>
      <c r="D443" s="241"/>
      <c r="E443" s="2"/>
      <c r="F443" s="2"/>
      <c r="G443" s="4"/>
      <c r="H443" s="5"/>
      <c r="I443" s="37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34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2"/>
      <c r="B444" s="2"/>
      <c r="C444" s="241"/>
      <c r="D444" s="241"/>
      <c r="E444" s="2"/>
      <c r="F444" s="2"/>
      <c r="G444" s="4"/>
      <c r="H444" s="5"/>
      <c r="I444" s="37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34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2"/>
      <c r="B445" s="2"/>
      <c r="C445" s="241"/>
      <c r="D445" s="241"/>
      <c r="E445" s="2"/>
      <c r="F445" s="2"/>
      <c r="G445" s="4"/>
      <c r="H445" s="5"/>
      <c r="I445" s="37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34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2"/>
      <c r="B446" s="2"/>
      <c r="C446" s="241"/>
      <c r="D446" s="241"/>
      <c r="E446" s="2"/>
      <c r="F446" s="2"/>
      <c r="G446" s="4"/>
      <c r="H446" s="5"/>
      <c r="I446" s="37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34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2"/>
      <c r="B447" s="2"/>
      <c r="C447" s="241"/>
      <c r="D447" s="241"/>
      <c r="E447" s="2"/>
      <c r="F447" s="2"/>
      <c r="G447" s="4"/>
      <c r="H447" s="5"/>
      <c r="I447" s="37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34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2"/>
      <c r="B448" s="2"/>
      <c r="C448" s="241"/>
      <c r="D448" s="241"/>
      <c r="E448" s="2"/>
      <c r="F448" s="2"/>
      <c r="G448" s="4"/>
      <c r="H448" s="5"/>
      <c r="I448" s="37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34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2"/>
      <c r="B449" s="2"/>
      <c r="C449" s="241"/>
      <c r="D449" s="241"/>
      <c r="E449" s="2"/>
      <c r="F449" s="2"/>
      <c r="G449" s="4"/>
      <c r="H449" s="5"/>
      <c r="I449" s="37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34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2"/>
      <c r="B450" s="2"/>
      <c r="C450" s="241"/>
      <c r="D450" s="241"/>
      <c r="E450" s="2"/>
      <c r="F450" s="2"/>
      <c r="G450" s="4"/>
      <c r="H450" s="5"/>
      <c r="I450" s="37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34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2"/>
      <c r="B451" s="2"/>
      <c r="C451" s="241"/>
      <c r="D451" s="241"/>
      <c r="E451" s="2"/>
      <c r="F451" s="2"/>
      <c r="G451" s="4"/>
      <c r="H451" s="5"/>
      <c r="I451" s="37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34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2"/>
      <c r="B452" s="2"/>
      <c r="C452" s="241"/>
      <c r="D452" s="241"/>
      <c r="E452" s="2"/>
      <c r="F452" s="2"/>
      <c r="G452" s="4"/>
      <c r="H452" s="5"/>
      <c r="I452" s="37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34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2"/>
      <c r="B453" s="2"/>
      <c r="C453" s="241"/>
      <c r="D453" s="241"/>
      <c r="E453" s="2"/>
      <c r="F453" s="2"/>
      <c r="G453" s="4"/>
      <c r="H453" s="5"/>
      <c r="I453" s="37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34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2"/>
      <c r="B454" s="2"/>
      <c r="C454" s="241"/>
      <c r="D454" s="241"/>
      <c r="E454" s="2"/>
      <c r="F454" s="2"/>
      <c r="G454" s="4"/>
      <c r="H454" s="5"/>
      <c r="I454" s="37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34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2"/>
      <c r="B455" s="2"/>
      <c r="C455" s="241"/>
      <c r="D455" s="241"/>
      <c r="E455" s="2"/>
      <c r="F455" s="2"/>
      <c r="G455" s="4"/>
      <c r="H455" s="5"/>
      <c r="I455" s="37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34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2"/>
      <c r="B456" s="2"/>
      <c r="C456" s="241"/>
      <c r="D456" s="241"/>
      <c r="E456" s="2"/>
      <c r="F456" s="2"/>
      <c r="G456" s="4"/>
      <c r="H456" s="5"/>
      <c r="I456" s="37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34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2"/>
      <c r="B457" s="2"/>
      <c r="C457" s="241"/>
      <c r="D457" s="241"/>
      <c r="E457" s="2"/>
      <c r="F457" s="2"/>
      <c r="G457" s="4"/>
      <c r="H457" s="5"/>
      <c r="I457" s="37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34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2"/>
      <c r="B458" s="2"/>
      <c r="C458" s="241"/>
      <c r="D458" s="241"/>
      <c r="E458" s="2"/>
      <c r="F458" s="2"/>
      <c r="G458" s="4"/>
      <c r="H458" s="5"/>
      <c r="I458" s="37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34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2"/>
      <c r="B459" s="2"/>
      <c r="C459" s="241"/>
      <c r="D459" s="241"/>
      <c r="E459" s="2"/>
      <c r="F459" s="2"/>
      <c r="G459" s="4"/>
      <c r="H459" s="5"/>
      <c r="I459" s="37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34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2"/>
      <c r="B460" s="2"/>
      <c r="C460" s="241"/>
      <c r="D460" s="241"/>
      <c r="E460" s="2"/>
      <c r="F460" s="2"/>
      <c r="G460" s="4"/>
      <c r="H460" s="5"/>
      <c r="I460" s="37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34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2"/>
      <c r="B461" s="2"/>
      <c r="C461" s="241"/>
      <c r="D461" s="241"/>
      <c r="E461" s="2"/>
      <c r="F461" s="2"/>
      <c r="G461" s="4"/>
      <c r="H461" s="5"/>
      <c r="I461" s="37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34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2"/>
      <c r="B462" s="2"/>
      <c r="C462" s="241"/>
      <c r="D462" s="241"/>
      <c r="E462" s="2"/>
      <c r="F462" s="2"/>
      <c r="G462" s="4"/>
      <c r="H462" s="5"/>
      <c r="I462" s="37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34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2"/>
      <c r="B463" s="2"/>
      <c r="C463" s="241"/>
      <c r="D463" s="241"/>
      <c r="E463" s="2"/>
      <c r="F463" s="2"/>
      <c r="G463" s="4"/>
      <c r="H463" s="5"/>
      <c r="I463" s="37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34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2"/>
      <c r="B464" s="2"/>
      <c r="C464" s="241"/>
      <c r="D464" s="241"/>
      <c r="E464" s="2"/>
      <c r="F464" s="2"/>
      <c r="G464" s="4"/>
      <c r="H464" s="5"/>
      <c r="I464" s="37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34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2"/>
      <c r="B465" s="2"/>
      <c r="C465" s="241"/>
      <c r="D465" s="241"/>
      <c r="E465" s="2"/>
      <c r="F465" s="2"/>
      <c r="G465" s="4"/>
      <c r="H465" s="5"/>
      <c r="I465" s="37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34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2"/>
      <c r="B466" s="2"/>
      <c r="C466" s="241"/>
      <c r="D466" s="241"/>
      <c r="E466" s="2"/>
      <c r="F466" s="2"/>
      <c r="G466" s="4"/>
      <c r="H466" s="5"/>
      <c r="I466" s="37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34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2"/>
      <c r="B467" s="2"/>
      <c r="C467" s="241"/>
      <c r="D467" s="241"/>
      <c r="E467" s="2"/>
      <c r="F467" s="2"/>
      <c r="G467" s="4"/>
      <c r="H467" s="5"/>
      <c r="I467" s="37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34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2"/>
      <c r="B468" s="2"/>
      <c r="C468" s="241"/>
      <c r="D468" s="241"/>
      <c r="E468" s="2"/>
      <c r="F468" s="2"/>
      <c r="G468" s="4"/>
      <c r="H468" s="5"/>
      <c r="I468" s="37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34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2"/>
      <c r="B469" s="2"/>
      <c r="C469" s="241"/>
      <c r="D469" s="241"/>
      <c r="E469" s="2"/>
      <c r="F469" s="2"/>
      <c r="G469" s="4"/>
      <c r="H469" s="5"/>
      <c r="I469" s="37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34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2"/>
      <c r="B470" s="2"/>
      <c r="C470" s="241"/>
      <c r="D470" s="241"/>
      <c r="E470" s="2"/>
      <c r="F470" s="2"/>
      <c r="G470" s="4"/>
      <c r="H470" s="5"/>
      <c r="I470" s="37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34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2"/>
      <c r="B471" s="2"/>
      <c r="C471" s="241"/>
      <c r="D471" s="241"/>
      <c r="E471" s="2"/>
      <c r="F471" s="2"/>
      <c r="G471" s="4"/>
      <c r="H471" s="5"/>
      <c r="I471" s="37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34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2"/>
      <c r="B472" s="2"/>
      <c r="C472" s="241"/>
      <c r="D472" s="241"/>
      <c r="E472" s="2"/>
      <c r="F472" s="2"/>
      <c r="G472" s="4"/>
      <c r="H472" s="5"/>
      <c r="I472" s="37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34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2"/>
      <c r="B473" s="2"/>
      <c r="C473" s="241"/>
      <c r="D473" s="241"/>
      <c r="E473" s="2"/>
      <c r="F473" s="2"/>
      <c r="G473" s="4"/>
      <c r="H473" s="5"/>
      <c r="I473" s="37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34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2"/>
      <c r="B474" s="2"/>
      <c r="C474" s="241"/>
      <c r="D474" s="241"/>
      <c r="E474" s="2"/>
      <c r="F474" s="2"/>
      <c r="G474" s="4"/>
      <c r="H474" s="5"/>
      <c r="I474" s="37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34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2"/>
      <c r="B475" s="2"/>
      <c r="C475" s="241"/>
      <c r="D475" s="241"/>
      <c r="E475" s="2"/>
      <c r="F475" s="2"/>
      <c r="G475" s="4"/>
      <c r="H475" s="5"/>
      <c r="I475" s="37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34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2"/>
      <c r="B476" s="2"/>
      <c r="C476" s="241"/>
      <c r="D476" s="241"/>
      <c r="E476" s="2"/>
      <c r="F476" s="2"/>
      <c r="G476" s="4"/>
      <c r="H476" s="5"/>
      <c r="I476" s="37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34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2"/>
      <c r="B477" s="2"/>
      <c r="C477" s="241"/>
      <c r="D477" s="241"/>
      <c r="E477" s="2"/>
      <c r="F477" s="2"/>
      <c r="G477" s="4"/>
      <c r="H477" s="5"/>
      <c r="I477" s="37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34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2"/>
      <c r="B478" s="2"/>
      <c r="C478" s="241"/>
      <c r="D478" s="241"/>
      <c r="E478" s="2"/>
      <c r="F478" s="2"/>
      <c r="G478" s="4"/>
      <c r="H478" s="5"/>
      <c r="I478" s="37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34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2"/>
      <c r="B479" s="2"/>
      <c r="C479" s="241"/>
      <c r="D479" s="241"/>
      <c r="E479" s="2"/>
      <c r="F479" s="2"/>
      <c r="G479" s="4"/>
      <c r="H479" s="5"/>
      <c r="I479" s="37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34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2"/>
      <c r="B480" s="2"/>
      <c r="C480" s="241"/>
      <c r="D480" s="241"/>
      <c r="E480" s="2"/>
      <c r="F480" s="2"/>
      <c r="G480" s="4"/>
      <c r="H480" s="5"/>
      <c r="I480" s="37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34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2"/>
      <c r="B481" s="2"/>
      <c r="C481" s="241"/>
      <c r="D481" s="241"/>
      <c r="E481" s="2"/>
      <c r="F481" s="2"/>
      <c r="G481" s="4"/>
      <c r="H481" s="5"/>
      <c r="I481" s="37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34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2"/>
      <c r="B482" s="2"/>
      <c r="C482" s="241"/>
      <c r="D482" s="241"/>
      <c r="E482" s="2"/>
      <c r="F482" s="2"/>
      <c r="G482" s="4"/>
      <c r="H482" s="5"/>
      <c r="I482" s="37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34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2"/>
      <c r="B483" s="2"/>
      <c r="C483" s="241"/>
      <c r="D483" s="241"/>
      <c r="E483" s="2"/>
      <c r="F483" s="2"/>
      <c r="G483" s="4"/>
      <c r="H483" s="5"/>
      <c r="I483" s="37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34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2"/>
      <c r="B484" s="2"/>
      <c r="C484" s="241"/>
      <c r="D484" s="241"/>
      <c r="E484" s="2"/>
      <c r="F484" s="2"/>
      <c r="G484" s="4"/>
      <c r="H484" s="5"/>
      <c r="I484" s="37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34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2"/>
      <c r="B485" s="2"/>
      <c r="C485" s="241"/>
      <c r="D485" s="241"/>
      <c r="E485" s="2"/>
      <c r="F485" s="2"/>
      <c r="G485" s="4"/>
      <c r="H485" s="5"/>
      <c r="I485" s="37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34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2"/>
      <c r="B486" s="2"/>
      <c r="C486" s="241"/>
      <c r="D486" s="241"/>
      <c r="E486" s="2"/>
      <c r="F486" s="2"/>
      <c r="G486" s="4"/>
      <c r="H486" s="5"/>
      <c r="I486" s="37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34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2"/>
      <c r="B487" s="2"/>
      <c r="C487" s="241"/>
      <c r="D487" s="241"/>
      <c r="E487" s="2"/>
      <c r="F487" s="2"/>
      <c r="G487" s="4"/>
      <c r="H487" s="5"/>
      <c r="I487" s="37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34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2"/>
      <c r="B488" s="2"/>
      <c r="C488" s="241"/>
      <c r="D488" s="241"/>
      <c r="E488" s="2"/>
      <c r="F488" s="2"/>
      <c r="G488" s="4"/>
      <c r="H488" s="5"/>
      <c r="I488" s="37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34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2"/>
      <c r="B489" s="2"/>
      <c r="C489" s="241"/>
      <c r="D489" s="241"/>
      <c r="E489" s="2"/>
      <c r="F489" s="2"/>
      <c r="G489" s="4"/>
      <c r="H489" s="5"/>
      <c r="I489" s="37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34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2"/>
      <c r="B490" s="2"/>
      <c r="C490" s="241"/>
      <c r="D490" s="241"/>
      <c r="E490" s="2"/>
      <c r="F490" s="2"/>
      <c r="G490" s="4"/>
      <c r="H490" s="5"/>
      <c r="I490" s="37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34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2"/>
      <c r="B491" s="2"/>
      <c r="C491" s="241"/>
      <c r="D491" s="241"/>
      <c r="E491" s="2"/>
      <c r="F491" s="2"/>
      <c r="G491" s="4"/>
      <c r="H491" s="5"/>
      <c r="I491" s="37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34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2"/>
      <c r="B492" s="2"/>
      <c r="C492" s="241"/>
      <c r="D492" s="241"/>
      <c r="E492" s="2"/>
      <c r="F492" s="2"/>
      <c r="G492" s="4"/>
      <c r="H492" s="5"/>
      <c r="I492" s="37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34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2"/>
      <c r="B493" s="2"/>
      <c r="C493" s="241"/>
      <c r="D493" s="241"/>
      <c r="E493" s="2"/>
      <c r="F493" s="2"/>
      <c r="G493" s="4"/>
      <c r="H493" s="5"/>
      <c r="I493" s="37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34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2"/>
      <c r="B494" s="2"/>
      <c r="C494" s="241"/>
      <c r="D494" s="241"/>
      <c r="E494" s="2"/>
      <c r="F494" s="2"/>
      <c r="G494" s="4"/>
      <c r="H494" s="5"/>
      <c r="I494" s="37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34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2"/>
      <c r="B495" s="2"/>
      <c r="C495" s="241"/>
      <c r="D495" s="241"/>
      <c r="E495" s="2"/>
      <c r="F495" s="2"/>
      <c r="G495" s="4"/>
      <c r="H495" s="5"/>
      <c r="I495" s="37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34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2"/>
      <c r="B496" s="2"/>
      <c r="C496" s="241"/>
      <c r="D496" s="241"/>
      <c r="E496" s="2"/>
      <c r="F496" s="2"/>
      <c r="G496" s="4"/>
      <c r="H496" s="5"/>
      <c r="I496" s="37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34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2"/>
      <c r="B497" s="2"/>
      <c r="C497" s="241"/>
      <c r="D497" s="241"/>
      <c r="E497" s="2"/>
      <c r="F497" s="2"/>
      <c r="G497" s="4"/>
      <c r="H497" s="5"/>
      <c r="I497" s="37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34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2"/>
      <c r="B498" s="2"/>
      <c r="C498" s="241"/>
      <c r="D498" s="241"/>
      <c r="E498" s="2"/>
      <c r="F498" s="2"/>
      <c r="G498" s="4"/>
      <c r="H498" s="5"/>
      <c r="I498" s="37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34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2"/>
      <c r="B499" s="2"/>
      <c r="C499" s="241"/>
      <c r="D499" s="241"/>
      <c r="E499" s="2"/>
      <c r="F499" s="2"/>
      <c r="G499" s="4"/>
      <c r="H499" s="5"/>
      <c r="I499" s="37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34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2"/>
      <c r="B500" s="2"/>
      <c r="C500" s="241"/>
      <c r="D500" s="241"/>
      <c r="E500" s="2"/>
      <c r="F500" s="2"/>
      <c r="G500" s="4"/>
      <c r="H500" s="5"/>
      <c r="I500" s="37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34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2"/>
      <c r="B501" s="2"/>
      <c r="C501" s="241"/>
      <c r="D501" s="241"/>
      <c r="E501" s="2"/>
      <c r="F501" s="2"/>
      <c r="G501" s="4"/>
      <c r="H501" s="5"/>
      <c r="I501" s="37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34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2"/>
      <c r="B502" s="2"/>
      <c r="C502" s="241"/>
      <c r="D502" s="241"/>
      <c r="E502" s="2"/>
      <c r="F502" s="2"/>
      <c r="G502" s="4"/>
      <c r="H502" s="5"/>
      <c r="I502" s="37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34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2"/>
      <c r="B503" s="2"/>
      <c r="C503" s="241"/>
      <c r="D503" s="241"/>
      <c r="E503" s="2"/>
      <c r="F503" s="2"/>
      <c r="G503" s="4"/>
      <c r="H503" s="5"/>
      <c r="I503" s="37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34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2"/>
      <c r="B504" s="2"/>
      <c r="C504" s="241"/>
      <c r="D504" s="241"/>
      <c r="E504" s="2"/>
      <c r="F504" s="2"/>
      <c r="G504" s="4"/>
      <c r="H504" s="5"/>
      <c r="I504" s="37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34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2"/>
      <c r="B505" s="2"/>
      <c r="C505" s="241"/>
      <c r="D505" s="241"/>
      <c r="E505" s="2"/>
      <c r="F505" s="2"/>
      <c r="G505" s="4"/>
      <c r="H505" s="5"/>
      <c r="I505" s="37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34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2"/>
      <c r="B506" s="2"/>
      <c r="C506" s="241"/>
      <c r="D506" s="241"/>
      <c r="E506" s="2"/>
      <c r="F506" s="2"/>
      <c r="G506" s="4"/>
      <c r="H506" s="5"/>
      <c r="I506" s="37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34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2"/>
      <c r="B507" s="2"/>
      <c r="C507" s="241"/>
      <c r="D507" s="241"/>
      <c r="E507" s="2"/>
      <c r="F507" s="2"/>
      <c r="G507" s="4"/>
      <c r="H507" s="5"/>
      <c r="I507" s="37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34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2"/>
      <c r="B508" s="2"/>
      <c r="C508" s="241"/>
      <c r="D508" s="241"/>
      <c r="E508" s="2"/>
      <c r="F508" s="2"/>
      <c r="G508" s="4"/>
      <c r="H508" s="5"/>
      <c r="I508" s="37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34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2"/>
      <c r="B509" s="2"/>
      <c r="C509" s="241"/>
      <c r="D509" s="241"/>
      <c r="E509" s="2"/>
      <c r="F509" s="2"/>
      <c r="G509" s="4"/>
      <c r="H509" s="5"/>
      <c r="I509" s="37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34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2"/>
      <c r="B510" s="2"/>
      <c r="C510" s="241"/>
      <c r="D510" s="241"/>
      <c r="E510" s="2"/>
      <c r="F510" s="2"/>
      <c r="G510" s="4"/>
      <c r="H510" s="5"/>
      <c r="I510" s="37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34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2"/>
      <c r="B511" s="2"/>
      <c r="C511" s="241"/>
      <c r="D511" s="241"/>
      <c r="E511" s="2"/>
      <c r="F511" s="2"/>
      <c r="G511" s="4"/>
      <c r="H511" s="5"/>
      <c r="I511" s="37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34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2"/>
      <c r="B512" s="2"/>
      <c r="C512" s="241"/>
      <c r="D512" s="241"/>
      <c r="E512" s="2"/>
      <c r="F512" s="2"/>
      <c r="G512" s="4"/>
      <c r="H512" s="5"/>
      <c r="I512" s="37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34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2"/>
      <c r="B513" s="2"/>
      <c r="C513" s="241"/>
      <c r="D513" s="241"/>
      <c r="E513" s="2"/>
      <c r="F513" s="2"/>
      <c r="G513" s="4"/>
      <c r="H513" s="5"/>
      <c r="I513" s="37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34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2"/>
      <c r="B514" s="2"/>
      <c r="C514" s="241"/>
      <c r="D514" s="241"/>
      <c r="E514" s="2"/>
      <c r="F514" s="2"/>
      <c r="G514" s="4"/>
      <c r="H514" s="5"/>
      <c r="I514" s="37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34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2"/>
      <c r="B515" s="2"/>
      <c r="C515" s="241"/>
      <c r="D515" s="241"/>
      <c r="E515" s="2"/>
      <c r="F515" s="2"/>
      <c r="G515" s="4"/>
      <c r="H515" s="5"/>
      <c r="I515" s="37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34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2"/>
      <c r="B516" s="2"/>
      <c r="C516" s="241"/>
      <c r="D516" s="241"/>
      <c r="E516" s="2"/>
      <c r="F516" s="2"/>
      <c r="G516" s="4"/>
      <c r="H516" s="5"/>
      <c r="I516" s="37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34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2"/>
      <c r="B517" s="2"/>
      <c r="C517" s="241"/>
      <c r="D517" s="241"/>
      <c r="E517" s="2"/>
      <c r="F517" s="2"/>
      <c r="G517" s="4"/>
      <c r="H517" s="5"/>
      <c r="I517" s="37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34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2"/>
      <c r="B518" s="2"/>
      <c r="C518" s="241"/>
      <c r="D518" s="241"/>
      <c r="E518" s="2"/>
      <c r="F518" s="2"/>
      <c r="G518" s="4"/>
      <c r="H518" s="5"/>
      <c r="I518" s="37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34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2"/>
      <c r="B519" s="2"/>
      <c r="C519" s="241"/>
      <c r="D519" s="241"/>
      <c r="E519" s="2"/>
      <c r="F519" s="2"/>
      <c r="G519" s="4"/>
      <c r="H519" s="5"/>
      <c r="I519" s="37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34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2"/>
      <c r="B520" s="2"/>
      <c r="C520" s="241"/>
      <c r="D520" s="241"/>
      <c r="E520" s="2"/>
      <c r="F520" s="2"/>
      <c r="G520" s="4"/>
      <c r="H520" s="5"/>
      <c r="I520" s="37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34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2"/>
      <c r="B521" s="2"/>
      <c r="C521" s="241"/>
      <c r="D521" s="241"/>
      <c r="E521" s="2"/>
      <c r="F521" s="2"/>
      <c r="G521" s="4"/>
      <c r="H521" s="5"/>
      <c r="I521" s="37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34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2"/>
      <c r="B522" s="2"/>
      <c r="C522" s="241"/>
      <c r="D522" s="241"/>
      <c r="E522" s="2"/>
      <c r="F522" s="2"/>
      <c r="G522" s="4"/>
      <c r="H522" s="5"/>
      <c r="I522" s="37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34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2"/>
      <c r="B523" s="2"/>
      <c r="C523" s="241"/>
      <c r="D523" s="241"/>
      <c r="E523" s="2"/>
      <c r="F523" s="2"/>
      <c r="G523" s="4"/>
      <c r="H523" s="5"/>
      <c r="I523" s="37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34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2"/>
      <c r="B524" s="2"/>
      <c r="C524" s="241"/>
      <c r="D524" s="241"/>
      <c r="E524" s="2"/>
      <c r="F524" s="2"/>
      <c r="G524" s="4"/>
      <c r="H524" s="5"/>
      <c r="I524" s="37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34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2"/>
      <c r="B525" s="2"/>
      <c r="C525" s="241"/>
      <c r="D525" s="241"/>
      <c r="E525" s="2"/>
      <c r="F525" s="2"/>
      <c r="G525" s="4"/>
      <c r="H525" s="5"/>
      <c r="I525" s="37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34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2"/>
      <c r="B526" s="2"/>
      <c r="C526" s="241"/>
      <c r="D526" s="241"/>
      <c r="E526" s="2"/>
      <c r="F526" s="2"/>
      <c r="G526" s="4"/>
      <c r="H526" s="5"/>
      <c r="I526" s="37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34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2"/>
      <c r="B527" s="2"/>
      <c r="C527" s="241"/>
      <c r="D527" s="241"/>
      <c r="E527" s="2"/>
      <c r="F527" s="2"/>
      <c r="G527" s="4"/>
      <c r="H527" s="5"/>
      <c r="I527" s="37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34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2"/>
      <c r="B528" s="2"/>
      <c r="C528" s="241"/>
      <c r="D528" s="241"/>
      <c r="E528" s="2"/>
      <c r="F528" s="2"/>
      <c r="G528" s="4"/>
      <c r="H528" s="5"/>
      <c r="I528" s="37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34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2"/>
      <c r="B529" s="2"/>
      <c r="C529" s="241"/>
      <c r="D529" s="241"/>
      <c r="E529" s="2"/>
      <c r="F529" s="2"/>
      <c r="G529" s="4"/>
      <c r="H529" s="5"/>
      <c r="I529" s="37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34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2"/>
      <c r="B530" s="2"/>
      <c r="C530" s="241"/>
      <c r="D530" s="241"/>
      <c r="E530" s="2"/>
      <c r="F530" s="2"/>
      <c r="G530" s="4"/>
      <c r="H530" s="5"/>
      <c r="I530" s="37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34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2"/>
      <c r="B531" s="2"/>
      <c r="C531" s="241"/>
      <c r="D531" s="241"/>
      <c r="E531" s="2"/>
      <c r="F531" s="2"/>
      <c r="G531" s="4"/>
      <c r="H531" s="5"/>
      <c r="I531" s="37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34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2"/>
      <c r="B532" s="2"/>
      <c r="C532" s="241"/>
      <c r="D532" s="241"/>
      <c r="E532" s="2"/>
      <c r="F532" s="2"/>
      <c r="G532" s="4"/>
      <c r="H532" s="5"/>
      <c r="I532" s="37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34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2"/>
      <c r="B533" s="2"/>
      <c r="C533" s="241"/>
      <c r="D533" s="241"/>
      <c r="E533" s="2"/>
      <c r="F533" s="2"/>
      <c r="G533" s="4"/>
      <c r="H533" s="5"/>
      <c r="I533" s="37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34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2"/>
      <c r="B534" s="2"/>
      <c r="C534" s="241"/>
      <c r="D534" s="241"/>
      <c r="E534" s="2"/>
      <c r="F534" s="2"/>
      <c r="G534" s="4"/>
      <c r="H534" s="5"/>
      <c r="I534" s="37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34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2"/>
      <c r="B535" s="2"/>
      <c r="C535" s="241"/>
      <c r="D535" s="241"/>
      <c r="E535" s="2"/>
      <c r="F535" s="2"/>
      <c r="G535" s="4"/>
      <c r="H535" s="5"/>
      <c r="I535" s="37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34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2"/>
      <c r="B536" s="2"/>
      <c r="C536" s="241"/>
      <c r="D536" s="241"/>
      <c r="E536" s="2"/>
      <c r="F536" s="2"/>
      <c r="G536" s="4"/>
      <c r="H536" s="5"/>
      <c r="I536" s="37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34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2"/>
      <c r="B537" s="2"/>
      <c r="C537" s="241"/>
      <c r="D537" s="241"/>
      <c r="E537" s="2"/>
      <c r="F537" s="2"/>
      <c r="G537" s="4"/>
      <c r="H537" s="5"/>
      <c r="I537" s="37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34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2"/>
      <c r="B538" s="2"/>
      <c r="C538" s="241"/>
      <c r="D538" s="241"/>
      <c r="E538" s="2"/>
      <c r="F538" s="2"/>
      <c r="G538" s="4"/>
      <c r="H538" s="5"/>
      <c r="I538" s="37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34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2"/>
      <c r="B539" s="2"/>
      <c r="C539" s="241"/>
      <c r="D539" s="241"/>
      <c r="E539" s="2"/>
      <c r="F539" s="2"/>
      <c r="G539" s="4"/>
      <c r="H539" s="5"/>
      <c r="I539" s="37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34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2"/>
      <c r="B540" s="2"/>
      <c r="C540" s="241"/>
      <c r="D540" s="241"/>
      <c r="E540" s="2"/>
      <c r="F540" s="2"/>
      <c r="G540" s="4"/>
      <c r="H540" s="5"/>
      <c r="I540" s="37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34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2"/>
      <c r="B541" s="2"/>
      <c r="C541" s="241"/>
      <c r="D541" s="241"/>
      <c r="E541" s="2"/>
      <c r="F541" s="2"/>
      <c r="G541" s="4"/>
      <c r="H541" s="5"/>
      <c r="I541" s="37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34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2"/>
      <c r="B542" s="2"/>
      <c r="C542" s="241"/>
      <c r="D542" s="241"/>
      <c r="E542" s="2"/>
      <c r="F542" s="2"/>
      <c r="G542" s="4"/>
      <c r="H542" s="5"/>
      <c r="I542" s="37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34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2"/>
      <c r="B543" s="2"/>
      <c r="C543" s="241"/>
      <c r="D543" s="241"/>
      <c r="E543" s="2"/>
      <c r="F543" s="2"/>
      <c r="G543" s="4"/>
      <c r="H543" s="5"/>
      <c r="I543" s="37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34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2"/>
      <c r="B544" s="2"/>
      <c r="C544" s="241"/>
      <c r="D544" s="241"/>
      <c r="E544" s="2"/>
      <c r="F544" s="2"/>
      <c r="G544" s="4"/>
      <c r="H544" s="5"/>
      <c r="I544" s="37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34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2"/>
      <c r="B545" s="2"/>
      <c r="C545" s="241"/>
      <c r="D545" s="241"/>
      <c r="E545" s="2"/>
      <c r="F545" s="2"/>
      <c r="G545" s="4"/>
      <c r="H545" s="5"/>
      <c r="I545" s="37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34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2"/>
      <c r="B546" s="2"/>
      <c r="C546" s="241"/>
      <c r="D546" s="241"/>
      <c r="E546" s="2"/>
      <c r="F546" s="2"/>
      <c r="G546" s="4"/>
      <c r="H546" s="5"/>
      <c r="I546" s="37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34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2"/>
      <c r="B547" s="2"/>
      <c r="C547" s="241"/>
      <c r="D547" s="241"/>
      <c r="E547" s="2"/>
      <c r="F547" s="2"/>
      <c r="G547" s="4"/>
      <c r="H547" s="5"/>
      <c r="I547" s="37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34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2"/>
      <c r="B548" s="2"/>
      <c r="C548" s="241"/>
      <c r="D548" s="241"/>
      <c r="E548" s="2"/>
      <c r="F548" s="2"/>
      <c r="G548" s="4"/>
      <c r="H548" s="5"/>
      <c r="I548" s="37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34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2"/>
      <c r="B549" s="2"/>
      <c r="C549" s="241"/>
      <c r="D549" s="241"/>
      <c r="E549" s="2"/>
      <c r="F549" s="2"/>
      <c r="G549" s="4"/>
      <c r="H549" s="5"/>
      <c r="I549" s="37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34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2"/>
      <c r="B550" s="2"/>
      <c r="C550" s="241"/>
      <c r="D550" s="241"/>
      <c r="E550" s="2"/>
      <c r="F550" s="2"/>
      <c r="G550" s="4"/>
      <c r="H550" s="5"/>
      <c r="I550" s="37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34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2"/>
      <c r="B551" s="2"/>
      <c r="C551" s="241"/>
      <c r="D551" s="241"/>
      <c r="E551" s="2"/>
      <c r="F551" s="2"/>
      <c r="G551" s="4"/>
      <c r="H551" s="5"/>
      <c r="I551" s="37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34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2"/>
      <c r="B552" s="2"/>
      <c r="C552" s="241"/>
      <c r="D552" s="241"/>
      <c r="E552" s="2"/>
      <c r="F552" s="2"/>
      <c r="G552" s="4"/>
      <c r="H552" s="5"/>
      <c r="I552" s="37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34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2"/>
      <c r="B553" s="2"/>
      <c r="C553" s="241"/>
      <c r="D553" s="241"/>
      <c r="E553" s="2"/>
      <c r="F553" s="2"/>
      <c r="G553" s="4"/>
      <c r="H553" s="5"/>
      <c r="I553" s="37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34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2"/>
      <c r="B554" s="2"/>
      <c r="C554" s="241"/>
      <c r="D554" s="241"/>
      <c r="E554" s="2"/>
      <c r="F554" s="2"/>
      <c r="G554" s="4"/>
      <c r="H554" s="5"/>
      <c r="I554" s="37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34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2"/>
      <c r="B555" s="2"/>
      <c r="C555" s="241"/>
      <c r="D555" s="241"/>
      <c r="E555" s="2"/>
      <c r="F555" s="2"/>
      <c r="G555" s="4"/>
      <c r="H555" s="5"/>
      <c r="I555" s="37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34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2"/>
      <c r="B556" s="2"/>
      <c r="C556" s="241"/>
      <c r="D556" s="241"/>
      <c r="E556" s="2"/>
      <c r="F556" s="2"/>
      <c r="G556" s="4"/>
      <c r="H556" s="5"/>
      <c r="I556" s="37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34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2"/>
      <c r="B557" s="2"/>
      <c r="C557" s="241"/>
      <c r="D557" s="241"/>
      <c r="E557" s="2"/>
      <c r="F557" s="2"/>
      <c r="G557" s="4"/>
      <c r="H557" s="5"/>
      <c r="I557" s="37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34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2"/>
      <c r="B558" s="2"/>
      <c r="C558" s="241"/>
      <c r="D558" s="241"/>
      <c r="E558" s="2"/>
      <c r="F558" s="2"/>
      <c r="G558" s="4"/>
      <c r="H558" s="5"/>
      <c r="I558" s="37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34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2"/>
      <c r="B559" s="2"/>
      <c r="C559" s="241"/>
      <c r="D559" s="241"/>
      <c r="E559" s="2"/>
      <c r="F559" s="2"/>
      <c r="G559" s="4"/>
      <c r="H559" s="5"/>
      <c r="I559" s="37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34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2"/>
      <c r="B560" s="2"/>
      <c r="C560" s="241"/>
      <c r="D560" s="241"/>
      <c r="E560" s="2"/>
      <c r="F560" s="2"/>
      <c r="G560" s="4"/>
      <c r="H560" s="5"/>
      <c r="I560" s="37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34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2"/>
      <c r="B561" s="2"/>
      <c r="C561" s="241"/>
      <c r="D561" s="241"/>
      <c r="E561" s="2"/>
      <c r="F561" s="2"/>
      <c r="G561" s="4"/>
      <c r="H561" s="5"/>
      <c r="I561" s="37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34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2"/>
      <c r="B562" s="2"/>
      <c r="C562" s="241"/>
      <c r="D562" s="241"/>
      <c r="E562" s="2"/>
      <c r="F562" s="2"/>
      <c r="G562" s="4"/>
      <c r="H562" s="5"/>
      <c r="I562" s="37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34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2"/>
      <c r="B563" s="2"/>
      <c r="C563" s="241"/>
      <c r="D563" s="241"/>
      <c r="E563" s="2"/>
      <c r="F563" s="2"/>
      <c r="G563" s="4"/>
      <c r="H563" s="5"/>
      <c r="I563" s="37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34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2"/>
      <c r="B564" s="2"/>
      <c r="C564" s="241"/>
      <c r="D564" s="241"/>
      <c r="E564" s="2"/>
      <c r="F564" s="2"/>
      <c r="G564" s="4"/>
      <c r="H564" s="5"/>
      <c r="I564" s="37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34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2"/>
      <c r="B565" s="2"/>
      <c r="C565" s="241"/>
      <c r="D565" s="241"/>
      <c r="E565" s="2"/>
      <c r="F565" s="2"/>
      <c r="G565" s="4"/>
      <c r="H565" s="5"/>
      <c r="I565" s="37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34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2"/>
      <c r="B566" s="2"/>
      <c r="C566" s="241"/>
      <c r="D566" s="241"/>
      <c r="E566" s="2"/>
      <c r="F566" s="2"/>
      <c r="G566" s="4"/>
      <c r="H566" s="5"/>
      <c r="I566" s="37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34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2"/>
      <c r="B567" s="2"/>
      <c r="C567" s="241"/>
      <c r="D567" s="241"/>
      <c r="E567" s="2"/>
      <c r="F567" s="2"/>
      <c r="G567" s="4"/>
      <c r="H567" s="5"/>
      <c r="I567" s="37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34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2"/>
      <c r="B568" s="2"/>
      <c r="C568" s="241"/>
      <c r="D568" s="241"/>
      <c r="E568" s="2"/>
      <c r="F568" s="2"/>
      <c r="G568" s="4"/>
      <c r="H568" s="5"/>
      <c r="I568" s="37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34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2"/>
      <c r="B569" s="2"/>
      <c r="C569" s="241"/>
      <c r="D569" s="241"/>
      <c r="E569" s="2"/>
      <c r="F569" s="2"/>
      <c r="G569" s="4"/>
      <c r="H569" s="5"/>
      <c r="I569" s="37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34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2"/>
      <c r="B570" s="2"/>
      <c r="C570" s="241"/>
      <c r="D570" s="241"/>
      <c r="E570" s="2"/>
      <c r="F570" s="2"/>
      <c r="G570" s="4"/>
      <c r="H570" s="5"/>
      <c r="I570" s="37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34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2"/>
      <c r="B571" s="2"/>
      <c r="C571" s="241"/>
      <c r="D571" s="241"/>
      <c r="E571" s="2"/>
      <c r="F571" s="2"/>
      <c r="G571" s="4"/>
      <c r="H571" s="5"/>
      <c r="I571" s="37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34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2"/>
      <c r="B572" s="2"/>
      <c r="C572" s="241"/>
      <c r="D572" s="241"/>
      <c r="E572" s="2"/>
      <c r="F572" s="2"/>
      <c r="G572" s="4"/>
      <c r="H572" s="5"/>
      <c r="I572" s="37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34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2"/>
      <c r="B573" s="2"/>
      <c r="C573" s="241"/>
      <c r="D573" s="241"/>
      <c r="E573" s="2"/>
      <c r="F573" s="2"/>
      <c r="G573" s="4"/>
      <c r="H573" s="5"/>
      <c r="I573" s="37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34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2"/>
      <c r="B574" s="2"/>
      <c r="C574" s="241"/>
      <c r="D574" s="241"/>
      <c r="E574" s="2"/>
      <c r="F574" s="2"/>
      <c r="G574" s="4"/>
      <c r="H574" s="5"/>
      <c r="I574" s="37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34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2"/>
      <c r="B575" s="2"/>
      <c r="C575" s="241"/>
      <c r="D575" s="241"/>
      <c r="E575" s="2"/>
      <c r="F575" s="2"/>
      <c r="G575" s="4"/>
      <c r="H575" s="5"/>
      <c r="I575" s="37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34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2"/>
      <c r="B576" s="2"/>
      <c r="C576" s="241"/>
      <c r="D576" s="241"/>
      <c r="E576" s="2"/>
      <c r="F576" s="2"/>
      <c r="G576" s="4"/>
      <c r="H576" s="5"/>
      <c r="I576" s="37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34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2"/>
      <c r="B577" s="2"/>
      <c r="C577" s="241"/>
      <c r="D577" s="241"/>
      <c r="E577" s="2"/>
      <c r="F577" s="2"/>
      <c r="G577" s="4"/>
      <c r="H577" s="5"/>
      <c r="I577" s="37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34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2"/>
      <c r="B578" s="2"/>
      <c r="C578" s="241"/>
      <c r="D578" s="241"/>
      <c r="E578" s="2"/>
      <c r="F578" s="2"/>
      <c r="G578" s="4"/>
      <c r="H578" s="5"/>
      <c r="I578" s="37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34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2"/>
      <c r="B579" s="2"/>
      <c r="C579" s="241"/>
      <c r="D579" s="241"/>
      <c r="E579" s="2"/>
      <c r="F579" s="2"/>
      <c r="G579" s="4"/>
      <c r="H579" s="5"/>
      <c r="I579" s="37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34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2"/>
      <c r="B580" s="2"/>
      <c r="C580" s="241"/>
      <c r="D580" s="241"/>
      <c r="E580" s="2"/>
      <c r="F580" s="2"/>
      <c r="G580" s="4"/>
      <c r="H580" s="5"/>
      <c r="I580" s="37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34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2"/>
      <c r="B581" s="2"/>
      <c r="C581" s="241"/>
      <c r="D581" s="241"/>
      <c r="E581" s="2"/>
      <c r="F581" s="2"/>
      <c r="G581" s="4"/>
      <c r="H581" s="5"/>
      <c r="I581" s="37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34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2"/>
      <c r="B582" s="2"/>
      <c r="C582" s="241"/>
      <c r="D582" s="241"/>
      <c r="E582" s="2"/>
      <c r="F582" s="2"/>
      <c r="G582" s="4"/>
      <c r="H582" s="5"/>
      <c r="I582" s="37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34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2"/>
      <c r="B583" s="2"/>
      <c r="C583" s="241"/>
      <c r="D583" s="241"/>
      <c r="E583" s="2"/>
      <c r="F583" s="2"/>
      <c r="G583" s="4"/>
      <c r="H583" s="5"/>
      <c r="I583" s="37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34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2"/>
      <c r="B584" s="2"/>
      <c r="C584" s="241"/>
      <c r="D584" s="241"/>
      <c r="E584" s="2"/>
      <c r="F584" s="2"/>
      <c r="G584" s="4"/>
      <c r="H584" s="5"/>
      <c r="I584" s="37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34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2"/>
      <c r="B585" s="2"/>
      <c r="C585" s="241"/>
      <c r="D585" s="241"/>
      <c r="E585" s="2"/>
      <c r="F585" s="2"/>
      <c r="G585" s="4"/>
      <c r="H585" s="5"/>
      <c r="I585" s="37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34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2"/>
      <c r="B586" s="2"/>
      <c r="C586" s="241"/>
      <c r="D586" s="241"/>
      <c r="E586" s="2"/>
      <c r="F586" s="2"/>
      <c r="G586" s="4"/>
      <c r="H586" s="5"/>
      <c r="I586" s="37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34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2"/>
      <c r="B587" s="2"/>
      <c r="C587" s="241"/>
      <c r="D587" s="241"/>
      <c r="E587" s="2"/>
      <c r="F587" s="2"/>
      <c r="G587" s="4"/>
      <c r="H587" s="5"/>
      <c r="I587" s="37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34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2"/>
      <c r="B588" s="2"/>
      <c r="C588" s="241"/>
      <c r="D588" s="241"/>
      <c r="E588" s="2"/>
      <c r="F588" s="2"/>
      <c r="G588" s="4"/>
      <c r="H588" s="5"/>
      <c r="I588" s="37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34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2"/>
      <c r="B589" s="2"/>
      <c r="C589" s="241"/>
      <c r="D589" s="241"/>
      <c r="E589" s="2"/>
      <c r="F589" s="2"/>
      <c r="G589" s="4"/>
      <c r="H589" s="5"/>
      <c r="I589" s="37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34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2"/>
      <c r="B590" s="2"/>
      <c r="C590" s="241"/>
      <c r="D590" s="241"/>
      <c r="E590" s="2"/>
      <c r="F590" s="2"/>
      <c r="G590" s="4"/>
      <c r="H590" s="5"/>
      <c r="I590" s="37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34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2"/>
      <c r="B591" s="2"/>
      <c r="C591" s="241"/>
      <c r="D591" s="241"/>
      <c r="E591" s="2"/>
      <c r="F591" s="2"/>
      <c r="G591" s="4"/>
      <c r="H591" s="5"/>
      <c r="I591" s="37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34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2"/>
      <c r="B592" s="2"/>
      <c r="C592" s="241"/>
      <c r="D592" s="241"/>
      <c r="E592" s="2"/>
      <c r="F592" s="2"/>
      <c r="G592" s="4"/>
      <c r="H592" s="5"/>
      <c r="I592" s="37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34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2"/>
      <c r="B593" s="2"/>
      <c r="C593" s="241"/>
      <c r="D593" s="241"/>
      <c r="E593" s="2"/>
      <c r="F593" s="2"/>
      <c r="G593" s="4"/>
      <c r="H593" s="5"/>
      <c r="I593" s="37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34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2"/>
      <c r="B594" s="2"/>
      <c r="C594" s="241"/>
      <c r="D594" s="241"/>
      <c r="E594" s="2"/>
      <c r="F594" s="2"/>
      <c r="G594" s="4"/>
      <c r="H594" s="5"/>
      <c r="I594" s="37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34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2"/>
      <c r="B595" s="2"/>
      <c r="C595" s="241"/>
      <c r="D595" s="241"/>
      <c r="E595" s="2"/>
      <c r="F595" s="2"/>
      <c r="G595" s="4"/>
      <c r="H595" s="5"/>
      <c r="I595" s="37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34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2"/>
      <c r="B596" s="2"/>
      <c r="C596" s="241"/>
      <c r="D596" s="241"/>
      <c r="E596" s="2"/>
      <c r="F596" s="2"/>
      <c r="G596" s="4"/>
      <c r="H596" s="5"/>
      <c r="I596" s="37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34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2"/>
      <c r="B597" s="2"/>
      <c r="C597" s="241"/>
      <c r="D597" s="241"/>
      <c r="E597" s="2"/>
      <c r="F597" s="2"/>
      <c r="G597" s="4"/>
      <c r="H597" s="5"/>
      <c r="I597" s="37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34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2"/>
      <c r="B598" s="2"/>
      <c r="C598" s="241"/>
      <c r="D598" s="241"/>
      <c r="E598" s="2"/>
      <c r="F598" s="2"/>
      <c r="G598" s="4"/>
      <c r="H598" s="5"/>
      <c r="I598" s="37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34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2"/>
      <c r="B599" s="2"/>
      <c r="C599" s="241"/>
      <c r="D599" s="241"/>
      <c r="E599" s="2"/>
      <c r="F599" s="2"/>
      <c r="G599" s="4"/>
      <c r="H599" s="5"/>
      <c r="I599" s="37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34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2"/>
      <c r="B600" s="2"/>
      <c r="C600" s="241"/>
      <c r="D600" s="241"/>
      <c r="E600" s="2"/>
      <c r="F600" s="2"/>
      <c r="G600" s="4"/>
      <c r="H600" s="5"/>
      <c r="I600" s="37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34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2"/>
      <c r="B601" s="2"/>
      <c r="C601" s="241"/>
      <c r="D601" s="241"/>
      <c r="E601" s="2"/>
      <c r="F601" s="2"/>
      <c r="G601" s="4"/>
      <c r="H601" s="5"/>
      <c r="I601" s="37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34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2"/>
      <c r="B602" s="2"/>
      <c r="C602" s="241"/>
      <c r="D602" s="241"/>
      <c r="E602" s="2"/>
      <c r="F602" s="2"/>
      <c r="G602" s="4"/>
      <c r="H602" s="5"/>
      <c r="I602" s="37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34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2"/>
      <c r="B603" s="2"/>
      <c r="C603" s="241"/>
      <c r="D603" s="241"/>
      <c r="E603" s="2"/>
      <c r="F603" s="2"/>
      <c r="G603" s="4"/>
      <c r="H603" s="5"/>
      <c r="I603" s="37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34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2"/>
      <c r="B604" s="2"/>
      <c r="C604" s="241"/>
      <c r="D604" s="241"/>
      <c r="E604" s="2"/>
      <c r="F604" s="2"/>
      <c r="G604" s="4"/>
      <c r="H604" s="5"/>
      <c r="I604" s="37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34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2"/>
      <c r="B605" s="2"/>
      <c r="C605" s="241"/>
      <c r="D605" s="241"/>
      <c r="E605" s="2"/>
      <c r="F605" s="2"/>
      <c r="G605" s="4"/>
      <c r="H605" s="5"/>
      <c r="I605" s="37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34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2"/>
      <c r="B606" s="2"/>
      <c r="C606" s="241"/>
      <c r="D606" s="241"/>
      <c r="E606" s="2"/>
      <c r="F606" s="2"/>
      <c r="G606" s="4"/>
      <c r="H606" s="5"/>
      <c r="I606" s="37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34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2"/>
      <c r="B607" s="2"/>
      <c r="C607" s="241"/>
      <c r="D607" s="241"/>
      <c r="E607" s="2"/>
      <c r="F607" s="2"/>
      <c r="G607" s="4"/>
      <c r="H607" s="5"/>
      <c r="I607" s="37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34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2"/>
      <c r="B608" s="2"/>
      <c r="C608" s="241"/>
      <c r="D608" s="241"/>
      <c r="E608" s="2"/>
      <c r="F608" s="2"/>
      <c r="G608" s="4"/>
      <c r="H608" s="5"/>
      <c r="I608" s="37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34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2"/>
      <c r="B609" s="2"/>
      <c r="C609" s="241"/>
      <c r="D609" s="241"/>
      <c r="E609" s="2"/>
      <c r="F609" s="2"/>
      <c r="G609" s="4"/>
      <c r="H609" s="5"/>
      <c r="I609" s="37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34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2"/>
      <c r="B610" s="2"/>
      <c r="C610" s="241"/>
      <c r="D610" s="241"/>
      <c r="E610" s="2"/>
      <c r="F610" s="2"/>
      <c r="G610" s="4"/>
      <c r="H610" s="5"/>
      <c r="I610" s="37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34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2"/>
      <c r="B611" s="2"/>
      <c r="C611" s="241"/>
      <c r="D611" s="241"/>
      <c r="E611" s="2"/>
      <c r="F611" s="2"/>
      <c r="G611" s="4"/>
      <c r="H611" s="5"/>
      <c r="I611" s="37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34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2"/>
      <c r="B612" s="2"/>
      <c r="C612" s="241"/>
      <c r="D612" s="241"/>
      <c r="E612" s="2"/>
      <c r="F612" s="2"/>
      <c r="G612" s="4"/>
      <c r="H612" s="5"/>
      <c r="I612" s="37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34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2"/>
      <c r="B613" s="2"/>
      <c r="C613" s="241"/>
      <c r="D613" s="241"/>
      <c r="E613" s="2"/>
      <c r="F613" s="2"/>
      <c r="G613" s="4"/>
      <c r="H613" s="5"/>
      <c r="I613" s="37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34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2"/>
      <c r="B614" s="2"/>
      <c r="C614" s="241"/>
      <c r="D614" s="241"/>
      <c r="E614" s="2"/>
      <c r="F614" s="2"/>
      <c r="G614" s="4"/>
      <c r="H614" s="5"/>
      <c r="I614" s="37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34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2"/>
      <c r="B615" s="2"/>
      <c r="C615" s="241"/>
      <c r="D615" s="241"/>
      <c r="E615" s="2"/>
      <c r="F615" s="2"/>
      <c r="G615" s="4"/>
      <c r="H615" s="5"/>
      <c r="I615" s="37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34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2"/>
      <c r="B616" s="2"/>
      <c r="C616" s="241"/>
      <c r="D616" s="241"/>
      <c r="E616" s="2"/>
      <c r="F616" s="2"/>
      <c r="G616" s="4"/>
      <c r="H616" s="5"/>
      <c r="I616" s="37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34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2"/>
      <c r="B617" s="2"/>
      <c r="C617" s="241"/>
      <c r="D617" s="241"/>
      <c r="E617" s="2"/>
      <c r="F617" s="2"/>
      <c r="G617" s="4"/>
      <c r="H617" s="5"/>
      <c r="I617" s="37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34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2"/>
      <c r="B618" s="2"/>
      <c r="C618" s="241"/>
      <c r="D618" s="241"/>
      <c r="E618" s="2"/>
      <c r="F618" s="2"/>
      <c r="G618" s="4"/>
      <c r="H618" s="5"/>
      <c r="I618" s="37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34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2"/>
      <c r="B619" s="2"/>
      <c r="C619" s="241"/>
      <c r="D619" s="241"/>
      <c r="E619" s="2"/>
      <c r="F619" s="2"/>
      <c r="G619" s="4"/>
      <c r="H619" s="5"/>
      <c r="I619" s="37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34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2"/>
      <c r="B620" s="2"/>
      <c r="C620" s="241"/>
      <c r="D620" s="241"/>
      <c r="E620" s="2"/>
      <c r="F620" s="2"/>
      <c r="G620" s="4"/>
      <c r="H620" s="5"/>
      <c r="I620" s="37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34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2"/>
      <c r="B621" s="2"/>
      <c r="C621" s="241"/>
      <c r="D621" s="241"/>
      <c r="E621" s="2"/>
      <c r="F621" s="2"/>
      <c r="G621" s="4"/>
      <c r="H621" s="5"/>
      <c r="I621" s="37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34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2"/>
      <c r="B622" s="2"/>
      <c r="C622" s="241"/>
      <c r="D622" s="241"/>
      <c r="E622" s="2"/>
      <c r="F622" s="2"/>
      <c r="G622" s="4"/>
      <c r="H622" s="5"/>
      <c r="I622" s="37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34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2"/>
      <c r="B623" s="2"/>
      <c r="C623" s="241"/>
      <c r="D623" s="241"/>
      <c r="E623" s="2"/>
      <c r="F623" s="2"/>
      <c r="G623" s="4"/>
      <c r="H623" s="5"/>
      <c r="I623" s="37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34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2"/>
      <c r="B624" s="2"/>
      <c r="C624" s="241"/>
      <c r="D624" s="241"/>
      <c r="E624" s="2"/>
      <c r="F624" s="2"/>
      <c r="G624" s="4"/>
      <c r="H624" s="5"/>
      <c r="I624" s="37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34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2"/>
      <c r="B625" s="2"/>
      <c r="C625" s="241"/>
      <c r="D625" s="241"/>
      <c r="E625" s="2"/>
      <c r="F625" s="2"/>
      <c r="G625" s="4"/>
      <c r="H625" s="5"/>
      <c r="I625" s="37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34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2"/>
      <c r="B626" s="2"/>
      <c r="C626" s="241"/>
      <c r="D626" s="241"/>
      <c r="E626" s="2"/>
      <c r="F626" s="2"/>
      <c r="G626" s="4"/>
      <c r="H626" s="5"/>
      <c r="I626" s="37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34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2"/>
      <c r="B627" s="2"/>
      <c r="C627" s="241"/>
      <c r="D627" s="241"/>
      <c r="E627" s="2"/>
      <c r="F627" s="2"/>
      <c r="G627" s="4"/>
      <c r="H627" s="5"/>
      <c r="I627" s="37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34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2"/>
      <c r="B628" s="2"/>
      <c r="C628" s="241"/>
      <c r="D628" s="241"/>
      <c r="E628" s="2"/>
      <c r="F628" s="2"/>
      <c r="G628" s="4"/>
      <c r="H628" s="5"/>
      <c r="I628" s="37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34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2"/>
      <c r="B629" s="2"/>
      <c r="C629" s="241"/>
      <c r="D629" s="241"/>
      <c r="E629" s="2"/>
      <c r="F629" s="2"/>
      <c r="G629" s="4"/>
      <c r="H629" s="5"/>
      <c r="I629" s="37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34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2"/>
      <c r="B630" s="2"/>
      <c r="C630" s="241"/>
      <c r="D630" s="241"/>
      <c r="E630" s="2"/>
      <c r="F630" s="2"/>
      <c r="G630" s="4"/>
      <c r="H630" s="5"/>
      <c r="I630" s="37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34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2"/>
      <c r="B631" s="2"/>
      <c r="C631" s="241"/>
      <c r="D631" s="241"/>
      <c r="E631" s="2"/>
      <c r="F631" s="2"/>
      <c r="G631" s="4"/>
      <c r="H631" s="5"/>
      <c r="I631" s="37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34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2"/>
      <c r="B632" s="2"/>
      <c r="C632" s="241"/>
      <c r="D632" s="241"/>
      <c r="E632" s="2"/>
      <c r="F632" s="2"/>
      <c r="G632" s="4"/>
      <c r="H632" s="5"/>
      <c r="I632" s="37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34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2"/>
      <c r="B633" s="2"/>
      <c r="C633" s="241"/>
      <c r="D633" s="241"/>
      <c r="E633" s="2"/>
      <c r="F633" s="2"/>
      <c r="G633" s="4"/>
      <c r="H633" s="5"/>
      <c r="I633" s="37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34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2"/>
      <c r="B634" s="2"/>
      <c r="C634" s="241"/>
      <c r="D634" s="241"/>
      <c r="E634" s="2"/>
      <c r="F634" s="2"/>
      <c r="G634" s="4"/>
      <c r="H634" s="5"/>
      <c r="I634" s="37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34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2"/>
      <c r="B635" s="2"/>
      <c r="C635" s="241"/>
      <c r="D635" s="241"/>
      <c r="E635" s="2"/>
      <c r="F635" s="2"/>
      <c r="G635" s="4"/>
      <c r="H635" s="5"/>
      <c r="I635" s="37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34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2"/>
      <c r="B636" s="2"/>
      <c r="C636" s="241"/>
      <c r="D636" s="241"/>
      <c r="E636" s="2"/>
      <c r="F636" s="2"/>
      <c r="G636" s="4"/>
      <c r="H636" s="5"/>
      <c r="I636" s="37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34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2"/>
      <c r="B637" s="2"/>
      <c r="C637" s="241"/>
      <c r="D637" s="241"/>
      <c r="E637" s="2"/>
      <c r="F637" s="2"/>
      <c r="G637" s="4"/>
      <c r="H637" s="5"/>
      <c r="I637" s="37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34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2"/>
      <c r="B638" s="2"/>
      <c r="C638" s="241"/>
      <c r="D638" s="241"/>
      <c r="E638" s="2"/>
      <c r="F638" s="2"/>
      <c r="G638" s="4"/>
      <c r="H638" s="5"/>
      <c r="I638" s="37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34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2"/>
      <c r="B639" s="2"/>
      <c r="C639" s="241"/>
      <c r="D639" s="241"/>
      <c r="E639" s="2"/>
      <c r="F639" s="2"/>
      <c r="G639" s="4"/>
      <c r="H639" s="5"/>
      <c r="I639" s="37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34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2"/>
      <c r="B640" s="2"/>
      <c r="C640" s="241"/>
      <c r="D640" s="241"/>
      <c r="E640" s="2"/>
      <c r="F640" s="2"/>
      <c r="G640" s="4"/>
      <c r="H640" s="5"/>
      <c r="I640" s="37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34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2"/>
      <c r="B641" s="2"/>
      <c r="C641" s="241"/>
      <c r="D641" s="241"/>
      <c r="E641" s="2"/>
      <c r="F641" s="2"/>
      <c r="G641" s="4"/>
      <c r="H641" s="5"/>
      <c r="I641" s="37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34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2"/>
      <c r="B642" s="2"/>
      <c r="C642" s="241"/>
      <c r="D642" s="241"/>
      <c r="E642" s="2"/>
      <c r="F642" s="2"/>
      <c r="G642" s="4"/>
      <c r="H642" s="5"/>
      <c r="I642" s="37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34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2"/>
      <c r="B643" s="2"/>
      <c r="C643" s="241"/>
      <c r="D643" s="241"/>
      <c r="E643" s="2"/>
      <c r="F643" s="2"/>
      <c r="G643" s="4"/>
      <c r="H643" s="5"/>
      <c r="I643" s="37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34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2"/>
      <c r="B644" s="2"/>
      <c r="C644" s="241"/>
      <c r="D644" s="241"/>
      <c r="E644" s="2"/>
      <c r="F644" s="2"/>
      <c r="G644" s="4"/>
      <c r="H644" s="5"/>
      <c r="I644" s="37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34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2"/>
      <c r="B645" s="2"/>
      <c r="C645" s="241"/>
      <c r="D645" s="241"/>
      <c r="E645" s="2"/>
      <c r="F645" s="2"/>
      <c r="G645" s="4"/>
      <c r="H645" s="5"/>
      <c r="I645" s="37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34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2"/>
      <c r="B646" s="2"/>
      <c r="C646" s="241"/>
      <c r="D646" s="241"/>
      <c r="E646" s="2"/>
      <c r="F646" s="2"/>
      <c r="G646" s="4"/>
      <c r="H646" s="5"/>
      <c r="I646" s="37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34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2"/>
      <c r="B647" s="2"/>
      <c r="C647" s="241"/>
      <c r="D647" s="241"/>
      <c r="E647" s="2"/>
      <c r="F647" s="2"/>
      <c r="G647" s="4"/>
      <c r="H647" s="5"/>
      <c r="I647" s="37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34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2"/>
      <c r="B648" s="2"/>
      <c r="C648" s="241"/>
      <c r="D648" s="241"/>
      <c r="E648" s="2"/>
      <c r="F648" s="2"/>
      <c r="G648" s="4"/>
      <c r="H648" s="5"/>
      <c r="I648" s="37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34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2"/>
      <c r="B649" s="2"/>
      <c r="C649" s="241"/>
      <c r="D649" s="241"/>
      <c r="E649" s="2"/>
      <c r="F649" s="2"/>
      <c r="G649" s="4"/>
      <c r="H649" s="5"/>
      <c r="I649" s="37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34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2"/>
      <c r="B650" s="2"/>
      <c r="C650" s="241"/>
      <c r="D650" s="241"/>
      <c r="E650" s="2"/>
      <c r="F650" s="2"/>
      <c r="G650" s="4"/>
      <c r="H650" s="5"/>
      <c r="I650" s="37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34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2"/>
      <c r="B651" s="2"/>
      <c r="C651" s="241"/>
      <c r="D651" s="241"/>
      <c r="E651" s="2"/>
      <c r="F651" s="2"/>
      <c r="G651" s="4"/>
      <c r="H651" s="5"/>
      <c r="I651" s="37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34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2"/>
      <c r="B652" s="2"/>
      <c r="C652" s="241"/>
      <c r="D652" s="241"/>
      <c r="E652" s="2"/>
      <c r="F652" s="2"/>
      <c r="G652" s="4"/>
      <c r="H652" s="5"/>
      <c r="I652" s="37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34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2"/>
      <c r="B653" s="2"/>
      <c r="C653" s="241"/>
      <c r="D653" s="241"/>
      <c r="E653" s="2"/>
      <c r="F653" s="2"/>
      <c r="G653" s="4"/>
      <c r="H653" s="5"/>
      <c r="I653" s="37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34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2"/>
      <c r="B654" s="2"/>
      <c r="C654" s="241"/>
      <c r="D654" s="241"/>
      <c r="E654" s="2"/>
      <c r="F654" s="2"/>
      <c r="G654" s="4"/>
      <c r="H654" s="5"/>
      <c r="I654" s="37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34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2"/>
      <c r="B655" s="2"/>
      <c r="C655" s="241"/>
      <c r="D655" s="241"/>
      <c r="E655" s="2"/>
      <c r="F655" s="2"/>
      <c r="G655" s="4"/>
      <c r="H655" s="5"/>
      <c r="I655" s="37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34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2"/>
      <c r="B656" s="2"/>
      <c r="C656" s="241"/>
      <c r="D656" s="241"/>
      <c r="E656" s="2"/>
      <c r="F656" s="2"/>
      <c r="G656" s="4"/>
      <c r="H656" s="5"/>
      <c r="I656" s="37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34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2"/>
      <c r="B657" s="2"/>
      <c r="C657" s="241"/>
      <c r="D657" s="241"/>
      <c r="E657" s="2"/>
      <c r="F657" s="2"/>
      <c r="G657" s="4"/>
      <c r="H657" s="5"/>
      <c r="I657" s="37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34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2"/>
      <c r="B658" s="2"/>
      <c r="C658" s="241"/>
      <c r="D658" s="241"/>
      <c r="E658" s="2"/>
      <c r="F658" s="2"/>
      <c r="G658" s="4"/>
      <c r="H658" s="5"/>
      <c r="I658" s="37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34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2"/>
      <c r="B659" s="2"/>
      <c r="C659" s="241"/>
      <c r="D659" s="241"/>
      <c r="E659" s="2"/>
      <c r="F659" s="2"/>
      <c r="G659" s="4"/>
      <c r="H659" s="5"/>
      <c r="I659" s="37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34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2"/>
      <c r="B660" s="2"/>
      <c r="C660" s="241"/>
      <c r="D660" s="241"/>
      <c r="E660" s="2"/>
      <c r="F660" s="2"/>
      <c r="G660" s="4"/>
      <c r="H660" s="5"/>
      <c r="I660" s="37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34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2"/>
      <c r="B661" s="2"/>
      <c r="C661" s="241"/>
      <c r="D661" s="241"/>
      <c r="E661" s="2"/>
      <c r="F661" s="2"/>
      <c r="G661" s="4"/>
      <c r="H661" s="5"/>
      <c r="I661" s="37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34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2"/>
      <c r="B662" s="2"/>
      <c r="C662" s="241"/>
      <c r="D662" s="241"/>
      <c r="E662" s="2"/>
      <c r="F662" s="2"/>
      <c r="G662" s="4"/>
      <c r="H662" s="5"/>
      <c r="I662" s="37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34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2"/>
      <c r="B663" s="2"/>
      <c r="C663" s="241"/>
      <c r="D663" s="241"/>
      <c r="E663" s="2"/>
      <c r="F663" s="2"/>
      <c r="G663" s="4"/>
      <c r="H663" s="5"/>
      <c r="I663" s="37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34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2"/>
      <c r="B664" s="2"/>
      <c r="C664" s="241"/>
      <c r="D664" s="241"/>
      <c r="E664" s="2"/>
      <c r="F664" s="2"/>
      <c r="G664" s="4"/>
      <c r="H664" s="5"/>
      <c r="I664" s="37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34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2"/>
      <c r="B665" s="2"/>
      <c r="C665" s="241"/>
      <c r="D665" s="241"/>
      <c r="E665" s="2"/>
      <c r="F665" s="2"/>
      <c r="G665" s="4"/>
      <c r="H665" s="5"/>
      <c r="I665" s="37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34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2"/>
      <c r="B666" s="2"/>
      <c r="C666" s="241"/>
      <c r="D666" s="241"/>
      <c r="E666" s="2"/>
      <c r="F666" s="2"/>
      <c r="G666" s="4"/>
      <c r="H666" s="5"/>
      <c r="I666" s="37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34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2"/>
      <c r="B667" s="2"/>
      <c r="C667" s="241"/>
      <c r="D667" s="241"/>
      <c r="E667" s="2"/>
      <c r="F667" s="2"/>
      <c r="G667" s="4"/>
      <c r="H667" s="5"/>
      <c r="I667" s="37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34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2"/>
      <c r="B668" s="2"/>
      <c r="C668" s="241"/>
      <c r="D668" s="241"/>
      <c r="E668" s="2"/>
      <c r="F668" s="2"/>
      <c r="G668" s="4"/>
      <c r="H668" s="5"/>
      <c r="I668" s="37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34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2"/>
      <c r="B669" s="2"/>
      <c r="C669" s="241"/>
      <c r="D669" s="241"/>
      <c r="E669" s="2"/>
      <c r="F669" s="2"/>
      <c r="G669" s="4"/>
      <c r="H669" s="5"/>
      <c r="I669" s="37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34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2"/>
      <c r="B670" s="2"/>
      <c r="C670" s="241"/>
      <c r="D670" s="241"/>
      <c r="E670" s="2"/>
      <c r="F670" s="2"/>
      <c r="G670" s="4"/>
      <c r="H670" s="5"/>
      <c r="I670" s="37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34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2"/>
      <c r="B671" s="2"/>
      <c r="C671" s="241"/>
      <c r="D671" s="241"/>
      <c r="E671" s="2"/>
      <c r="F671" s="2"/>
      <c r="G671" s="4"/>
      <c r="H671" s="5"/>
      <c r="I671" s="37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34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2"/>
      <c r="B672" s="2"/>
      <c r="C672" s="241"/>
      <c r="D672" s="241"/>
      <c r="E672" s="2"/>
      <c r="F672" s="2"/>
      <c r="G672" s="4"/>
      <c r="H672" s="5"/>
      <c r="I672" s="37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34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2"/>
      <c r="B673" s="2"/>
      <c r="C673" s="241"/>
      <c r="D673" s="241"/>
      <c r="E673" s="2"/>
      <c r="F673" s="2"/>
      <c r="G673" s="4"/>
      <c r="H673" s="5"/>
      <c r="I673" s="37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34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2"/>
      <c r="B674" s="2"/>
      <c r="C674" s="241"/>
      <c r="D674" s="241"/>
      <c r="E674" s="2"/>
      <c r="F674" s="2"/>
      <c r="G674" s="4"/>
      <c r="H674" s="5"/>
      <c r="I674" s="37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34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2"/>
      <c r="B675" s="2"/>
      <c r="C675" s="241"/>
      <c r="D675" s="241"/>
      <c r="E675" s="2"/>
      <c r="F675" s="2"/>
      <c r="G675" s="4"/>
      <c r="H675" s="5"/>
      <c r="I675" s="37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34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2"/>
      <c r="B676" s="2"/>
      <c r="C676" s="241"/>
      <c r="D676" s="241"/>
      <c r="E676" s="2"/>
      <c r="F676" s="2"/>
      <c r="G676" s="4"/>
      <c r="H676" s="5"/>
      <c r="I676" s="37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34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2"/>
      <c r="B677" s="2"/>
      <c r="C677" s="241"/>
      <c r="D677" s="241"/>
      <c r="E677" s="2"/>
      <c r="F677" s="2"/>
      <c r="G677" s="4"/>
      <c r="H677" s="5"/>
      <c r="I677" s="37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34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2"/>
      <c r="B678" s="2"/>
      <c r="C678" s="241"/>
      <c r="D678" s="241"/>
      <c r="E678" s="2"/>
      <c r="F678" s="2"/>
      <c r="G678" s="4"/>
      <c r="H678" s="5"/>
      <c r="I678" s="37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34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2"/>
      <c r="B679" s="2"/>
      <c r="C679" s="241"/>
      <c r="D679" s="241"/>
      <c r="E679" s="2"/>
      <c r="F679" s="2"/>
      <c r="G679" s="4"/>
      <c r="H679" s="5"/>
      <c r="I679" s="37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34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2"/>
      <c r="B680" s="2"/>
      <c r="C680" s="241"/>
      <c r="D680" s="241"/>
      <c r="E680" s="2"/>
      <c r="F680" s="2"/>
      <c r="G680" s="4"/>
      <c r="H680" s="5"/>
      <c r="I680" s="37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34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2"/>
      <c r="B681" s="2"/>
      <c r="C681" s="241"/>
      <c r="D681" s="241"/>
      <c r="E681" s="2"/>
      <c r="F681" s="2"/>
      <c r="G681" s="4"/>
      <c r="H681" s="5"/>
      <c r="I681" s="37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34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2"/>
      <c r="B682" s="2"/>
      <c r="C682" s="241"/>
      <c r="D682" s="241"/>
      <c r="E682" s="2"/>
      <c r="F682" s="2"/>
      <c r="G682" s="4"/>
      <c r="H682" s="5"/>
      <c r="I682" s="37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34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2"/>
      <c r="B683" s="2"/>
      <c r="C683" s="241"/>
      <c r="D683" s="241"/>
      <c r="E683" s="2"/>
      <c r="F683" s="2"/>
      <c r="G683" s="4"/>
      <c r="H683" s="5"/>
      <c r="I683" s="37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34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2"/>
      <c r="B684" s="2"/>
      <c r="C684" s="241"/>
      <c r="D684" s="241"/>
      <c r="E684" s="2"/>
      <c r="F684" s="2"/>
      <c r="G684" s="4"/>
      <c r="H684" s="5"/>
      <c r="I684" s="37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34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2"/>
      <c r="B685" s="2"/>
      <c r="C685" s="241"/>
      <c r="D685" s="241"/>
      <c r="E685" s="2"/>
      <c r="F685" s="2"/>
      <c r="G685" s="4"/>
      <c r="H685" s="5"/>
      <c r="I685" s="37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34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2"/>
      <c r="B686" s="2"/>
      <c r="C686" s="241"/>
      <c r="D686" s="241"/>
      <c r="E686" s="2"/>
      <c r="F686" s="2"/>
      <c r="G686" s="4"/>
      <c r="H686" s="5"/>
      <c r="I686" s="37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34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2"/>
      <c r="B687" s="2"/>
      <c r="C687" s="241"/>
      <c r="D687" s="241"/>
      <c r="E687" s="2"/>
      <c r="F687" s="2"/>
      <c r="G687" s="4"/>
      <c r="H687" s="5"/>
      <c r="I687" s="37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34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2"/>
      <c r="B688" s="2"/>
      <c r="C688" s="241"/>
      <c r="D688" s="241"/>
      <c r="E688" s="2"/>
      <c r="F688" s="2"/>
      <c r="G688" s="4"/>
      <c r="H688" s="5"/>
      <c r="I688" s="37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34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2"/>
      <c r="B689" s="2"/>
      <c r="C689" s="241"/>
      <c r="D689" s="241"/>
      <c r="E689" s="2"/>
      <c r="F689" s="2"/>
      <c r="G689" s="4"/>
      <c r="H689" s="5"/>
      <c r="I689" s="37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34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2"/>
      <c r="B690" s="2"/>
      <c r="C690" s="241"/>
      <c r="D690" s="241"/>
      <c r="E690" s="2"/>
      <c r="F690" s="2"/>
      <c r="G690" s="4"/>
      <c r="H690" s="5"/>
      <c r="I690" s="37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34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2"/>
      <c r="B691" s="2"/>
      <c r="C691" s="241"/>
      <c r="D691" s="241"/>
      <c r="E691" s="2"/>
      <c r="F691" s="2"/>
      <c r="G691" s="4"/>
      <c r="H691" s="5"/>
      <c r="I691" s="37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34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2"/>
      <c r="B692" s="2"/>
      <c r="C692" s="241"/>
      <c r="D692" s="241"/>
      <c r="E692" s="2"/>
      <c r="F692" s="2"/>
      <c r="G692" s="4"/>
      <c r="H692" s="5"/>
      <c r="I692" s="37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34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2"/>
      <c r="B693" s="2"/>
      <c r="C693" s="241"/>
      <c r="D693" s="241"/>
      <c r="E693" s="2"/>
      <c r="F693" s="2"/>
      <c r="G693" s="4"/>
      <c r="H693" s="5"/>
      <c r="I693" s="37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34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2"/>
      <c r="B694" s="2"/>
      <c r="C694" s="241"/>
      <c r="D694" s="241"/>
      <c r="E694" s="2"/>
      <c r="F694" s="2"/>
      <c r="G694" s="4"/>
      <c r="H694" s="5"/>
      <c r="I694" s="37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34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2"/>
      <c r="B695" s="2"/>
      <c r="C695" s="241"/>
      <c r="D695" s="241"/>
      <c r="E695" s="2"/>
      <c r="F695" s="2"/>
      <c r="G695" s="4"/>
      <c r="H695" s="5"/>
      <c r="I695" s="37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34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2"/>
      <c r="B696" s="2"/>
      <c r="C696" s="241"/>
      <c r="D696" s="241"/>
      <c r="E696" s="2"/>
      <c r="F696" s="2"/>
      <c r="G696" s="4"/>
      <c r="H696" s="5"/>
      <c r="I696" s="37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34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2"/>
      <c r="B697" s="2"/>
      <c r="C697" s="241"/>
      <c r="D697" s="241"/>
      <c r="E697" s="2"/>
      <c r="F697" s="2"/>
      <c r="G697" s="4"/>
      <c r="H697" s="5"/>
      <c r="I697" s="37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34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2"/>
      <c r="B698" s="2"/>
      <c r="C698" s="241"/>
      <c r="D698" s="241"/>
      <c r="E698" s="2"/>
      <c r="F698" s="2"/>
      <c r="G698" s="4"/>
      <c r="H698" s="5"/>
      <c r="I698" s="37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34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2"/>
      <c r="B699" s="2"/>
      <c r="C699" s="241"/>
      <c r="D699" s="241"/>
      <c r="E699" s="2"/>
      <c r="F699" s="2"/>
      <c r="G699" s="4"/>
      <c r="H699" s="5"/>
      <c r="I699" s="37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34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2"/>
      <c r="B700" s="2"/>
      <c r="C700" s="241"/>
      <c r="D700" s="241"/>
      <c r="E700" s="2"/>
      <c r="F700" s="2"/>
      <c r="G700" s="4"/>
      <c r="H700" s="5"/>
      <c r="I700" s="37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34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2"/>
      <c r="B701" s="2"/>
      <c r="C701" s="241"/>
      <c r="D701" s="241"/>
      <c r="E701" s="2"/>
      <c r="F701" s="2"/>
      <c r="G701" s="4"/>
      <c r="H701" s="5"/>
      <c r="I701" s="37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34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2"/>
      <c r="B702" s="2"/>
      <c r="C702" s="241"/>
      <c r="D702" s="241"/>
      <c r="E702" s="2"/>
      <c r="F702" s="2"/>
      <c r="G702" s="4"/>
      <c r="H702" s="5"/>
      <c r="I702" s="37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34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2"/>
      <c r="B703" s="2"/>
      <c r="C703" s="241"/>
      <c r="D703" s="241"/>
      <c r="E703" s="2"/>
      <c r="F703" s="2"/>
      <c r="G703" s="4"/>
      <c r="H703" s="5"/>
      <c r="I703" s="37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34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2"/>
      <c r="B704" s="2"/>
      <c r="C704" s="241"/>
      <c r="D704" s="241"/>
      <c r="E704" s="2"/>
      <c r="F704" s="2"/>
      <c r="G704" s="4"/>
      <c r="H704" s="5"/>
      <c r="I704" s="37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34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2"/>
      <c r="B705" s="2"/>
      <c r="C705" s="241"/>
      <c r="D705" s="241"/>
      <c r="E705" s="2"/>
      <c r="F705" s="2"/>
      <c r="G705" s="4"/>
      <c r="H705" s="5"/>
      <c r="I705" s="37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34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2"/>
      <c r="B706" s="2"/>
      <c r="C706" s="241"/>
      <c r="D706" s="241"/>
      <c r="E706" s="2"/>
      <c r="F706" s="2"/>
      <c r="G706" s="4"/>
      <c r="H706" s="5"/>
      <c r="I706" s="37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34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2"/>
      <c r="B707" s="2"/>
      <c r="C707" s="241"/>
      <c r="D707" s="241"/>
      <c r="E707" s="2"/>
      <c r="F707" s="2"/>
      <c r="G707" s="4"/>
      <c r="H707" s="5"/>
      <c r="I707" s="37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34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2"/>
      <c r="B708" s="2"/>
      <c r="C708" s="241"/>
      <c r="D708" s="241"/>
      <c r="E708" s="2"/>
      <c r="F708" s="2"/>
      <c r="G708" s="4"/>
      <c r="H708" s="5"/>
      <c r="I708" s="37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34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2"/>
      <c r="B709" s="2"/>
      <c r="C709" s="241"/>
      <c r="D709" s="241"/>
      <c r="E709" s="2"/>
      <c r="F709" s="2"/>
      <c r="G709" s="4"/>
      <c r="H709" s="5"/>
      <c r="I709" s="37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34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2"/>
      <c r="B710" s="2"/>
      <c r="C710" s="241"/>
      <c r="D710" s="241"/>
      <c r="E710" s="2"/>
      <c r="F710" s="2"/>
      <c r="G710" s="4"/>
      <c r="H710" s="5"/>
      <c r="I710" s="37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34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2"/>
      <c r="B711" s="2"/>
      <c r="C711" s="241"/>
      <c r="D711" s="241"/>
      <c r="E711" s="2"/>
      <c r="F711" s="2"/>
      <c r="G711" s="4"/>
      <c r="H711" s="5"/>
      <c r="I711" s="37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34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2"/>
      <c r="B712" s="2"/>
      <c r="C712" s="241"/>
      <c r="D712" s="241"/>
      <c r="E712" s="2"/>
      <c r="F712" s="2"/>
      <c r="G712" s="4"/>
      <c r="H712" s="5"/>
      <c r="I712" s="37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34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2"/>
      <c r="B713" s="2"/>
      <c r="C713" s="241"/>
      <c r="D713" s="241"/>
      <c r="E713" s="2"/>
      <c r="F713" s="2"/>
      <c r="G713" s="4"/>
      <c r="H713" s="5"/>
      <c r="I713" s="37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34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2"/>
      <c r="B714" s="2"/>
      <c r="C714" s="241"/>
      <c r="D714" s="241"/>
      <c r="E714" s="2"/>
      <c r="F714" s="2"/>
      <c r="G714" s="4"/>
      <c r="H714" s="5"/>
      <c r="I714" s="37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34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2"/>
      <c r="B715" s="2"/>
      <c r="C715" s="241"/>
      <c r="D715" s="241"/>
      <c r="E715" s="2"/>
      <c r="F715" s="2"/>
      <c r="G715" s="4"/>
      <c r="H715" s="5"/>
      <c r="I715" s="37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34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2"/>
      <c r="B716" s="2"/>
      <c r="C716" s="241"/>
      <c r="D716" s="241"/>
      <c r="E716" s="2"/>
      <c r="F716" s="2"/>
      <c r="G716" s="4"/>
      <c r="H716" s="5"/>
      <c r="I716" s="37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34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2"/>
      <c r="B717" s="2"/>
      <c r="C717" s="241"/>
      <c r="D717" s="241"/>
      <c r="E717" s="2"/>
      <c r="F717" s="2"/>
      <c r="G717" s="4"/>
      <c r="H717" s="5"/>
      <c r="I717" s="37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34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2"/>
      <c r="B718" s="2"/>
      <c r="C718" s="241"/>
      <c r="D718" s="241"/>
      <c r="E718" s="2"/>
      <c r="F718" s="2"/>
      <c r="G718" s="4"/>
      <c r="H718" s="5"/>
      <c r="I718" s="37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34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2"/>
      <c r="B719" s="2"/>
      <c r="C719" s="241"/>
      <c r="D719" s="241"/>
      <c r="E719" s="2"/>
      <c r="F719" s="2"/>
      <c r="G719" s="4"/>
      <c r="H719" s="5"/>
      <c r="I719" s="37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34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2"/>
      <c r="B720" s="2"/>
      <c r="C720" s="241"/>
      <c r="D720" s="241"/>
      <c r="E720" s="2"/>
      <c r="F720" s="2"/>
      <c r="G720" s="4"/>
      <c r="H720" s="5"/>
      <c r="I720" s="37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34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2"/>
      <c r="B721" s="2"/>
      <c r="C721" s="241"/>
      <c r="D721" s="241"/>
      <c r="E721" s="2"/>
      <c r="F721" s="2"/>
      <c r="G721" s="4"/>
      <c r="H721" s="5"/>
      <c r="I721" s="37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34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2"/>
      <c r="B722" s="2"/>
      <c r="C722" s="241"/>
      <c r="D722" s="241"/>
      <c r="E722" s="2"/>
      <c r="F722" s="2"/>
      <c r="G722" s="4"/>
      <c r="H722" s="5"/>
      <c r="I722" s="37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34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2"/>
      <c r="B723" s="2"/>
      <c r="C723" s="241"/>
      <c r="D723" s="241"/>
      <c r="E723" s="2"/>
      <c r="F723" s="2"/>
      <c r="G723" s="4"/>
      <c r="H723" s="5"/>
      <c r="I723" s="37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34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2"/>
      <c r="B724" s="2"/>
      <c r="C724" s="241"/>
      <c r="D724" s="241"/>
      <c r="E724" s="2"/>
      <c r="F724" s="2"/>
      <c r="G724" s="4"/>
      <c r="H724" s="5"/>
      <c r="I724" s="37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34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2"/>
      <c r="B725" s="2"/>
      <c r="C725" s="241"/>
      <c r="D725" s="241"/>
      <c r="E725" s="2"/>
      <c r="F725" s="2"/>
      <c r="G725" s="4"/>
      <c r="H725" s="5"/>
      <c r="I725" s="37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34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2"/>
      <c r="B726" s="2"/>
      <c r="C726" s="241"/>
      <c r="D726" s="241"/>
      <c r="E726" s="2"/>
      <c r="F726" s="2"/>
      <c r="G726" s="4"/>
      <c r="H726" s="5"/>
      <c r="I726" s="37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34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2"/>
      <c r="B727" s="2"/>
      <c r="C727" s="241"/>
      <c r="D727" s="241"/>
      <c r="E727" s="2"/>
      <c r="F727" s="2"/>
      <c r="G727" s="4"/>
      <c r="H727" s="5"/>
      <c r="I727" s="37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34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2"/>
      <c r="B728" s="2"/>
      <c r="C728" s="241"/>
      <c r="D728" s="241"/>
      <c r="E728" s="2"/>
      <c r="F728" s="2"/>
      <c r="G728" s="4"/>
      <c r="H728" s="5"/>
      <c r="I728" s="37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34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2"/>
      <c r="B729" s="2"/>
      <c r="C729" s="241"/>
      <c r="D729" s="241"/>
      <c r="E729" s="2"/>
      <c r="F729" s="2"/>
      <c r="G729" s="4"/>
      <c r="H729" s="5"/>
      <c r="I729" s="37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34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2"/>
      <c r="B730" s="2"/>
      <c r="C730" s="241"/>
      <c r="D730" s="241"/>
      <c r="E730" s="2"/>
      <c r="F730" s="2"/>
      <c r="G730" s="4"/>
      <c r="H730" s="5"/>
      <c r="I730" s="37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34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2"/>
      <c r="B731" s="2"/>
      <c r="C731" s="241"/>
      <c r="D731" s="241"/>
      <c r="E731" s="2"/>
      <c r="F731" s="2"/>
      <c r="G731" s="4"/>
      <c r="H731" s="5"/>
      <c r="I731" s="37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34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2"/>
      <c r="B732" s="2"/>
      <c r="C732" s="241"/>
      <c r="D732" s="241"/>
      <c r="E732" s="2"/>
      <c r="F732" s="2"/>
      <c r="G732" s="4"/>
      <c r="H732" s="5"/>
      <c r="I732" s="37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34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2"/>
      <c r="B733" s="2"/>
      <c r="C733" s="241"/>
      <c r="D733" s="241"/>
      <c r="E733" s="2"/>
      <c r="F733" s="2"/>
      <c r="G733" s="4"/>
      <c r="H733" s="5"/>
      <c r="I733" s="37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34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2"/>
      <c r="B734" s="2"/>
      <c r="C734" s="241"/>
      <c r="D734" s="241"/>
      <c r="E734" s="2"/>
      <c r="F734" s="2"/>
      <c r="G734" s="4"/>
      <c r="H734" s="5"/>
      <c r="I734" s="37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34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2"/>
      <c r="B735" s="2"/>
      <c r="C735" s="241"/>
      <c r="D735" s="241"/>
      <c r="E735" s="2"/>
      <c r="F735" s="2"/>
      <c r="G735" s="4"/>
      <c r="H735" s="5"/>
      <c r="I735" s="37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34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2"/>
      <c r="B736" s="2"/>
      <c r="C736" s="241"/>
      <c r="D736" s="241"/>
      <c r="E736" s="2"/>
      <c r="F736" s="2"/>
      <c r="G736" s="4"/>
      <c r="H736" s="5"/>
      <c r="I736" s="37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34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2"/>
      <c r="B737" s="2"/>
      <c r="C737" s="241"/>
      <c r="D737" s="241"/>
      <c r="E737" s="2"/>
      <c r="F737" s="2"/>
      <c r="G737" s="4"/>
      <c r="H737" s="5"/>
      <c r="I737" s="37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34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2"/>
      <c r="B738" s="2"/>
      <c r="C738" s="241"/>
      <c r="D738" s="241"/>
      <c r="E738" s="2"/>
      <c r="F738" s="2"/>
      <c r="G738" s="4"/>
      <c r="H738" s="5"/>
      <c r="I738" s="37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34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2"/>
      <c r="B739" s="2"/>
      <c r="C739" s="241"/>
      <c r="D739" s="241"/>
      <c r="E739" s="2"/>
      <c r="F739" s="2"/>
      <c r="G739" s="4"/>
      <c r="H739" s="5"/>
      <c r="I739" s="37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34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2"/>
      <c r="B740" s="2"/>
      <c r="C740" s="241"/>
      <c r="D740" s="241"/>
      <c r="E740" s="2"/>
      <c r="F740" s="2"/>
      <c r="G740" s="4"/>
      <c r="H740" s="5"/>
      <c r="I740" s="37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34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2"/>
      <c r="B741" s="2"/>
      <c r="C741" s="241"/>
      <c r="D741" s="241"/>
      <c r="E741" s="2"/>
      <c r="F741" s="2"/>
      <c r="G741" s="4"/>
      <c r="H741" s="5"/>
      <c r="I741" s="37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34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2"/>
      <c r="B742" s="2"/>
      <c r="C742" s="241"/>
      <c r="D742" s="241"/>
      <c r="E742" s="2"/>
      <c r="F742" s="2"/>
      <c r="G742" s="4"/>
      <c r="H742" s="5"/>
      <c r="I742" s="37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34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2"/>
      <c r="B743" s="2"/>
      <c r="C743" s="241"/>
      <c r="D743" s="241"/>
      <c r="E743" s="2"/>
      <c r="F743" s="2"/>
      <c r="G743" s="4"/>
      <c r="H743" s="5"/>
      <c r="I743" s="37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34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2"/>
      <c r="B744" s="2"/>
      <c r="C744" s="241"/>
      <c r="D744" s="241"/>
      <c r="E744" s="2"/>
      <c r="F744" s="2"/>
      <c r="G744" s="4"/>
      <c r="H744" s="5"/>
      <c r="I744" s="37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34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2"/>
      <c r="B745" s="2"/>
      <c r="C745" s="241"/>
      <c r="D745" s="241"/>
      <c r="E745" s="2"/>
      <c r="F745" s="2"/>
      <c r="G745" s="4"/>
      <c r="H745" s="5"/>
      <c r="I745" s="37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34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2"/>
      <c r="B746" s="2"/>
      <c r="C746" s="241"/>
      <c r="D746" s="241"/>
      <c r="E746" s="2"/>
      <c r="F746" s="2"/>
      <c r="G746" s="4"/>
      <c r="H746" s="5"/>
      <c r="I746" s="37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34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2"/>
      <c r="B747" s="2"/>
      <c r="C747" s="241"/>
      <c r="D747" s="241"/>
      <c r="E747" s="2"/>
      <c r="F747" s="2"/>
      <c r="G747" s="4"/>
      <c r="H747" s="5"/>
      <c r="I747" s="37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34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2"/>
      <c r="B748" s="2"/>
      <c r="C748" s="241"/>
      <c r="D748" s="241"/>
      <c r="E748" s="2"/>
      <c r="F748" s="2"/>
      <c r="G748" s="4"/>
      <c r="H748" s="5"/>
      <c r="I748" s="37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34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2"/>
      <c r="B749" s="2"/>
      <c r="C749" s="241"/>
      <c r="D749" s="241"/>
      <c r="E749" s="2"/>
      <c r="F749" s="2"/>
      <c r="G749" s="4"/>
      <c r="H749" s="5"/>
      <c r="I749" s="37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34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2"/>
      <c r="B750" s="2"/>
      <c r="C750" s="241"/>
      <c r="D750" s="241"/>
      <c r="E750" s="2"/>
      <c r="F750" s="2"/>
      <c r="G750" s="4"/>
      <c r="H750" s="5"/>
      <c r="I750" s="37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34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2"/>
      <c r="B751" s="2"/>
      <c r="C751" s="241"/>
      <c r="D751" s="241"/>
      <c r="E751" s="2"/>
      <c r="F751" s="2"/>
      <c r="G751" s="4"/>
      <c r="H751" s="5"/>
      <c r="I751" s="37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34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2"/>
      <c r="B752" s="2"/>
      <c r="C752" s="241"/>
      <c r="D752" s="241"/>
      <c r="E752" s="2"/>
      <c r="F752" s="2"/>
      <c r="G752" s="4"/>
      <c r="H752" s="5"/>
      <c r="I752" s="37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34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2"/>
      <c r="B753" s="2"/>
      <c r="C753" s="241"/>
      <c r="D753" s="241"/>
      <c r="E753" s="2"/>
      <c r="F753" s="2"/>
      <c r="G753" s="4"/>
      <c r="H753" s="5"/>
      <c r="I753" s="37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34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2"/>
      <c r="B754" s="2"/>
      <c r="C754" s="241"/>
      <c r="D754" s="241"/>
      <c r="E754" s="2"/>
      <c r="F754" s="2"/>
      <c r="G754" s="4"/>
      <c r="H754" s="5"/>
      <c r="I754" s="37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34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2"/>
      <c r="B755" s="2"/>
      <c r="C755" s="241"/>
      <c r="D755" s="241"/>
      <c r="E755" s="2"/>
      <c r="F755" s="2"/>
      <c r="G755" s="4"/>
      <c r="H755" s="5"/>
      <c r="I755" s="37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34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2"/>
      <c r="B756" s="2"/>
      <c r="C756" s="241"/>
      <c r="D756" s="241"/>
      <c r="E756" s="2"/>
      <c r="F756" s="2"/>
      <c r="G756" s="4"/>
      <c r="H756" s="5"/>
      <c r="I756" s="37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34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2"/>
      <c r="B757" s="2"/>
      <c r="C757" s="241"/>
      <c r="D757" s="241"/>
      <c r="E757" s="2"/>
      <c r="F757" s="2"/>
      <c r="G757" s="4"/>
      <c r="H757" s="5"/>
      <c r="I757" s="37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34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2"/>
      <c r="B758" s="2"/>
      <c r="C758" s="241"/>
      <c r="D758" s="241"/>
      <c r="E758" s="2"/>
      <c r="F758" s="2"/>
      <c r="G758" s="4"/>
      <c r="H758" s="5"/>
      <c r="I758" s="37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34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2"/>
      <c r="B759" s="2"/>
      <c r="C759" s="241"/>
      <c r="D759" s="241"/>
      <c r="E759" s="2"/>
      <c r="F759" s="2"/>
      <c r="G759" s="4"/>
      <c r="H759" s="5"/>
      <c r="I759" s="37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34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2"/>
      <c r="B760" s="2"/>
      <c r="C760" s="241"/>
      <c r="D760" s="241"/>
      <c r="E760" s="2"/>
      <c r="F760" s="2"/>
      <c r="G760" s="4"/>
      <c r="H760" s="5"/>
      <c r="I760" s="37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34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2"/>
      <c r="B761" s="2"/>
      <c r="C761" s="241"/>
      <c r="D761" s="241"/>
      <c r="E761" s="2"/>
      <c r="F761" s="2"/>
      <c r="G761" s="4"/>
      <c r="H761" s="5"/>
      <c r="I761" s="37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34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2"/>
      <c r="B762" s="2"/>
      <c r="C762" s="241"/>
      <c r="D762" s="241"/>
      <c r="E762" s="2"/>
      <c r="F762" s="2"/>
      <c r="G762" s="4"/>
      <c r="H762" s="5"/>
      <c r="I762" s="37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34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2"/>
      <c r="B763" s="2"/>
      <c r="C763" s="241"/>
      <c r="D763" s="241"/>
      <c r="E763" s="2"/>
      <c r="F763" s="2"/>
      <c r="G763" s="4"/>
      <c r="H763" s="5"/>
      <c r="I763" s="37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34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2"/>
      <c r="B764" s="2"/>
      <c r="C764" s="241"/>
      <c r="D764" s="241"/>
      <c r="E764" s="2"/>
      <c r="F764" s="2"/>
      <c r="G764" s="4"/>
      <c r="H764" s="5"/>
      <c r="I764" s="37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34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2"/>
      <c r="B765" s="2"/>
      <c r="C765" s="241"/>
      <c r="D765" s="241"/>
      <c r="E765" s="2"/>
      <c r="F765" s="2"/>
      <c r="G765" s="4"/>
      <c r="H765" s="5"/>
      <c r="I765" s="37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34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2"/>
      <c r="B766" s="2"/>
      <c r="C766" s="241"/>
      <c r="D766" s="241"/>
      <c r="E766" s="2"/>
      <c r="F766" s="2"/>
      <c r="G766" s="4"/>
      <c r="H766" s="5"/>
      <c r="I766" s="37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34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2"/>
      <c r="B767" s="2"/>
      <c r="C767" s="241"/>
      <c r="D767" s="241"/>
      <c r="E767" s="2"/>
      <c r="F767" s="2"/>
      <c r="G767" s="4"/>
      <c r="H767" s="5"/>
      <c r="I767" s="37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34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2"/>
      <c r="B768" s="2"/>
      <c r="C768" s="241"/>
      <c r="D768" s="241"/>
      <c r="E768" s="2"/>
      <c r="F768" s="2"/>
      <c r="G768" s="4"/>
      <c r="H768" s="5"/>
      <c r="I768" s="37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34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2"/>
      <c r="B769" s="2"/>
      <c r="C769" s="241"/>
      <c r="D769" s="241"/>
      <c r="E769" s="2"/>
      <c r="F769" s="2"/>
      <c r="G769" s="4"/>
      <c r="H769" s="5"/>
      <c r="I769" s="37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34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2"/>
      <c r="B770" s="2"/>
      <c r="C770" s="241"/>
      <c r="D770" s="241"/>
      <c r="E770" s="2"/>
      <c r="F770" s="2"/>
      <c r="G770" s="4"/>
      <c r="H770" s="5"/>
      <c r="I770" s="37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34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2"/>
      <c r="B771" s="2"/>
      <c r="C771" s="241"/>
      <c r="D771" s="241"/>
      <c r="E771" s="2"/>
      <c r="F771" s="2"/>
      <c r="G771" s="4"/>
      <c r="H771" s="5"/>
      <c r="I771" s="37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34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2"/>
      <c r="B772" s="2"/>
      <c r="C772" s="241"/>
      <c r="D772" s="241"/>
      <c r="E772" s="2"/>
      <c r="F772" s="2"/>
      <c r="G772" s="4"/>
      <c r="H772" s="5"/>
      <c r="I772" s="37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34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2"/>
      <c r="B773" s="2"/>
      <c r="C773" s="241"/>
      <c r="D773" s="241"/>
      <c r="E773" s="2"/>
      <c r="F773" s="2"/>
      <c r="G773" s="4"/>
      <c r="H773" s="5"/>
      <c r="I773" s="37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34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2"/>
      <c r="B774" s="2"/>
      <c r="C774" s="241"/>
      <c r="D774" s="241"/>
      <c r="E774" s="2"/>
      <c r="F774" s="2"/>
      <c r="G774" s="4"/>
      <c r="H774" s="5"/>
      <c r="I774" s="37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34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2"/>
      <c r="B775" s="2"/>
      <c r="C775" s="241"/>
      <c r="D775" s="241"/>
      <c r="E775" s="2"/>
      <c r="F775" s="2"/>
      <c r="G775" s="4"/>
      <c r="H775" s="5"/>
      <c r="I775" s="37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34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2"/>
      <c r="B776" s="2"/>
      <c r="C776" s="241"/>
      <c r="D776" s="241"/>
      <c r="E776" s="2"/>
      <c r="F776" s="2"/>
      <c r="G776" s="4"/>
      <c r="H776" s="5"/>
      <c r="I776" s="37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34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2"/>
      <c r="B777" s="2"/>
      <c r="C777" s="241"/>
      <c r="D777" s="241"/>
      <c r="E777" s="2"/>
      <c r="F777" s="2"/>
      <c r="G777" s="4"/>
      <c r="H777" s="5"/>
      <c r="I777" s="37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34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2"/>
      <c r="B778" s="2"/>
      <c r="C778" s="241"/>
      <c r="D778" s="241"/>
      <c r="E778" s="2"/>
      <c r="F778" s="2"/>
      <c r="G778" s="4"/>
      <c r="H778" s="5"/>
      <c r="I778" s="37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34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2"/>
      <c r="B779" s="2"/>
      <c r="C779" s="241"/>
      <c r="D779" s="241"/>
      <c r="E779" s="2"/>
      <c r="F779" s="2"/>
      <c r="G779" s="4"/>
      <c r="H779" s="5"/>
      <c r="I779" s="37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34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2"/>
      <c r="B780" s="2"/>
      <c r="C780" s="241"/>
      <c r="D780" s="241"/>
      <c r="E780" s="2"/>
      <c r="F780" s="2"/>
      <c r="G780" s="4"/>
      <c r="H780" s="5"/>
      <c r="I780" s="37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34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2"/>
      <c r="B781" s="2"/>
      <c r="C781" s="241"/>
      <c r="D781" s="241"/>
      <c r="E781" s="2"/>
      <c r="F781" s="2"/>
      <c r="G781" s="4"/>
      <c r="H781" s="5"/>
      <c r="I781" s="37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34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2"/>
      <c r="B782" s="2"/>
      <c r="C782" s="241"/>
      <c r="D782" s="241"/>
      <c r="E782" s="2"/>
      <c r="F782" s="2"/>
      <c r="G782" s="4"/>
      <c r="H782" s="5"/>
      <c r="I782" s="37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34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2"/>
      <c r="B783" s="2"/>
      <c r="C783" s="241"/>
      <c r="D783" s="241"/>
      <c r="E783" s="2"/>
      <c r="F783" s="2"/>
      <c r="G783" s="4"/>
      <c r="H783" s="5"/>
      <c r="I783" s="37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34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2"/>
      <c r="B784" s="2"/>
      <c r="C784" s="241"/>
      <c r="D784" s="241"/>
      <c r="E784" s="2"/>
      <c r="F784" s="2"/>
      <c r="G784" s="4"/>
      <c r="H784" s="5"/>
      <c r="I784" s="37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34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2"/>
      <c r="B785" s="2"/>
      <c r="C785" s="241"/>
      <c r="D785" s="241"/>
      <c r="E785" s="2"/>
      <c r="F785" s="2"/>
      <c r="G785" s="4"/>
      <c r="H785" s="5"/>
      <c r="I785" s="37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34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2"/>
      <c r="B786" s="2"/>
      <c r="C786" s="241"/>
      <c r="D786" s="241"/>
      <c r="E786" s="2"/>
      <c r="F786" s="2"/>
      <c r="G786" s="4"/>
      <c r="H786" s="5"/>
      <c r="I786" s="37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34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2"/>
      <c r="B787" s="2"/>
      <c r="C787" s="241"/>
      <c r="D787" s="241"/>
      <c r="E787" s="2"/>
      <c r="F787" s="2"/>
      <c r="G787" s="4"/>
      <c r="H787" s="5"/>
      <c r="I787" s="37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34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2"/>
      <c r="B788" s="2"/>
      <c r="C788" s="241"/>
      <c r="D788" s="241"/>
      <c r="E788" s="2"/>
      <c r="F788" s="2"/>
      <c r="G788" s="4"/>
      <c r="H788" s="5"/>
      <c r="I788" s="37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34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2"/>
      <c r="B789" s="2"/>
      <c r="C789" s="241"/>
      <c r="D789" s="241"/>
      <c r="E789" s="2"/>
      <c r="F789" s="2"/>
      <c r="G789" s="4"/>
      <c r="H789" s="5"/>
      <c r="I789" s="37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34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2"/>
      <c r="B790" s="2"/>
      <c r="C790" s="241"/>
      <c r="D790" s="241"/>
      <c r="E790" s="2"/>
      <c r="F790" s="2"/>
      <c r="G790" s="4"/>
      <c r="H790" s="5"/>
      <c r="I790" s="37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34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2"/>
      <c r="B791" s="2"/>
      <c r="C791" s="241"/>
      <c r="D791" s="241"/>
      <c r="E791" s="2"/>
      <c r="F791" s="2"/>
      <c r="G791" s="4"/>
      <c r="H791" s="5"/>
      <c r="I791" s="37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34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2"/>
      <c r="B792" s="2"/>
      <c r="C792" s="241"/>
      <c r="D792" s="241"/>
      <c r="E792" s="2"/>
      <c r="F792" s="2"/>
      <c r="G792" s="4"/>
      <c r="H792" s="5"/>
      <c r="I792" s="37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34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2"/>
      <c r="B793" s="2"/>
      <c r="C793" s="241"/>
      <c r="D793" s="241"/>
      <c r="E793" s="2"/>
      <c r="F793" s="2"/>
      <c r="G793" s="4"/>
      <c r="H793" s="5"/>
      <c r="I793" s="37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34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2"/>
      <c r="B794" s="2"/>
      <c r="C794" s="241"/>
      <c r="D794" s="241"/>
      <c r="E794" s="2"/>
      <c r="F794" s="2"/>
      <c r="G794" s="4"/>
      <c r="H794" s="5"/>
      <c r="I794" s="37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34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2"/>
      <c r="B795" s="2"/>
      <c r="C795" s="241"/>
      <c r="D795" s="241"/>
      <c r="E795" s="2"/>
      <c r="F795" s="2"/>
      <c r="G795" s="4"/>
      <c r="H795" s="5"/>
      <c r="I795" s="37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34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2"/>
      <c r="B796" s="2"/>
      <c r="C796" s="241"/>
      <c r="D796" s="241"/>
      <c r="E796" s="2"/>
      <c r="F796" s="2"/>
      <c r="G796" s="4"/>
      <c r="H796" s="5"/>
      <c r="I796" s="37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34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2"/>
      <c r="B797" s="2"/>
      <c r="C797" s="241"/>
      <c r="D797" s="241"/>
      <c r="E797" s="2"/>
      <c r="F797" s="2"/>
      <c r="G797" s="4"/>
      <c r="H797" s="5"/>
      <c r="I797" s="37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34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2"/>
      <c r="B798" s="2"/>
      <c r="C798" s="241"/>
      <c r="D798" s="241"/>
      <c r="E798" s="2"/>
      <c r="F798" s="2"/>
      <c r="G798" s="4"/>
      <c r="H798" s="5"/>
      <c r="I798" s="37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34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2"/>
      <c r="B799" s="2"/>
      <c r="C799" s="241"/>
      <c r="D799" s="241"/>
      <c r="E799" s="2"/>
      <c r="F799" s="2"/>
      <c r="G799" s="4"/>
      <c r="H799" s="5"/>
      <c r="I799" s="37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34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2"/>
      <c r="B800" s="2"/>
      <c r="C800" s="241"/>
      <c r="D800" s="241"/>
      <c r="E800" s="2"/>
      <c r="F800" s="2"/>
      <c r="G800" s="4"/>
      <c r="H800" s="5"/>
      <c r="I800" s="37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34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2"/>
      <c r="B801" s="2"/>
      <c r="C801" s="241"/>
      <c r="D801" s="241"/>
      <c r="E801" s="2"/>
      <c r="F801" s="2"/>
      <c r="G801" s="4"/>
      <c r="H801" s="5"/>
      <c r="I801" s="37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34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2"/>
      <c r="B802" s="2"/>
      <c r="C802" s="241"/>
      <c r="D802" s="241"/>
      <c r="E802" s="2"/>
      <c r="F802" s="2"/>
      <c r="G802" s="4"/>
      <c r="H802" s="5"/>
      <c r="I802" s="37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34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2"/>
      <c r="B803" s="2"/>
      <c r="C803" s="241"/>
      <c r="D803" s="241"/>
      <c r="E803" s="2"/>
      <c r="F803" s="2"/>
      <c r="G803" s="4"/>
      <c r="H803" s="5"/>
      <c r="I803" s="37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34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2"/>
      <c r="B804" s="2"/>
      <c r="C804" s="241"/>
      <c r="D804" s="241"/>
      <c r="E804" s="2"/>
      <c r="F804" s="2"/>
      <c r="G804" s="4"/>
      <c r="H804" s="5"/>
      <c r="I804" s="37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34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2"/>
      <c r="B805" s="2"/>
      <c r="C805" s="241"/>
      <c r="D805" s="241"/>
      <c r="E805" s="2"/>
      <c r="F805" s="2"/>
      <c r="G805" s="4"/>
      <c r="H805" s="5"/>
      <c r="I805" s="37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34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2"/>
      <c r="B806" s="2"/>
      <c r="C806" s="241"/>
      <c r="D806" s="241"/>
      <c r="E806" s="2"/>
      <c r="F806" s="2"/>
      <c r="G806" s="4"/>
      <c r="H806" s="5"/>
      <c r="I806" s="37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34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2"/>
      <c r="B807" s="2"/>
      <c r="C807" s="241"/>
      <c r="D807" s="241"/>
      <c r="E807" s="2"/>
      <c r="F807" s="2"/>
      <c r="G807" s="4"/>
      <c r="H807" s="5"/>
      <c r="I807" s="37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34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2"/>
      <c r="B808" s="2"/>
      <c r="C808" s="241"/>
      <c r="D808" s="241"/>
      <c r="E808" s="2"/>
      <c r="F808" s="2"/>
      <c r="G808" s="4"/>
      <c r="H808" s="5"/>
      <c r="I808" s="37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34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2"/>
      <c r="B809" s="2"/>
      <c r="C809" s="241"/>
      <c r="D809" s="241"/>
      <c r="E809" s="2"/>
      <c r="F809" s="2"/>
      <c r="G809" s="4"/>
      <c r="H809" s="5"/>
      <c r="I809" s="37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34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2"/>
      <c r="B810" s="2"/>
      <c r="C810" s="241"/>
      <c r="D810" s="241"/>
      <c r="E810" s="2"/>
      <c r="F810" s="2"/>
      <c r="G810" s="4"/>
      <c r="H810" s="5"/>
      <c r="I810" s="37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34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2"/>
      <c r="B811" s="2"/>
      <c r="C811" s="241"/>
      <c r="D811" s="241"/>
      <c r="E811" s="2"/>
      <c r="F811" s="2"/>
      <c r="G811" s="4"/>
      <c r="H811" s="5"/>
      <c r="I811" s="37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34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2"/>
      <c r="B812" s="2"/>
      <c r="C812" s="241"/>
      <c r="D812" s="241"/>
      <c r="E812" s="2"/>
      <c r="F812" s="2"/>
      <c r="G812" s="4"/>
      <c r="H812" s="5"/>
      <c r="I812" s="37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34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2"/>
      <c r="B813" s="2"/>
      <c r="C813" s="241"/>
      <c r="D813" s="241"/>
      <c r="E813" s="2"/>
      <c r="F813" s="2"/>
      <c r="G813" s="4"/>
      <c r="H813" s="5"/>
      <c r="I813" s="37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34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2"/>
      <c r="B814" s="2"/>
      <c r="C814" s="241"/>
      <c r="D814" s="241"/>
      <c r="E814" s="2"/>
      <c r="F814" s="2"/>
      <c r="G814" s="4"/>
      <c r="H814" s="5"/>
      <c r="I814" s="37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34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2"/>
      <c r="B815" s="2"/>
      <c r="C815" s="241"/>
      <c r="D815" s="241"/>
      <c r="E815" s="2"/>
      <c r="F815" s="2"/>
      <c r="G815" s="4"/>
      <c r="H815" s="5"/>
      <c r="I815" s="37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34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2"/>
      <c r="B816" s="2"/>
      <c r="C816" s="241"/>
      <c r="D816" s="241"/>
      <c r="E816" s="2"/>
      <c r="F816" s="2"/>
      <c r="G816" s="4"/>
      <c r="H816" s="5"/>
      <c r="I816" s="37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34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2"/>
      <c r="B817" s="2"/>
      <c r="C817" s="241"/>
      <c r="D817" s="241"/>
      <c r="E817" s="2"/>
      <c r="F817" s="2"/>
      <c r="G817" s="4"/>
      <c r="H817" s="5"/>
      <c r="I817" s="37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34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2"/>
      <c r="B818" s="2"/>
      <c r="C818" s="241"/>
      <c r="D818" s="241"/>
      <c r="E818" s="2"/>
      <c r="F818" s="2"/>
      <c r="G818" s="4"/>
      <c r="H818" s="5"/>
      <c r="I818" s="37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34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2"/>
      <c r="B819" s="2"/>
      <c r="C819" s="241"/>
      <c r="D819" s="241"/>
      <c r="E819" s="2"/>
      <c r="F819" s="2"/>
      <c r="G819" s="4"/>
      <c r="H819" s="5"/>
      <c r="I819" s="37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34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2"/>
      <c r="B820" s="2"/>
      <c r="C820" s="241"/>
      <c r="D820" s="241"/>
      <c r="E820" s="2"/>
      <c r="F820" s="2"/>
      <c r="G820" s="4"/>
      <c r="H820" s="5"/>
      <c r="I820" s="37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34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2"/>
      <c r="B821" s="2"/>
      <c r="C821" s="241"/>
      <c r="D821" s="241"/>
      <c r="E821" s="2"/>
      <c r="F821" s="2"/>
      <c r="G821" s="4"/>
      <c r="H821" s="5"/>
      <c r="I821" s="37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34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2"/>
      <c r="B822" s="2"/>
      <c r="C822" s="241"/>
      <c r="D822" s="241"/>
      <c r="E822" s="2"/>
      <c r="F822" s="2"/>
      <c r="G822" s="4"/>
      <c r="H822" s="5"/>
      <c r="I822" s="37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34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2"/>
      <c r="B823" s="2"/>
      <c r="C823" s="241"/>
      <c r="D823" s="241"/>
      <c r="E823" s="2"/>
      <c r="F823" s="2"/>
      <c r="G823" s="4"/>
      <c r="H823" s="5"/>
      <c r="I823" s="37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34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2"/>
      <c r="B824" s="2"/>
      <c r="C824" s="241"/>
      <c r="D824" s="241"/>
      <c r="E824" s="2"/>
      <c r="F824" s="2"/>
      <c r="G824" s="4"/>
      <c r="H824" s="5"/>
      <c r="I824" s="37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34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2"/>
      <c r="B825" s="2"/>
      <c r="C825" s="241"/>
      <c r="D825" s="241"/>
      <c r="E825" s="2"/>
      <c r="F825" s="2"/>
      <c r="G825" s="4"/>
      <c r="H825" s="5"/>
      <c r="I825" s="37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34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2"/>
      <c r="B826" s="2"/>
      <c r="C826" s="241"/>
      <c r="D826" s="241"/>
      <c r="E826" s="2"/>
      <c r="F826" s="2"/>
      <c r="G826" s="4"/>
      <c r="H826" s="5"/>
      <c r="I826" s="37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34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2"/>
      <c r="B827" s="2"/>
      <c r="C827" s="241"/>
      <c r="D827" s="241"/>
      <c r="E827" s="2"/>
      <c r="F827" s="2"/>
      <c r="G827" s="4"/>
      <c r="H827" s="5"/>
      <c r="I827" s="37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34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2"/>
      <c r="B828" s="2"/>
      <c r="C828" s="241"/>
      <c r="D828" s="241"/>
      <c r="E828" s="2"/>
      <c r="F828" s="2"/>
      <c r="G828" s="4"/>
      <c r="H828" s="5"/>
      <c r="I828" s="37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34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2"/>
      <c r="B829" s="2"/>
      <c r="C829" s="241"/>
      <c r="D829" s="241"/>
      <c r="E829" s="2"/>
      <c r="F829" s="2"/>
      <c r="G829" s="4"/>
      <c r="H829" s="5"/>
      <c r="I829" s="37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34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2"/>
      <c r="B830" s="2"/>
      <c r="C830" s="241"/>
      <c r="D830" s="241"/>
      <c r="E830" s="2"/>
      <c r="F830" s="2"/>
      <c r="G830" s="4"/>
      <c r="H830" s="5"/>
      <c r="I830" s="37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34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2"/>
      <c r="B831" s="2"/>
      <c r="C831" s="241"/>
      <c r="D831" s="241"/>
      <c r="E831" s="2"/>
      <c r="F831" s="2"/>
      <c r="G831" s="4"/>
      <c r="H831" s="5"/>
      <c r="I831" s="37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34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2"/>
      <c r="B832" s="2"/>
      <c r="C832" s="241"/>
      <c r="D832" s="241"/>
      <c r="E832" s="2"/>
      <c r="F832" s="2"/>
      <c r="G832" s="4"/>
      <c r="H832" s="5"/>
      <c r="I832" s="37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34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2"/>
      <c r="B833" s="2"/>
      <c r="C833" s="241"/>
      <c r="D833" s="241"/>
      <c r="E833" s="2"/>
      <c r="F833" s="2"/>
      <c r="G833" s="4"/>
      <c r="H833" s="5"/>
      <c r="I833" s="37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34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2"/>
      <c r="B834" s="2"/>
      <c r="C834" s="241"/>
      <c r="D834" s="241"/>
      <c r="E834" s="2"/>
      <c r="F834" s="2"/>
      <c r="G834" s="4"/>
      <c r="H834" s="5"/>
      <c r="I834" s="37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34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2"/>
      <c r="B835" s="2"/>
      <c r="C835" s="241"/>
      <c r="D835" s="241"/>
      <c r="E835" s="2"/>
      <c r="F835" s="2"/>
      <c r="G835" s="4"/>
      <c r="H835" s="5"/>
      <c r="I835" s="37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34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2"/>
      <c r="B836" s="2"/>
      <c r="C836" s="241"/>
      <c r="D836" s="241"/>
      <c r="E836" s="2"/>
      <c r="F836" s="2"/>
      <c r="G836" s="4"/>
      <c r="H836" s="5"/>
      <c r="I836" s="37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34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2"/>
      <c r="B837" s="2"/>
      <c r="C837" s="241"/>
      <c r="D837" s="241"/>
      <c r="E837" s="2"/>
      <c r="F837" s="2"/>
      <c r="G837" s="4"/>
      <c r="H837" s="5"/>
      <c r="I837" s="37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34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2"/>
      <c r="B838" s="2"/>
      <c r="C838" s="241"/>
      <c r="D838" s="241"/>
      <c r="E838" s="2"/>
      <c r="F838" s="2"/>
      <c r="G838" s="4"/>
      <c r="H838" s="5"/>
      <c r="I838" s="37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34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2"/>
      <c r="B839" s="2"/>
      <c r="C839" s="241"/>
      <c r="D839" s="241"/>
      <c r="E839" s="2"/>
      <c r="F839" s="2"/>
      <c r="G839" s="4"/>
      <c r="H839" s="5"/>
      <c r="I839" s="37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34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2"/>
      <c r="B840" s="2"/>
      <c r="C840" s="241"/>
      <c r="D840" s="241"/>
      <c r="E840" s="2"/>
      <c r="F840" s="2"/>
      <c r="G840" s="4"/>
      <c r="H840" s="5"/>
      <c r="I840" s="37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34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2"/>
      <c r="B841" s="2"/>
      <c r="C841" s="241"/>
      <c r="D841" s="241"/>
      <c r="E841" s="2"/>
      <c r="F841" s="2"/>
      <c r="G841" s="4"/>
      <c r="H841" s="5"/>
      <c r="I841" s="37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34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2"/>
      <c r="B842" s="2"/>
      <c r="C842" s="241"/>
      <c r="D842" s="241"/>
      <c r="E842" s="2"/>
      <c r="F842" s="2"/>
      <c r="G842" s="4"/>
      <c r="H842" s="5"/>
      <c r="I842" s="37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34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2"/>
      <c r="B843" s="2"/>
      <c r="C843" s="241"/>
      <c r="D843" s="241"/>
      <c r="E843" s="2"/>
      <c r="F843" s="2"/>
      <c r="G843" s="4"/>
      <c r="H843" s="5"/>
      <c r="I843" s="37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34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2"/>
      <c r="B844" s="2"/>
      <c r="C844" s="241"/>
      <c r="D844" s="241"/>
      <c r="E844" s="2"/>
      <c r="F844" s="2"/>
      <c r="G844" s="4"/>
      <c r="H844" s="5"/>
      <c r="I844" s="37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34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2"/>
      <c r="B845" s="2"/>
      <c r="C845" s="241"/>
      <c r="D845" s="241"/>
      <c r="E845" s="2"/>
      <c r="F845" s="2"/>
      <c r="G845" s="4"/>
      <c r="H845" s="5"/>
      <c r="I845" s="37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34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2"/>
      <c r="B846" s="2"/>
      <c r="C846" s="241"/>
      <c r="D846" s="241"/>
      <c r="E846" s="2"/>
      <c r="F846" s="2"/>
      <c r="G846" s="4"/>
      <c r="H846" s="5"/>
      <c r="I846" s="37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34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2"/>
      <c r="B847" s="2"/>
      <c r="C847" s="241"/>
      <c r="D847" s="241"/>
      <c r="E847" s="2"/>
      <c r="F847" s="2"/>
      <c r="G847" s="4"/>
      <c r="H847" s="5"/>
      <c r="I847" s="37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34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2"/>
      <c r="B848" s="2"/>
      <c r="C848" s="241"/>
      <c r="D848" s="241"/>
      <c r="E848" s="2"/>
      <c r="F848" s="2"/>
      <c r="G848" s="4"/>
      <c r="H848" s="5"/>
      <c r="I848" s="37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34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2"/>
      <c r="B849" s="2"/>
      <c r="C849" s="241"/>
      <c r="D849" s="241"/>
      <c r="E849" s="2"/>
      <c r="F849" s="2"/>
      <c r="G849" s="4"/>
      <c r="H849" s="5"/>
      <c r="I849" s="37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34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2"/>
      <c r="B850" s="2"/>
      <c r="C850" s="241"/>
      <c r="D850" s="241"/>
      <c r="E850" s="2"/>
      <c r="F850" s="2"/>
      <c r="G850" s="4"/>
      <c r="H850" s="5"/>
      <c r="I850" s="37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34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2"/>
      <c r="B851" s="2"/>
      <c r="C851" s="241"/>
      <c r="D851" s="241"/>
      <c r="E851" s="2"/>
      <c r="F851" s="2"/>
      <c r="G851" s="4"/>
      <c r="H851" s="5"/>
      <c r="I851" s="37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34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2"/>
      <c r="B852" s="2"/>
      <c r="C852" s="241"/>
      <c r="D852" s="241"/>
      <c r="E852" s="2"/>
      <c r="F852" s="2"/>
      <c r="G852" s="4"/>
      <c r="H852" s="5"/>
      <c r="I852" s="37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34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2"/>
      <c r="B853" s="2"/>
      <c r="C853" s="241"/>
      <c r="D853" s="241"/>
      <c r="E853" s="2"/>
      <c r="F853" s="2"/>
      <c r="G853" s="4"/>
      <c r="H853" s="5"/>
      <c r="I853" s="37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34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2"/>
      <c r="B854" s="2"/>
      <c r="C854" s="241"/>
      <c r="D854" s="241"/>
      <c r="E854" s="2"/>
      <c r="F854" s="2"/>
      <c r="G854" s="4"/>
      <c r="H854" s="5"/>
      <c r="I854" s="37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34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2"/>
      <c r="B855" s="2"/>
      <c r="C855" s="241"/>
      <c r="D855" s="241"/>
      <c r="E855" s="2"/>
      <c r="F855" s="2"/>
      <c r="G855" s="4"/>
      <c r="H855" s="5"/>
      <c r="I855" s="37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34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2"/>
      <c r="B856" s="2"/>
      <c r="C856" s="241"/>
      <c r="D856" s="241"/>
      <c r="E856" s="2"/>
      <c r="F856" s="2"/>
      <c r="G856" s="4"/>
      <c r="H856" s="5"/>
      <c r="I856" s="37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34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2"/>
      <c r="B857" s="2"/>
      <c r="C857" s="241"/>
      <c r="D857" s="241"/>
      <c r="E857" s="2"/>
      <c r="F857" s="2"/>
      <c r="G857" s="4"/>
      <c r="H857" s="5"/>
      <c r="I857" s="37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34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2"/>
      <c r="B858" s="2"/>
      <c r="C858" s="241"/>
      <c r="D858" s="241"/>
      <c r="E858" s="2"/>
      <c r="F858" s="2"/>
      <c r="G858" s="4"/>
      <c r="H858" s="5"/>
      <c r="I858" s="37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34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2"/>
      <c r="B859" s="2"/>
      <c r="C859" s="241"/>
      <c r="D859" s="241"/>
      <c r="E859" s="2"/>
      <c r="F859" s="2"/>
      <c r="G859" s="4"/>
      <c r="H859" s="5"/>
      <c r="I859" s="37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34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2"/>
      <c r="B860" s="2"/>
      <c r="C860" s="241"/>
      <c r="D860" s="241"/>
      <c r="E860" s="2"/>
      <c r="F860" s="2"/>
      <c r="G860" s="4"/>
      <c r="H860" s="5"/>
      <c r="I860" s="37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34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2"/>
      <c r="B861" s="2"/>
      <c r="C861" s="241"/>
      <c r="D861" s="241"/>
      <c r="E861" s="2"/>
      <c r="F861" s="2"/>
      <c r="G861" s="4"/>
      <c r="H861" s="5"/>
      <c r="I861" s="37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34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2"/>
      <c r="B862" s="2"/>
      <c r="C862" s="241"/>
      <c r="D862" s="241"/>
      <c r="E862" s="2"/>
      <c r="F862" s="2"/>
      <c r="G862" s="4"/>
      <c r="H862" s="5"/>
      <c r="I862" s="37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34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2"/>
      <c r="B863" s="2"/>
      <c r="C863" s="241"/>
      <c r="D863" s="241"/>
      <c r="E863" s="2"/>
      <c r="F863" s="2"/>
      <c r="G863" s="4"/>
      <c r="H863" s="5"/>
      <c r="I863" s="37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34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2"/>
      <c r="B864" s="2"/>
      <c r="C864" s="241"/>
      <c r="D864" s="241"/>
      <c r="E864" s="2"/>
      <c r="F864" s="2"/>
      <c r="G864" s="4"/>
      <c r="H864" s="5"/>
      <c r="I864" s="37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34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2"/>
      <c r="B865" s="2"/>
      <c r="C865" s="241"/>
      <c r="D865" s="241"/>
      <c r="E865" s="2"/>
      <c r="F865" s="2"/>
      <c r="G865" s="4"/>
      <c r="H865" s="5"/>
      <c r="I865" s="37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34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2"/>
      <c r="B866" s="2"/>
      <c r="C866" s="241"/>
      <c r="D866" s="241"/>
      <c r="E866" s="2"/>
      <c r="F866" s="2"/>
      <c r="G866" s="4"/>
      <c r="H866" s="5"/>
      <c r="I866" s="37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34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2"/>
      <c r="B867" s="2"/>
      <c r="C867" s="241"/>
      <c r="D867" s="241"/>
      <c r="E867" s="2"/>
      <c r="F867" s="2"/>
      <c r="G867" s="4"/>
      <c r="H867" s="5"/>
      <c r="I867" s="37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34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2"/>
      <c r="B868" s="2"/>
      <c r="C868" s="241"/>
      <c r="D868" s="241"/>
      <c r="E868" s="2"/>
      <c r="F868" s="2"/>
      <c r="G868" s="4"/>
      <c r="H868" s="5"/>
      <c r="I868" s="37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34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2"/>
      <c r="B869" s="2"/>
      <c r="C869" s="241"/>
      <c r="D869" s="241"/>
      <c r="E869" s="2"/>
      <c r="F869" s="2"/>
      <c r="G869" s="4"/>
      <c r="H869" s="5"/>
      <c r="I869" s="37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34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2"/>
      <c r="B870" s="2"/>
      <c r="C870" s="241"/>
      <c r="D870" s="241"/>
      <c r="E870" s="2"/>
      <c r="F870" s="2"/>
      <c r="G870" s="4"/>
      <c r="H870" s="5"/>
      <c r="I870" s="37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34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2"/>
      <c r="B871" s="2"/>
      <c r="C871" s="241"/>
      <c r="D871" s="241"/>
      <c r="E871" s="2"/>
      <c r="F871" s="2"/>
      <c r="G871" s="4"/>
      <c r="H871" s="5"/>
      <c r="I871" s="37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34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2"/>
      <c r="B872" s="2"/>
      <c r="C872" s="241"/>
      <c r="D872" s="241"/>
      <c r="E872" s="2"/>
      <c r="F872" s="2"/>
      <c r="G872" s="4"/>
      <c r="H872" s="5"/>
      <c r="I872" s="37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34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2"/>
      <c r="B873" s="2"/>
      <c r="C873" s="241"/>
      <c r="D873" s="241"/>
      <c r="E873" s="2"/>
      <c r="F873" s="2"/>
      <c r="G873" s="4"/>
      <c r="H873" s="5"/>
      <c r="I873" s="37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34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2"/>
      <c r="B874" s="2"/>
      <c r="C874" s="241"/>
      <c r="D874" s="241"/>
      <c r="E874" s="2"/>
      <c r="F874" s="2"/>
      <c r="G874" s="4"/>
      <c r="H874" s="5"/>
      <c r="I874" s="37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34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2"/>
      <c r="B875" s="2"/>
      <c r="C875" s="241"/>
      <c r="D875" s="241"/>
      <c r="E875" s="2"/>
      <c r="F875" s="2"/>
      <c r="G875" s="4"/>
      <c r="H875" s="5"/>
      <c r="I875" s="37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34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2"/>
      <c r="B876" s="2"/>
      <c r="C876" s="241"/>
      <c r="D876" s="241"/>
      <c r="E876" s="2"/>
      <c r="F876" s="2"/>
      <c r="G876" s="4"/>
      <c r="H876" s="5"/>
      <c r="I876" s="37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34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2"/>
      <c r="B877" s="2"/>
      <c r="C877" s="241"/>
      <c r="D877" s="241"/>
      <c r="E877" s="2"/>
      <c r="F877" s="2"/>
      <c r="G877" s="4"/>
      <c r="H877" s="5"/>
      <c r="I877" s="37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34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2"/>
      <c r="B878" s="2"/>
      <c r="C878" s="241"/>
      <c r="D878" s="241"/>
      <c r="E878" s="2"/>
      <c r="F878" s="2"/>
      <c r="G878" s="4"/>
      <c r="H878" s="5"/>
      <c r="I878" s="37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34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2"/>
      <c r="B879" s="2"/>
      <c r="C879" s="241"/>
      <c r="D879" s="241"/>
      <c r="E879" s="2"/>
      <c r="F879" s="2"/>
      <c r="G879" s="4"/>
      <c r="H879" s="5"/>
      <c r="I879" s="37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34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2"/>
      <c r="B880" s="2"/>
      <c r="C880" s="241"/>
      <c r="D880" s="241"/>
      <c r="E880" s="2"/>
      <c r="F880" s="2"/>
      <c r="G880" s="4"/>
      <c r="H880" s="5"/>
      <c r="I880" s="37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34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2"/>
      <c r="B881" s="2"/>
      <c r="C881" s="241"/>
      <c r="D881" s="241"/>
      <c r="E881" s="2"/>
      <c r="F881" s="2"/>
      <c r="G881" s="4"/>
      <c r="H881" s="5"/>
      <c r="I881" s="37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34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2"/>
      <c r="B882" s="2"/>
      <c r="C882" s="241"/>
      <c r="D882" s="241"/>
      <c r="E882" s="2"/>
      <c r="F882" s="2"/>
      <c r="G882" s="4"/>
      <c r="H882" s="5"/>
      <c r="I882" s="37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34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2"/>
      <c r="B883" s="2"/>
      <c r="C883" s="241"/>
      <c r="D883" s="241"/>
      <c r="E883" s="2"/>
      <c r="F883" s="2"/>
      <c r="G883" s="4"/>
      <c r="H883" s="5"/>
      <c r="I883" s="37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34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2"/>
      <c r="B884" s="2"/>
      <c r="C884" s="241"/>
      <c r="D884" s="241"/>
      <c r="E884" s="2"/>
      <c r="F884" s="2"/>
      <c r="G884" s="4"/>
      <c r="H884" s="5"/>
      <c r="I884" s="37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34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2"/>
      <c r="B885" s="2"/>
      <c r="C885" s="241"/>
      <c r="D885" s="241"/>
      <c r="E885" s="2"/>
      <c r="F885" s="2"/>
      <c r="G885" s="4"/>
      <c r="H885" s="5"/>
      <c r="I885" s="37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34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2"/>
      <c r="B886" s="2"/>
      <c r="C886" s="241"/>
      <c r="D886" s="241"/>
      <c r="E886" s="2"/>
      <c r="F886" s="2"/>
      <c r="G886" s="4"/>
      <c r="H886" s="5"/>
      <c r="I886" s="37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34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2"/>
      <c r="B887" s="2"/>
      <c r="C887" s="241"/>
      <c r="D887" s="241"/>
      <c r="E887" s="2"/>
      <c r="F887" s="2"/>
      <c r="G887" s="4"/>
      <c r="H887" s="5"/>
      <c r="I887" s="37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34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2"/>
      <c r="B888" s="2"/>
      <c r="C888" s="241"/>
      <c r="D888" s="241"/>
      <c r="E888" s="2"/>
      <c r="F888" s="2"/>
      <c r="G888" s="4"/>
      <c r="H888" s="5"/>
      <c r="I888" s="37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34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2"/>
      <c r="B889" s="2"/>
      <c r="C889" s="241"/>
      <c r="D889" s="241"/>
      <c r="E889" s="2"/>
      <c r="F889" s="2"/>
      <c r="G889" s="4"/>
      <c r="H889" s="5"/>
      <c r="I889" s="37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34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2"/>
      <c r="B890" s="2"/>
      <c r="C890" s="241"/>
      <c r="D890" s="241"/>
      <c r="E890" s="2"/>
      <c r="F890" s="2"/>
      <c r="G890" s="4"/>
      <c r="H890" s="5"/>
      <c r="I890" s="37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34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2"/>
      <c r="B891" s="2"/>
      <c r="C891" s="241"/>
      <c r="D891" s="241"/>
      <c r="E891" s="2"/>
      <c r="F891" s="2"/>
      <c r="G891" s="4"/>
      <c r="H891" s="5"/>
      <c r="I891" s="37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34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2"/>
      <c r="B892" s="2"/>
      <c r="C892" s="241"/>
      <c r="D892" s="241"/>
      <c r="E892" s="2"/>
      <c r="F892" s="2"/>
      <c r="G892" s="4"/>
      <c r="H892" s="5"/>
      <c r="I892" s="37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34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2"/>
      <c r="B893" s="2"/>
      <c r="C893" s="241"/>
      <c r="D893" s="241"/>
      <c r="E893" s="2"/>
      <c r="F893" s="2"/>
      <c r="G893" s="4"/>
      <c r="H893" s="5"/>
      <c r="I893" s="37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34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2"/>
      <c r="B894" s="2"/>
      <c r="C894" s="241"/>
      <c r="D894" s="241"/>
      <c r="E894" s="2"/>
      <c r="F894" s="2"/>
      <c r="G894" s="4"/>
      <c r="H894" s="5"/>
      <c r="I894" s="37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34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2"/>
      <c r="B895" s="2"/>
      <c r="C895" s="241"/>
      <c r="D895" s="241"/>
      <c r="E895" s="2"/>
      <c r="F895" s="2"/>
      <c r="G895" s="4"/>
      <c r="H895" s="5"/>
      <c r="I895" s="37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34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2"/>
      <c r="B896" s="2"/>
      <c r="C896" s="241"/>
      <c r="D896" s="241"/>
      <c r="E896" s="2"/>
      <c r="F896" s="2"/>
      <c r="G896" s="4"/>
      <c r="H896" s="5"/>
      <c r="I896" s="37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34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2"/>
      <c r="B897" s="2"/>
      <c r="C897" s="241"/>
      <c r="D897" s="241"/>
      <c r="E897" s="2"/>
      <c r="F897" s="2"/>
      <c r="G897" s="4"/>
      <c r="H897" s="5"/>
      <c r="I897" s="37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34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2"/>
      <c r="B898" s="2"/>
      <c r="C898" s="241"/>
      <c r="D898" s="241"/>
      <c r="E898" s="2"/>
      <c r="F898" s="2"/>
      <c r="G898" s="4"/>
      <c r="H898" s="5"/>
      <c r="I898" s="37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34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2"/>
      <c r="B899" s="2"/>
      <c r="C899" s="241"/>
      <c r="D899" s="241"/>
      <c r="E899" s="2"/>
      <c r="F899" s="2"/>
      <c r="G899" s="4"/>
      <c r="H899" s="5"/>
      <c r="I899" s="37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34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2"/>
      <c r="B900" s="2"/>
      <c r="C900" s="241"/>
      <c r="D900" s="241"/>
      <c r="E900" s="2"/>
      <c r="F900" s="2"/>
      <c r="G900" s="4"/>
      <c r="H900" s="5"/>
      <c r="I900" s="37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34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2"/>
      <c r="B901" s="2"/>
      <c r="C901" s="241"/>
      <c r="D901" s="241"/>
      <c r="E901" s="2"/>
      <c r="F901" s="2"/>
      <c r="G901" s="4"/>
      <c r="H901" s="5"/>
      <c r="I901" s="37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34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2"/>
      <c r="B902" s="2"/>
      <c r="C902" s="241"/>
      <c r="D902" s="241"/>
      <c r="E902" s="2"/>
      <c r="F902" s="2"/>
      <c r="G902" s="4"/>
      <c r="H902" s="5"/>
      <c r="I902" s="37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34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2"/>
      <c r="B903" s="2"/>
      <c r="C903" s="241"/>
      <c r="D903" s="241"/>
      <c r="E903" s="2"/>
      <c r="F903" s="2"/>
      <c r="G903" s="4"/>
      <c r="H903" s="5"/>
      <c r="I903" s="37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34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2"/>
      <c r="B904" s="2"/>
      <c r="C904" s="241"/>
      <c r="D904" s="241"/>
      <c r="E904" s="2"/>
      <c r="F904" s="2"/>
      <c r="G904" s="4"/>
      <c r="H904" s="5"/>
      <c r="I904" s="37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34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2"/>
      <c r="B905" s="2"/>
      <c r="C905" s="241"/>
      <c r="D905" s="241"/>
      <c r="E905" s="2"/>
      <c r="F905" s="2"/>
      <c r="G905" s="4"/>
      <c r="H905" s="5"/>
      <c r="I905" s="37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34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2"/>
      <c r="B906" s="2"/>
      <c r="C906" s="241"/>
      <c r="D906" s="241"/>
      <c r="E906" s="2"/>
      <c r="F906" s="2"/>
      <c r="G906" s="4"/>
      <c r="H906" s="5"/>
      <c r="I906" s="37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34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2"/>
      <c r="B907" s="2"/>
      <c r="C907" s="241"/>
      <c r="D907" s="241"/>
      <c r="E907" s="2"/>
      <c r="F907" s="2"/>
      <c r="G907" s="4"/>
      <c r="H907" s="5"/>
      <c r="I907" s="37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34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2"/>
      <c r="B908" s="2"/>
      <c r="C908" s="241"/>
      <c r="D908" s="241"/>
      <c r="E908" s="2"/>
      <c r="F908" s="2"/>
      <c r="G908" s="4"/>
      <c r="H908" s="5"/>
      <c r="I908" s="37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34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2"/>
      <c r="B909" s="2"/>
      <c r="C909" s="241"/>
      <c r="D909" s="241"/>
      <c r="E909" s="2"/>
      <c r="F909" s="2"/>
      <c r="G909" s="4"/>
      <c r="H909" s="5"/>
      <c r="I909" s="37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34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2"/>
      <c r="B910" s="2"/>
      <c r="C910" s="241"/>
      <c r="D910" s="241"/>
      <c r="E910" s="2"/>
      <c r="F910" s="2"/>
      <c r="G910" s="4"/>
      <c r="H910" s="5"/>
      <c r="I910" s="37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34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2"/>
      <c r="B911" s="2"/>
      <c r="C911" s="241"/>
      <c r="D911" s="241"/>
      <c r="E911" s="2"/>
      <c r="F911" s="2"/>
      <c r="G911" s="4"/>
      <c r="H911" s="5"/>
      <c r="I911" s="37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34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2"/>
      <c r="B912" s="2"/>
      <c r="C912" s="241"/>
      <c r="D912" s="241"/>
      <c r="E912" s="2"/>
      <c r="F912" s="2"/>
      <c r="G912" s="4"/>
      <c r="H912" s="5"/>
      <c r="I912" s="37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34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2"/>
      <c r="B913" s="2"/>
      <c r="C913" s="241"/>
      <c r="D913" s="241"/>
      <c r="E913" s="2"/>
      <c r="F913" s="2"/>
      <c r="G913" s="4"/>
      <c r="H913" s="5"/>
      <c r="I913" s="37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34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2"/>
      <c r="B914" s="2"/>
      <c r="C914" s="241"/>
      <c r="D914" s="241"/>
      <c r="E914" s="2"/>
      <c r="F914" s="2"/>
      <c r="G914" s="4"/>
      <c r="H914" s="5"/>
      <c r="I914" s="37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34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2"/>
      <c r="B915" s="2"/>
      <c r="C915" s="241"/>
      <c r="D915" s="241"/>
      <c r="E915" s="2"/>
      <c r="F915" s="2"/>
      <c r="G915" s="4"/>
      <c r="H915" s="5"/>
      <c r="I915" s="37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34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2"/>
      <c r="B916" s="2"/>
      <c r="C916" s="241"/>
      <c r="D916" s="241"/>
      <c r="E916" s="2"/>
      <c r="F916" s="2"/>
      <c r="G916" s="4"/>
      <c r="H916" s="5"/>
      <c r="I916" s="37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34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2"/>
      <c r="B917" s="2"/>
      <c r="C917" s="241"/>
      <c r="D917" s="241"/>
      <c r="E917" s="2"/>
      <c r="F917" s="2"/>
      <c r="G917" s="4"/>
      <c r="H917" s="5"/>
      <c r="I917" s="37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34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2"/>
      <c r="B918" s="2"/>
      <c r="C918" s="241"/>
      <c r="D918" s="241"/>
      <c r="E918" s="2"/>
      <c r="F918" s="2"/>
      <c r="G918" s="4"/>
      <c r="H918" s="5"/>
      <c r="I918" s="37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34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2"/>
      <c r="B919" s="2"/>
      <c r="C919" s="241"/>
      <c r="D919" s="241"/>
      <c r="E919" s="2"/>
      <c r="F919" s="2"/>
      <c r="G919" s="4"/>
      <c r="H919" s="5"/>
      <c r="I919" s="37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34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2"/>
      <c r="B920" s="2"/>
      <c r="C920" s="241"/>
      <c r="D920" s="241"/>
      <c r="E920" s="2"/>
      <c r="F920" s="2"/>
      <c r="G920" s="4"/>
      <c r="H920" s="5"/>
      <c r="I920" s="37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34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2"/>
      <c r="B921" s="2"/>
      <c r="C921" s="241"/>
      <c r="D921" s="241"/>
      <c r="E921" s="2"/>
      <c r="F921" s="2"/>
      <c r="G921" s="4"/>
      <c r="H921" s="5"/>
      <c r="I921" s="37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34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2"/>
      <c r="B922" s="2"/>
      <c r="C922" s="241"/>
      <c r="D922" s="241"/>
      <c r="E922" s="2"/>
      <c r="F922" s="2"/>
      <c r="G922" s="4"/>
      <c r="H922" s="5"/>
      <c r="I922" s="37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34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2"/>
      <c r="B923" s="2"/>
      <c r="C923" s="241"/>
      <c r="D923" s="241"/>
      <c r="E923" s="2"/>
      <c r="F923" s="2"/>
      <c r="G923" s="4"/>
      <c r="H923" s="5"/>
      <c r="I923" s="37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34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2"/>
      <c r="B924" s="2"/>
      <c r="C924" s="241"/>
      <c r="D924" s="241"/>
      <c r="E924" s="2"/>
      <c r="F924" s="2"/>
      <c r="G924" s="4"/>
      <c r="H924" s="5"/>
      <c r="I924" s="37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34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2"/>
      <c r="B925" s="2"/>
      <c r="C925" s="241"/>
      <c r="D925" s="241"/>
      <c r="E925" s="2"/>
      <c r="F925" s="2"/>
      <c r="G925" s="4"/>
      <c r="H925" s="5"/>
      <c r="I925" s="37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34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2"/>
      <c r="B926" s="2"/>
      <c r="C926" s="241"/>
      <c r="D926" s="241"/>
      <c r="E926" s="2"/>
      <c r="F926" s="2"/>
      <c r="G926" s="4"/>
      <c r="H926" s="5"/>
      <c r="I926" s="37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34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2"/>
      <c r="B927" s="2"/>
      <c r="C927" s="241"/>
      <c r="D927" s="241"/>
      <c r="E927" s="2"/>
      <c r="F927" s="2"/>
      <c r="G927" s="4"/>
      <c r="H927" s="5"/>
      <c r="I927" s="37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34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2"/>
      <c r="B928" s="2"/>
      <c r="C928" s="241"/>
      <c r="D928" s="241"/>
      <c r="E928" s="2"/>
      <c r="F928" s="2"/>
      <c r="G928" s="4"/>
      <c r="H928" s="5"/>
      <c r="I928" s="37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34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2"/>
      <c r="B929" s="2"/>
      <c r="C929" s="241"/>
      <c r="D929" s="241"/>
      <c r="E929" s="2"/>
      <c r="F929" s="2"/>
      <c r="G929" s="4"/>
      <c r="H929" s="5"/>
      <c r="I929" s="37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34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2"/>
      <c r="B930" s="2"/>
      <c r="C930" s="241"/>
      <c r="D930" s="241"/>
      <c r="E930" s="2"/>
      <c r="F930" s="2"/>
      <c r="G930" s="4"/>
      <c r="H930" s="5"/>
      <c r="I930" s="37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34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2"/>
      <c r="B931" s="2"/>
      <c r="C931" s="241"/>
      <c r="D931" s="241"/>
      <c r="E931" s="2"/>
      <c r="F931" s="2"/>
      <c r="G931" s="4"/>
      <c r="H931" s="5"/>
      <c r="I931" s="37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34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2"/>
      <c r="B932" s="2"/>
      <c r="C932" s="241"/>
      <c r="D932" s="241"/>
      <c r="E932" s="2"/>
      <c r="F932" s="2"/>
      <c r="G932" s="4"/>
      <c r="H932" s="5"/>
      <c r="I932" s="37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34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2"/>
      <c r="B933" s="2"/>
      <c r="C933" s="241"/>
      <c r="D933" s="241"/>
      <c r="E933" s="2"/>
      <c r="F933" s="2"/>
      <c r="G933" s="4"/>
      <c r="H933" s="5"/>
      <c r="I933" s="37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34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2"/>
      <c r="B934" s="2"/>
      <c r="C934" s="241"/>
      <c r="D934" s="241"/>
      <c r="E934" s="2"/>
      <c r="F934" s="2"/>
      <c r="G934" s="4"/>
      <c r="H934" s="5"/>
      <c r="I934" s="37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34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2"/>
      <c r="B935" s="2"/>
      <c r="C935" s="241"/>
      <c r="D935" s="241"/>
      <c r="E935" s="2"/>
      <c r="F935" s="2"/>
      <c r="G935" s="4"/>
      <c r="H935" s="5"/>
      <c r="I935" s="37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34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2"/>
      <c r="B936" s="2"/>
      <c r="C936" s="241"/>
      <c r="D936" s="241"/>
      <c r="E936" s="2"/>
      <c r="F936" s="2"/>
      <c r="G936" s="4"/>
      <c r="H936" s="5"/>
      <c r="I936" s="37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34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2"/>
      <c r="B937" s="2"/>
      <c r="C937" s="241"/>
      <c r="D937" s="241"/>
      <c r="E937" s="2"/>
      <c r="F937" s="2"/>
      <c r="G937" s="4"/>
      <c r="H937" s="5"/>
      <c r="I937" s="37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34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2"/>
      <c r="B938" s="2"/>
      <c r="C938" s="241"/>
      <c r="D938" s="241"/>
      <c r="E938" s="2"/>
      <c r="F938" s="2"/>
      <c r="G938" s="4"/>
      <c r="H938" s="5"/>
      <c r="I938" s="37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34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2"/>
      <c r="B939" s="2"/>
      <c r="C939" s="241"/>
      <c r="D939" s="241"/>
      <c r="E939" s="2"/>
      <c r="F939" s="2"/>
      <c r="G939" s="4"/>
      <c r="H939" s="5"/>
      <c r="I939" s="37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34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2"/>
      <c r="B940" s="2"/>
      <c r="C940" s="241"/>
      <c r="D940" s="241"/>
      <c r="E940" s="2"/>
      <c r="F940" s="2"/>
      <c r="G940" s="4"/>
      <c r="H940" s="5"/>
      <c r="I940" s="37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34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2"/>
      <c r="B941" s="2"/>
      <c r="C941" s="241"/>
      <c r="D941" s="241"/>
      <c r="E941" s="2"/>
      <c r="F941" s="2"/>
      <c r="G941" s="4"/>
      <c r="H941" s="5"/>
      <c r="I941" s="37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34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2"/>
      <c r="B942" s="2"/>
      <c r="C942" s="241"/>
      <c r="D942" s="241"/>
      <c r="E942" s="2"/>
      <c r="F942" s="2"/>
      <c r="G942" s="4"/>
      <c r="H942" s="5"/>
      <c r="I942" s="37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34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2"/>
      <c r="B943" s="2"/>
      <c r="C943" s="241"/>
      <c r="D943" s="241"/>
      <c r="E943" s="2"/>
      <c r="F943" s="2"/>
      <c r="G943" s="4"/>
      <c r="H943" s="5"/>
      <c r="I943" s="37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34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2"/>
      <c r="B944" s="2"/>
      <c r="C944" s="241"/>
      <c r="D944" s="241"/>
      <c r="E944" s="2"/>
      <c r="F944" s="2"/>
      <c r="G944" s="4"/>
      <c r="H944" s="5"/>
      <c r="I944" s="37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34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2"/>
      <c r="B945" s="2"/>
      <c r="C945" s="241"/>
      <c r="D945" s="241"/>
      <c r="E945" s="2"/>
      <c r="F945" s="2"/>
      <c r="G945" s="4"/>
      <c r="H945" s="5"/>
      <c r="I945" s="37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34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2"/>
      <c r="B946" s="2"/>
      <c r="C946" s="241"/>
      <c r="D946" s="241"/>
      <c r="E946" s="2"/>
      <c r="F946" s="2"/>
      <c r="G946" s="4"/>
      <c r="H946" s="5"/>
      <c r="I946" s="37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34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2"/>
      <c r="B947" s="2"/>
      <c r="C947" s="241"/>
      <c r="D947" s="241"/>
      <c r="E947" s="2"/>
      <c r="F947" s="2"/>
      <c r="G947" s="4"/>
      <c r="H947" s="5"/>
      <c r="I947" s="37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34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2"/>
      <c r="B948" s="2"/>
      <c r="C948" s="241"/>
      <c r="D948" s="241"/>
      <c r="E948" s="2"/>
      <c r="F948" s="2"/>
      <c r="G948" s="4"/>
      <c r="H948" s="5"/>
      <c r="I948" s="37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34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2"/>
      <c r="B949" s="2"/>
      <c r="C949" s="241"/>
      <c r="D949" s="241"/>
      <c r="E949" s="2"/>
      <c r="F949" s="2"/>
      <c r="G949" s="4"/>
      <c r="H949" s="5"/>
      <c r="I949" s="37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34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2"/>
      <c r="B950" s="2"/>
      <c r="C950" s="241"/>
      <c r="D950" s="241"/>
      <c r="E950" s="2"/>
      <c r="F950" s="2"/>
      <c r="G950" s="4"/>
      <c r="H950" s="5"/>
      <c r="I950" s="37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34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2"/>
      <c r="B951" s="2"/>
      <c r="C951" s="241"/>
      <c r="D951" s="241"/>
      <c r="E951" s="2"/>
      <c r="F951" s="2"/>
      <c r="G951" s="4"/>
      <c r="H951" s="5"/>
      <c r="I951" s="37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34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2"/>
      <c r="B952" s="2"/>
      <c r="C952" s="241"/>
      <c r="D952" s="241"/>
      <c r="E952" s="2"/>
      <c r="F952" s="2"/>
      <c r="G952" s="4"/>
      <c r="H952" s="5"/>
      <c r="I952" s="37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34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2"/>
      <c r="B953" s="2"/>
      <c r="C953" s="241"/>
      <c r="D953" s="241"/>
      <c r="E953" s="2"/>
      <c r="F953" s="2"/>
      <c r="G953" s="4"/>
      <c r="H953" s="5"/>
      <c r="I953" s="37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34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2"/>
      <c r="B954" s="2"/>
      <c r="C954" s="241"/>
      <c r="D954" s="241"/>
      <c r="E954" s="2"/>
      <c r="F954" s="2"/>
      <c r="G954" s="4"/>
      <c r="H954" s="5"/>
      <c r="I954" s="37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34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2"/>
      <c r="B955" s="2"/>
      <c r="C955" s="241"/>
      <c r="D955" s="241"/>
      <c r="E955" s="2"/>
      <c r="F955" s="2"/>
      <c r="G955" s="4"/>
      <c r="H955" s="5"/>
      <c r="I955" s="37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34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2"/>
      <c r="B956" s="2"/>
      <c r="C956" s="241"/>
      <c r="D956" s="241"/>
      <c r="E956" s="2"/>
      <c r="F956" s="2"/>
      <c r="G956" s="4"/>
      <c r="H956" s="5"/>
      <c r="I956" s="37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34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2"/>
      <c r="B957" s="2"/>
      <c r="C957" s="241"/>
      <c r="D957" s="241"/>
      <c r="E957" s="2"/>
      <c r="F957" s="2"/>
      <c r="G957" s="4"/>
      <c r="H957" s="5"/>
      <c r="I957" s="37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34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2"/>
      <c r="B958" s="2"/>
      <c r="C958" s="241"/>
      <c r="D958" s="241"/>
      <c r="E958" s="2"/>
      <c r="F958" s="2"/>
      <c r="G958" s="4"/>
      <c r="H958" s="5"/>
      <c r="I958" s="37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34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2"/>
      <c r="B959" s="2"/>
      <c r="C959" s="241"/>
      <c r="D959" s="241"/>
      <c r="E959" s="2"/>
      <c r="F959" s="2"/>
      <c r="G959" s="4"/>
      <c r="H959" s="5"/>
      <c r="I959" s="37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34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2"/>
      <c r="B960" s="2"/>
      <c r="C960" s="241"/>
      <c r="D960" s="241"/>
      <c r="E960" s="2"/>
      <c r="F960" s="2"/>
      <c r="G960" s="4"/>
      <c r="H960" s="5"/>
      <c r="I960" s="37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34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2"/>
      <c r="B961" s="2"/>
      <c r="C961" s="241"/>
      <c r="D961" s="241"/>
      <c r="E961" s="2"/>
      <c r="F961" s="2"/>
      <c r="G961" s="4"/>
      <c r="H961" s="5"/>
      <c r="I961" s="37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34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2"/>
      <c r="B962" s="2"/>
      <c r="C962" s="241"/>
      <c r="D962" s="241"/>
      <c r="E962" s="2"/>
      <c r="F962" s="2"/>
      <c r="G962" s="4"/>
      <c r="H962" s="5"/>
      <c r="I962" s="37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34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2"/>
      <c r="B963" s="2"/>
      <c r="C963" s="241"/>
      <c r="D963" s="241"/>
      <c r="E963" s="2"/>
      <c r="F963" s="2"/>
      <c r="G963" s="4"/>
      <c r="H963" s="5"/>
      <c r="I963" s="37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34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2"/>
      <c r="B964" s="2"/>
      <c r="C964" s="241"/>
      <c r="D964" s="241"/>
      <c r="E964" s="2"/>
      <c r="F964" s="2"/>
      <c r="G964" s="4"/>
      <c r="H964" s="5"/>
      <c r="I964" s="37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34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2"/>
      <c r="B965" s="2"/>
      <c r="C965" s="241"/>
      <c r="D965" s="241"/>
      <c r="E965" s="2"/>
      <c r="F965" s="2"/>
      <c r="G965" s="4"/>
      <c r="H965" s="5"/>
      <c r="I965" s="37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34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2"/>
      <c r="B966" s="2"/>
      <c r="C966" s="241"/>
      <c r="D966" s="241"/>
      <c r="E966" s="2"/>
      <c r="F966" s="2"/>
      <c r="G966" s="4"/>
      <c r="H966" s="5"/>
      <c r="I966" s="37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34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2"/>
      <c r="B967" s="2"/>
      <c r="C967" s="241"/>
      <c r="D967" s="241"/>
      <c r="E967" s="2"/>
      <c r="F967" s="2"/>
      <c r="G967" s="4"/>
      <c r="H967" s="5"/>
      <c r="I967" s="37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34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2"/>
      <c r="B968" s="2"/>
      <c r="C968" s="241"/>
      <c r="D968" s="241"/>
      <c r="E968" s="2"/>
      <c r="F968" s="2"/>
      <c r="G968" s="4"/>
      <c r="H968" s="5"/>
      <c r="I968" s="37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34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2"/>
      <c r="B969" s="2"/>
      <c r="C969" s="241"/>
      <c r="D969" s="241"/>
      <c r="E969" s="2"/>
      <c r="F969" s="2"/>
      <c r="G969" s="4"/>
      <c r="H969" s="5"/>
      <c r="I969" s="37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34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2"/>
      <c r="B970" s="2"/>
      <c r="C970" s="241"/>
      <c r="D970" s="241"/>
      <c r="E970" s="2"/>
      <c r="F970" s="2"/>
      <c r="G970" s="4"/>
      <c r="H970" s="5"/>
      <c r="I970" s="37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34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2"/>
      <c r="B971" s="2"/>
      <c r="C971" s="241"/>
      <c r="D971" s="241"/>
      <c r="E971" s="2"/>
      <c r="F971" s="2"/>
      <c r="G971" s="4"/>
      <c r="H971" s="5"/>
      <c r="I971" s="37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34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2"/>
      <c r="B972" s="2"/>
      <c r="C972" s="241"/>
      <c r="D972" s="241"/>
      <c r="E972" s="2"/>
      <c r="F972" s="2"/>
      <c r="G972" s="4"/>
      <c r="H972" s="5"/>
      <c r="I972" s="37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34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2"/>
      <c r="B973" s="2"/>
      <c r="C973" s="241"/>
      <c r="D973" s="241"/>
      <c r="E973" s="2"/>
      <c r="F973" s="2"/>
      <c r="G973" s="4"/>
      <c r="H973" s="5"/>
      <c r="I973" s="37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34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2"/>
      <c r="B974" s="2"/>
      <c r="C974" s="241"/>
      <c r="D974" s="241"/>
      <c r="E974" s="2"/>
      <c r="F974" s="2"/>
      <c r="G974" s="4"/>
      <c r="H974" s="5"/>
      <c r="I974" s="37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34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2"/>
      <c r="B975" s="2"/>
      <c r="C975" s="241"/>
      <c r="D975" s="241"/>
      <c r="E975" s="2"/>
      <c r="F975" s="2"/>
      <c r="G975" s="4"/>
      <c r="H975" s="5"/>
      <c r="I975" s="37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34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2"/>
      <c r="B976" s="2"/>
      <c r="C976" s="241"/>
      <c r="D976" s="241"/>
      <c r="E976" s="2"/>
      <c r="F976" s="2"/>
      <c r="G976" s="4"/>
      <c r="H976" s="5"/>
      <c r="I976" s="37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34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2"/>
      <c r="B977" s="2"/>
      <c r="C977" s="241"/>
      <c r="D977" s="241"/>
      <c r="E977" s="2"/>
      <c r="F977" s="2"/>
      <c r="G977" s="4"/>
      <c r="H977" s="5"/>
      <c r="I977" s="37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34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2"/>
      <c r="B978" s="2"/>
      <c r="C978" s="241"/>
      <c r="D978" s="241"/>
      <c r="E978" s="2"/>
      <c r="F978" s="2"/>
      <c r="G978" s="4"/>
      <c r="H978" s="5"/>
      <c r="I978" s="37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34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2"/>
      <c r="B979" s="2"/>
      <c r="C979" s="241"/>
      <c r="D979" s="241"/>
      <c r="E979" s="2"/>
      <c r="F979" s="2"/>
      <c r="G979" s="4"/>
      <c r="H979" s="5"/>
      <c r="I979" s="37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34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2"/>
      <c r="B980" s="2"/>
      <c r="C980" s="241"/>
      <c r="D980" s="241"/>
      <c r="E980" s="2"/>
      <c r="F980" s="2"/>
      <c r="G980" s="4"/>
      <c r="H980" s="5"/>
      <c r="I980" s="37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34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2"/>
      <c r="B981" s="2"/>
      <c r="C981" s="241"/>
      <c r="D981" s="241"/>
      <c r="E981" s="2"/>
      <c r="F981" s="2"/>
      <c r="G981" s="4"/>
      <c r="H981" s="5"/>
      <c r="I981" s="37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34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2"/>
      <c r="B982" s="2"/>
      <c r="C982" s="241"/>
      <c r="D982" s="241"/>
      <c r="E982" s="2"/>
      <c r="F982" s="2"/>
      <c r="G982" s="4"/>
      <c r="H982" s="5"/>
      <c r="I982" s="37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34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2"/>
      <c r="B983" s="2"/>
      <c r="C983" s="241"/>
      <c r="D983" s="241"/>
      <c r="E983" s="2"/>
      <c r="F983" s="2"/>
      <c r="G983" s="4"/>
      <c r="H983" s="5"/>
      <c r="I983" s="37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34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2"/>
      <c r="B984" s="2"/>
      <c r="C984" s="241"/>
      <c r="D984" s="241"/>
      <c r="E984" s="2"/>
      <c r="F984" s="2"/>
      <c r="G984" s="4"/>
      <c r="H984" s="5"/>
      <c r="I984" s="37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34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2"/>
      <c r="B985" s="2"/>
      <c r="C985" s="241"/>
      <c r="D985" s="241"/>
      <c r="E985" s="2"/>
      <c r="F985" s="2"/>
      <c r="G985" s="4"/>
      <c r="H985" s="5"/>
      <c r="I985" s="37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34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2"/>
      <c r="B986" s="2"/>
      <c r="C986" s="241"/>
      <c r="D986" s="241"/>
      <c r="E986" s="2"/>
      <c r="F986" s="2"/>
      <c r="G986" s="4"/>
      <c r="H986" s="5"/>
      <c r="I986" s="37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34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2"/>
      <c r="B987" s="2"/>
      <c r="C987" s="241"/>
      <c r="D987" s="241"/>
      <c r="E987" s="2"/>
      <c r="F987" s="2"/>
      <c r="G987" s="4"/>
      <c r="H987" s="5"/>
      <c r="I987" s="37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34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2"/>
      <c r="B988" s="2"/>
      <c r="C988" s="241"/>
      <c r="D988" s="241"/>
      <c r="E988" s="2"/>
      <c r="F988" s="2"/>
      <c r="G988" s="4"/>
      <c r="H988" s="5"/>
      <c r="I988" s="37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34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2"/>
      <c r="B989" s="2"/>
      <c r="C989" s="241"/>
      <c r="D989" s="241"/>
      <c r="E989" s="2"/>
      <c r="F989" s="2"/>
      <c r="G989" s="4"/>
      <c r="H989" s="5"/>
      <c r="I989" s="37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34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2"/>
      <c r="B990" s="2"/>
      <c r="C990" s="241"/>
      <c r="D990" s="241"/>
      <c r="E990" s="2"/>
      <c r="F990" s="2"/>
      <c r="G990" s="4"/>
      <c r="H990" s="5"/>
      <c r="I990" s="37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34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2"/>
      <c r="B991" s="2"/>
      <c r="C991" s="241"/>
      <c r="D991" s="241"/>
      <c r="E991" s="2"/>
      <c r="F991" s="2"/>
      <c r="G991" s="4"/>
      <c r="H991" s="5"/>
      <c r="I991" s="37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34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2"/>
      <c r="B992" s="2"/>
      <c r="C992" s="241"/>
      <c r="D992" s="241"/>
      <c r="E992" s="2"/>
      <c r="F992" s="2"/>
      <c r="G992" s="4"/>
      <c r="H992" s="5"/>
      <c r="I992" s="37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34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2"/>
      <c r="B993" s="2"/>
      <c r="C993" s="241"/>
      <c r="D993" s="241"/>
      <c r="E993" s="2"/>
      <c r="F993" s="2"/>
      <c r="G993" s="4"/>
      <c r="H993" s="5"/>
      <c r="I993" s="375"/>
      <c r="J993" s="2"/>
      <c r="K993" s="8"/>
      <c r="L993" s="8"/>
      <c r="M993" s="2"/>
      <c r="N993" s="2"/>
      <c r="O993" s="8"/>
      <c r="P993" s="2"/>
      <c r="Q993" s="2"/>
      <c r="R993" s="8"/>
      <c r="S993" s="8"/>
      <c r="T993" s="34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2"/>
      <c r="B994" s="2"/>
      <c r="C994" s="241"/>
      <c r="D994" s="241"/>
      <c r="E994" s="2"/>
      <c r="F994" s="2"/>
      <c r="G994" s="4"/>
      <c r="H994" s="5"/>
      <c r="I994" s="375"/>
      <c r="J994" s="2"/>
      <c r="K994" s="8"/>
      <c r="L994" s="8"/>
      <c r="M994" s="2"/>
      <c r="N994" s="2"/>
      <c r="O994" s="8"/>
      <c r="P994" s="2"/>
      <c r="Q994" s="2"/>
      <c r="R994" s="8"/>
      <c r="S994" s="8"/>
      <c r="T994" s="34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2"/>
      <c r="B995" s="2"/>
      <c r="C995" s="241"/>
      <c r="D995" s="241"/>
      <c r="E995" s="2"/>
      <c r="F995" s="2"/>
      <c r="G995" s="4"/>
      <c r="H995" s="5"/>
      <c r="I995" s="375"/>
      <c r="J995" s="2"/>
      <c r="K995" s="8"/>
      <c r="L995" s="8"/>
      <c r="M995" s="2"/>
      <c r="N995" s="2"/>
      <c r="O995" s="8"/>
      <c r="P995" s="2"/>
      <c r="Q995" s="2"/>
      <c r="R995" s="8"/>
      <c r="S995" s="8"/>
      <c r="T995" s="34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2"/>
      <c r="B996" s="2"/>
      <c r="C996" s="241"/>
      <c r="D996" s="241"/>
      <c r="E996" s="2"/>
      <c r="F996" s="2"/>
      <c r="G996" s="4"/>
      <c r="H996" s="5"/>
      <c r="I996" s="375"/>
      <c r="J996" s="2"/>
      <c r="K996" s="8"/>
      <c r="L996" s="8"/>
      <c r="M996" s="2"/>
      <c r="N996" s="2"/>
      <c r="O996" s="8"/>
      <c r="P996" s="2"/>
      <c r="Q996" s="2"/>
      <c r="R996" s="8"/>
      <c r="S996" s="8"/>
      <c r="T996" s="34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2"/>
      <c r="B997" s="2"/>
      <c r="C997" s="241"/>
      <c r="D997" s="241"/>
      <c r="E997" s="2"/>
      <c r="F997" s="2"/>
      <c r="G997" s="4"/>
      <c r="H997" s="5"/>
      <c r="I997" s="375"/>
      <c r="J997" s="2"/>
      <c r="K997" s="8"/>
      <c r="L997" s="8"/>
      <c r="M997" s="2"/>
      <c r="N997" s="2"/>
      <c r="O997" s="8"/>
      <c r="P997" s="2"/>
      <c r="Q997" s="2"/>
      <c r="R997" s="8"/>
      <c r="S997" s="8"/>
      <c r="T997" s="34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2"/>
      <c r="B998" s="2"/>
      <c r="C998" s="241"/>
      <c r="D998" s="241"/>
      <c r="E998" s="2"/>
      <c r="F998" s="2"/>
      <c r="G998" s="4"/>
      <c r="H998" s="5"/>
      <c r="I998" s="375"/>
      <c r="J998" s="2"/>
      <c r="K998" s="8"/>
      <c r="L998" s="8"/>
      <c r="M998" s="2"/>
      <c r="N998" s="2"/>
      <c r="O998" s="8"/>
      <c r="P998" s="2"/>
      <c r="Q998" s="2"/>
      <c r="R998" s="8"/>
      <c r="S998" s="8"/>
      <c r="T998" s="34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2"/>
      <c r="B999" s="2"/>
      <c r="C999" s="241"/>
      <c r="D999" s="241"/>
      <c r="E999" s="2"/>
      <c r="F999" s="2"/>
      <c r="G999" s="4"/>
      <c r="H999" s="5"/>
      <c r="I999" s="375"/>
      <c r="J999" s="2"/>
      <c r="K999" s="8"/>
      <c r="L999" s="8"/>
      <c r="M999" s="2"/>
      <c r="N999" s="2"/>
      <c r="O999" s="8"/>
      <c r="P999" s="2"/>
      <c r="Q999" s="2"/>
      <c r="R999" s="8"/>
      <c r="S999" s="8"/>
      <c r="T999" s="348"/>
      <c r="U999" s="8"/>
      <c r="X999" s="8"/>
      <c r="Y999" s="8"/>
      <c r="Z999" s="8"/>
      <c r="AA999" s="8"/>
      <c r="AB999" s="8"/>
      <c r="AC999" s="8"/>
      <c r="AD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375"/>
      <c r="J1000" s="2"/>
      <c r="K1000" s="8"/>
      <c r="L1000" s="8"/>
      <c r="M1000" s="2"/>
      <c r="N1000" s="2"/>
      <c r="O1000" s="8"/>
      <c r="P1000" s="2"/>
      <c r="Q1000" s="2"/>
      <c r="R1000" s="8"/>
      <c r="S1000" s="8"/>
      <c r="T1000" s="348"/>
      <c r="U1000" s="8"/>
      <c r="X1000" s="8"/>
      <c r="Y1000" s="8"/>
      <c r="Z1000" s="8"/>
      <c r="AA1000" s="8"/>
      <c r="AB1000" s="8"/>
      <c r="AC1000" s="8"/>
      <c r="AD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375"/>
      <c r="J1001" s="2"/>
      <c r="K1001" s="8"/>
      <c r="L1001" s="8"/>
      <c r="M1001" s="2"/>
      <c r="N1001" s="2"/>
      <c r="O1001" s="8"/>
      <c r="P1001" s="2"/>
      <c r="Q1001" s="2"/>
      <c r="R1001" s="8"/>
      <c r="S1001" s="8"/>
      <c r="T1001" s="348"/>
      <c r="U1001" s="8"/>
      <c r="X1001" s="8"/>
      <c r="AA1001" s="8"/>
      <c r="AB1001" s="8"/>
      <c r="AC1001" s="8"/>
      <c r="AD1001" s="8"/>
    </row>
    <row r="1002">
      <c r="G1002" s="242"/>
      <c r="I1002" s="535"/>
      <c r="M1002" s="243"/>
      <c r="N1002" s="243"/>
      <c r="P1002" s="243"/>
      <c r="Q1002" s="243"/>
    </row>
  </sheetData>
  <mergeCells count="14">
    <mergeCell ref="L95:P95"/>
    <mergeCell ref="M96:P96"/>
    <mergeCell ref="M97:P97"/>
    <mergeCell ref="R97:T97"/>
    <mergeCell ref="N98:P98"/>
    <mergeCell ref="N99:P99"/>
    <mergeCell ref="O100:P100"/>
    <mergeCell ref="A2:J2"/>
    <mergeCell ref="A3:J3"/>
    <mergeCell ref="K3:R3"/>
    <mergeCell ref="Y6:Z6"/>
    <mergeCell ref="V13:W13"/>
    <mergeCell ref="V17:W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,Fernanda"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7.5"/>
    <col customWidth="1" min="8" max="8" width="17.25"/>
    <col customWidth="1" min="9" max="9" width="14.0"/>
    <col customWidth="1" min="10" max="10" width="13.75"/>
    <col customWidth="1" min="22" max="22" width="13.88"/>
    <col customWidth="1" min="23" max="23" width="15.0"/>
    <col customWidth="1" min="24" max="24" width="3.0"/>
    <col customWidth="1" min="25" max="25" width="17.0"/>
    <col customWidth="1" min="26" max="26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7"/>
      <c r="Q1" s="7"/>
      <c r="R1" s="5"/>
      <c r="S1" s="244"/>
      <c r="T1" s="245"/>
      <c r="U1" s="5"/>
      <c r="V1" s="5"/>
      <c r="W1" s="8"/>
      <c r="X1" s="8"/>
      <c r="Y1" s="8"/>
      <c r="Z1" s="8"/>
      <c r="AA1" s="8"/>
      <c r="AB1" s="8"/>
      <c r="AC1" s="8"/>
      <c r="AD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244"/>
      <c r="T2" s="245"/>
      <c r="U2" s="13"/>
      <c r="V2" s="5"/>
      <c r="W2" s="8"/>
      <c r="X2" s="8"/>
      <c r="Y2" s="8"/>
      <c r="Z2" s="8"/>
      <c r="AA2" s="8"/>
      <c r="AB2" s="8"/>
      <c r="AC2" s="8"/>
      <c r="AD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244"/>
      <c r="T3" s="245"/>
      <c r="U3" s="16"/>
      <c r="V3" s="5"/>
      <c r="W3" s="8"/>
      <c r="X3" s="8"/>
      <c r="Y3" s="8"/>
      <c r="Z3" s="8"/>
      <c r="AA3" s="8"/>
      <c r="AB3" s="8"/>
      <c r="AC3" s="8"/>
      <c r="AD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6"/>
      <c r="Q4" s="6"/>
      <c r="R4" s="5"/>
      <c r="S4" s="244"/>
      <c r="T4" s="245"/>
      <c r="U4" s="22"/>
      <c r="V4" s="23"/>
      <c r="W4" s="24"/>
      <c r="X4" s="8"/>
      <c r="Y4" s="8"/>
      <c r="Z4" s="8"/>
      <c r="AA4" s="8"/>
      <c r="AB4" s="8"/>
      <c r="AC4" s="8"/>
      <c r="AD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26"/>
      <c r="Q5" s="26"/>
      <c r="R5" s="32"/>
      <c r="S5" s="246"/>
      <c r="T5" s="247"/>
      <c r="U5" s="32"/>
      <c r="V5" s="8"/>
      <c r="W5" s="8"/>
      <c r="X5" s="8"/>
      <c r="Y5" s="8"/>
      <c r="Z5" s="8"/>
      <c r="AA5" s="8"/>
      <c r="AB5" s="8"/>
      <c r="AC5" s="8"/>
      <c r="AD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22</v>
      </c>
      <c r="P6" s="46" t="s">
        <v>17</v>
      </c>
      <c r="Q6" s="44" t="s">
        <v>15</v>
      </c>
      <c r="R6" s="251" t="s">
        <v>45</v>
      </c>
      <c r="S6" s="252" t="s">
        <v>46</v>
      </c>
      <c r="T6" s="253" t="s">
        <v>47</v>
      </c>
      <c r="U6" s="48" t="s">
        <v>19</v>
      </c>
      <c r="V6" s="49" t="s">
        <v>20</v>
      </c>
      <c r="W6" s="50">
        <f>SUM(K7:K57)</f>
        <v>2195.99</v>
      </c>
      <c r="X6" s="51"/>
      <c r="Y6" s="52" t="s">
        <v>21</v>
      </c>
      <c r="Z6" s="11"/>
      <c r="AA6" s="8"/>
      <c r="AB6" s="8"/>
      <c r="AC6" s="8"/>
      <c r="AD6" s="8"/>
    </row>
    <row r="7">
      <c r="A7" s="53" t="s">
        <v>48</v>
      </c>
      <c r="B7" s="53" t="s">
        <v>49</v>
      </c>
      <c r="C7" s="54"/>
      <c r="D7" s="120" t="s">
        <v>1897</v>
      </c>
      <c r="E7" s="56" t="s">
        <v>129</v>
      </c>
      <c r="F7" s="53" t="s">
        <v>721</v>
      </c>
      <c r="G7" s="405" t="s">
        <v>1898</v>
      </c>
      <c r="H7" s="85" t="s">
        <v>1899</v>
      </c>
      <c r="I7" s="76" t="s">
        <v>1900</v>
      </c>
      <c r="J7" s="53" t="s">
        <v>38</v>
      </c>
      <c r="K7" s="59"/>
      <c r="L7" s="60">
        <v>700.0</v>
      </c>
      <c r="M7" s="61"/>
      <c r="N7" s="106"/>
      <c r="O7" s="63"/>
      <c r="P7" s="66"/>
      <c r="Q7" s="64"/>
      <c r="R7" s="262"/>
      <c r="S7" s="263"/>
      <c r="T7" s="260"/>
      <c r="U7" s="68">
        <v>350.0</v>
      </c>
      <c r="V7" s="69" t="s">
        <v>12</v>
      </c>
      <c r="W7" s="70">
        <f>SUM(M8:M94)</f>
        <v>1540</v>
      </c>
      <c r="X7" s="8"/>
      <c r="Y7" s="42" t="s">
        <v>13</v>
      </c>
      <c r="Z7" s="71">
        <f>SUM(N7:N93)</f>
        <v>900</v>
      </c>
      <c r="AA7" s="8"/>
      <c r="AB7" s="8"/>
      <c r="AC7" s="8"/>
      <c r="AD7" s="8"/>
    </row>
    <row r="8">
      <c r="A8" s="53" t="s">
        <v>48</v>
      </c>
      <c r="B8" s="53" t="s">
        <v>49</v>
      </c>
      <c r="C8" s="72"/>
      <c r="D8" s="73" t="s">
        <v>1490</v>
      </c>
      <c r="E8" s="56" t="s">
        <v>29</v>
      </c>
      <c r="F8" s="53" t="s">
        <v>721</v>
      </c>
      <c r="G8" s="405" t="s">
        <v>1901</v>
      </c>
      <c r="H8" s="267" t="s">
        <v>1902</v>
      </c>
      <c r="I8" s="76" t="s">
        <v>1903</v>
      </c>
      <c r="J8" s="53" t="s">
        <v>70</v>
      </c>
      <c r="K8" s="59"/>
      <c r="L8" s="77">
        <v>350.0</v>
      </c>
      <c r="M8" s="61"/>
      <c r="N8" s="62"/>
      <c r="O8" s="43"/>
      <c r="P8" s="78"/>
      <c r="Q8" s="44"/>
      <c r="R8" s="268"/>
      <c r="S8" s="276"/>
      <c r="T8" s="260"/>
      <c r="U8" s="80">
        <v>50.0</v>
      </c>
      <c r="V8" s="44" t="s">
        <v>15</v>
      </c>
      <c r="W8" s="81">
        <f>SUM(Q7:Q93)</f>
        <v>1550</v>
      </c>
      <c r="X8" s="8"/>
      <c r="Y8" s="40" t="s">
        <v>11</v>
      </c>
      <c r="Z8" s="82">
        <f>SUM(L7:L68)</f>
        <v>2250</v>
      </c>
      <c r="AA8" s="8"/>
      <c r="AB8" s="8"/>
      <c r="AC8" s="8"/>
      <c r="AD8" s="8"/>
    </row>
    <row r="9">
      <c r="A9" s="53" t="s">
        <v>48</v>
      </c>
      <c r="B9" s="53" t="s">
        <v>49</v>
      </c>
      <c r="C9" s="72"/>
      <c r="D9" s="73" t="s">
        <v>1904</v>
      </c>
      <c r="E9" s="56" t="s">
        <v>72</v>
      </c>
      <c r="F9" s="53" t="s">
        <v>721</v>
      </c>
      <c r="G9" s="353" t="s">
        <v>1905</v>
      </c>
      <c r="H9" s="85" t="s">
        <v>1906</v>
      </c>
      <c r="I9" s="255">
        <v>1.6991517241E10</v>
      </c>
      <c r="J9" s="53" t="s">
        <v>70</v>
      </c>
      <c r="K9" s="86"/>
      <c r="L9" s="77"/>
      <c r="M9" s="61"/>
      <c r="N9" s="62">
        <v>250.0</v>
      </c>
      <c r="O9" s="87"/>
      <c r="P9" s="89"/>
      <c r="Q9" s="64"/>
      <c r="R9" s="268"/>
      <c r="S9" s="275"/>
      <c r="T9" s="282"/>
      <c r="U9" s="80">
        <v>50.0</v>
      </c>
      <c r="V9" s="43" t="s">
        <v>22</v>
      </c>
      <c r="W9" s="90">
        <f>SUM(O7:O93)</f>
        <v>2650</v>
      </c>
      <c r="X9" s="8"/>
      <c r="Y9" s="95" t="s">
        <v>23</v>
      </c>
      <c r="Z9" s="96">
        <f>SUM(Z7:Z8)</f>
        <v>3150</v>
      </c>
      <c r="AA9" s="8"/>
      <c r="AB9" s="8"/>
      <c r="AC9" s="8"/>
      <c r="AD9" s="8"/>
    </row>
    <row r="10">
      <c r="A10" s="53" t="s">
        <v>48</v>
      </c>
      <c r="B10" s="53" t="s">
        <v>49</v>
      </c>
      <c r="C10" s="91"/>
      <c r="D10" s="73" t="s">
        <v>1907</v>
      </c>
      <c r="E10" s="56" t="s">
        <v>104</v>
      </c>
      <c r="F10" s="53" t="s">
        <v>105</v>
      </c>
      <c r="G10" s="405" t="s">
        <v>1908</v>
      </c>
      <c r="H10" s="85"/>
      <c r="I10" s="92" t="s">
        <v>744</v>
      </c>
      <c r="J10" s="53" t="s">
        <v>38</v>
      </c>
      <c r="K10" s="86"/>
      <c r="L10" s="271"/>
      <c r="M10" s="61"/>
      <c r="N10" s="94"/>
      <c r="O10" s="87"/>
      <c r="P10" s="89"/>
      <c r="Q10" s="64"/>
      <c r="R10" s="272"/>
      <c r="S10" s="273"/>
      <c r="T10" s="282">
        <v>450.0</v>
      </c>
      <c r="U10" s="80">
        <v>225.0</v>
      </c>
      <c r="V10" s="250"/>
      <c r="W10" s="90"/>
      <c r="X10" s="8"/>
      <c r="Y10" s="8"/>
      <c r="Z10" s="8"/>
      <c r="AA10" s="8"/>
      <c r="AB10" s="8"/>
      <c r="AC10" s="8"/>
      <c r="AD10" s="8"/>
    </row>
    <row r="11" ht="16.5" customHeight="1">
      <c r="A11" s="53" t="s">
        <v>57</v>
      </c>
      <c r="B11" s="53" t="s">
        <v>49</v>
      </c>
      <c r="C11" s="54"/>
      <c r="D11" s="120" t="s">
        <v>1388</v>
      </c>
      <c r="E11" s="56" t="s">
        <v>93</v>
      </c>
      <c r="F11" s="53" t="s">
        <v>94</v>
      </c>
      <c r="G11" s="445" t="s">
        <v>1909</v>
      </c>
      <c r="H11" s="75" t="s">
        <v>1910</v>
      </c>
      <c r="I11" s="255">
        <v>1.4998449271E10</v>
      </c>
      <c r="J11" s="53" t="s">
        <v>38</v>
      </c>
      <c r="K11" s="59"/>
      <c r="L11" s="77"/>
      <c r="M11" s="61">
        <v>140.0</v>
      </c>
      <c r="N11" s="62"/>
      <c r="O11" s="43"/>
      <c r="P11" s="78"/>
      <c r="Q11" s="44"/>
      <c r="R11" s="262"/>
      <c r="S11" s="275"/>
      <c r="T11" s="282"/>
      <c r="U11" s="80">
        <v>50.0</v>
      </c>
      <c r="V11" s="98" t="s">
        <v>24</v>
      </c>
      <c r="W11" s="99">
        <f>SUM(W6:W10)</f>
        <v>7935.99</v>
      </c>
      <c r="X11" s="8"/>
      <c r="Y11" s="8"/>
      <c r="Z11" s="8"/>
      <c r="AA11" s="8"/>
      <c r="AB11" s="8"/>
      <c r="AC11" s="8"/>
      <c r="AD11" s="8"/>
    </row>
    <row r="12">
      <c r="A12" s="456" t="s">
        <v>48</v>
      </c>
      <c r="B12" s="456" t="s">
        <v>49</v>
      </c>
      <c r="C12" s="457"/>
      <c r="D12" s="536"/>
      <c r="E12" s="374" t="s">
        <v>29</v>
      </c>
      <c r="F12" s="456" t="s">
        <v>721</v>
      </c>
      <c r="G12" s="405" t="s">
        <v>1911</v>
      </c>
      <c r="H12" s="537" t="s">
        <v>1912</v>
      </c>
      <c r="I12" s="538">
        <v>2.1998462837E10</v>
      </c>
      <c r="J12" s="456" t="s">
        <v>70</v>
      </c>
      <c r="K12" s="461"/>
      <c r="L12" s="462"/>
      <c r="M12" s="464"/>
      <c r="N12" s="464"/>
      <c r="O12" s="539"/>
      <c r="P12" s="539"/>
      <c r="Q12" s="539">
        <v>350.0</v>
      </c>
      <c r="R12" s="521"/>
      <c r="S12" s="464"/>
      <c r="T12" s="540"/>
      <c r="U12" s="541">
        <v>50.0</v>
      </c>
      <c r="V12" s="542"/>
      <c r="W12" s="543"/>
      <c r="X12" s="467"/>
      <c r="Y12" s="544" t="s">
        <v>25</v>
      </c>
      <c r="Z12" s="545">
        <f>SUM(W11,W15,W21,Z9)</f>
        <v>19705.99</v>
      </c>
      <c r="AA12" s="467"/>
      <c r="AB12" s="467"/>
      <c r="AC12" s="467"/>
      <c r="AD12" s="467"/>
    </row>
    <row r="13">
      <c r="A13" s="53" t="s">
        <v>48</v>
      </c>
      <c r="B13" s="53" t="s">
        <v>49</v>
      </c>
      <c r="C13" s="72"/>
      <c r="D13" s="73" t="s">
        <v>1913</v>
      </c>
      <c r="E13" s="56" t="s">
        <v>29</v>
      </c>
      <c r="F13" s="53" t="s">
        <v>721</v>
      </c>
      <c r="G13" s="405" t="s">
        <v>1914</v>
      </c>
      <c r="H13" s="75" t="s">
        <v>914</v>
      </c>
      <c r="I13" s="255">
        <v>8.187565538E9</v>
      </c>
      <c r="J13" s="53" t="s">
        <v>70</v>
      </c>
      <c r="K13" s="59"/>
      <c r="L13" s="77"/>
      <c r="M13" s="61"/>
      <c r="N13" s="62"/>
      <c r="O13" s="87"/>
      <c r="P13" s="89"/>
      <c r="Q13" s="64">
        <v>350.0</v>
      </c>
      <c r="R13" s="268"/>
      <c r="S13" s="275"/>
      <c r="T13" s="402"/>
      <c r="U13" s="80">
        <v>50.0</v>
      </c>
      <c r="V13" s="102" t="s">
        <v>26</v>
      </c>
      <c r="X13" s="8"/>
      <c r="Y13" s="8"/>
      <c r="Z13" s="8"/>
      <c r="AA13" s="8"/>
      <c r="AB13" s="8"/>
      <c r="AC13" s="8"/>
      <c r="AD13" s="8"/>
    </row>
    <row r="14">
      <c r="A14" s="53" t="s">
        <v>48</v>
      </c>
      <c r="B14" s="53" t="s">
        <v>49</v>
      </c>
      <c r="C14" s="72"/>
      <c r="D14" s="454" t="s">
        <v>1915</v>
      </c>
      <c r="E14" s="56" t="s">
        <v>104</v>
      </c>
      <c r="F14" s="53" t="s">
        <v>721</v>
      </c>
      <c r="G14" s="405" t="s">
        <v>1916</v>
      </c>
      <c r="H14" s="85" t="s">
        <v>1917</v>
      </c>
      <c r="I14" s="76" t="s">
        <v>1918</v>
      </c>
      <c r="J14" s="53" t="s">
        <v>38</v>
      </c>
      <c r="K14" s="59"/>
      <c r="L14" s="77">
        <v>350.0</v>
      </c>
      <c r="M14" s="61"/>
      <c r="N14" s="62"/>
      <c r="O14" s="87"/>
      <c r="P14" s="89"/>
      <c r="Q14" s="64"/>
      <c r="R14" s="268"/>
      <c r="S14" s="275"/>
      <c r="T14" s="274"/>
      <c r="U14" s="80">
        <v>50.0</v>
      </c>
      <c r="V14" s="104" t="s">
        <v>17</v>
      </c>
      <c r="W14" s="90">
        <f>SUM(P7:P95)</f>
        <v>320</v>
      </c>
      <c r="X14" s="8"/>
      <c r="Y14" s="8"/>
      <c r="Z14" s="8"/>
      <c r="AA14" s="8"/>
      <c r="AB14" s="8"/>
      <c r="AC14" s="8"/>
      <c r="AD14" s="8"/>
    </row>
    <row r="15">
      <c r="A15" s="53" t="s">
        <v>48</v>
      </c>
      <c r="B15" s="53" t="s">
        <v>49</v>
      </c>
      <c r="C15" s="54"/>
      <c r="D15" s="73" t="s">
        <v>1919</v>
      </c>
      <c r="E15" s="84"/>
      <c r="F15" s="53" t="s">
        <v>59</v>
      </c>
      <c r="G15" s="405" t="s">
        <v>1920</v>
      </c>
      <c r="H15" s="85"/>
      <c r="I15" s="76" t="s">
        <v>1921</v>
      </c>
      <c r="J15" s="53" t="s">
        <v>38</v>
      </c>
      <c r="K15" s="59"/>
      <c r="L15" s="105"/>
      <c r="M15" s="61"/>
      <c r="N15" s="106"/>
      <c r="O15" s="43"/>
      <c r="P15" s="78"/>
      <c r="Q15" s="44"/>
      <c r="R15" s="268"/>
      <c r="S15" s="275"/>
      <c r="T15" s="282">
        <v>1690.0</v>
      </c>
      <c r="U15" s="269">
        <v>1690.0</v>
      </c>
      <c r="V15" s="98" t="s">
        <v>27</v>
      </c>
      <c r="W15" s="99">
        <f>SUM(W14)</f>
        <v>320</v>
      </c>
      <c r="X15" s="8"/>
      <c r="Y15" s="8"/>
      <c r="Z15" s="8"/>
      <c r="AA15" s="8"/>
      <c r="AB15" s="8"/>
      <c r="AC15" s="8"/>
      <c r="AD15" s="8"/>
    </row>
    <row r="16">
      <c r="A16" s="53" t="s">
        <v>48</v>
      </c>
      <c r="B16" s="53" t="s">
        <v>49</v>
      </c>
      <c r="C16" s="54"/>
      <c r="D16" s="73" t="s">
        <v>1922</v>
      </c>
      <c r="E16" s="56" t="s">
        <v>500</v>
      </c>
      <c r="F16" s="53" t="s">
        <v>59</v>
      </c>
      <c r="G16" s="405" t="s">
        <v>1923</v>
      </c>
      <c r="H16" s="85"/>
      <c r="I16" s="76" t="s">
        <v>1924</v>
      </c>
      <c r="J16" s="53" t="s">
        <v>38</v>
      </c>
      <c r="K16" s="59"/>
      <c r="L16" s="60">
        <v>250.0</v>
      </c>
      <c r="M16" s="61"/>
      <c r="N16" s="62"/>
      <c r="O16" s="87"/>
      <c r="P16" s="89"/>
      <c r="Q16" s="64"/>
      <c r="R16" s="268"/>
      <c r="S16" s="275"/>
      <c r="T16" s="274"/>
      <c r="U16" s="277">
        <v>50.0</v>
      </c>
      <c r="V16" s="107"/>
      <c r="W16" s="108"/>
      <c r="X16" s="8"/>
      <c r="Y16" s="8"/>
      <c r="Z16" s="8"/>
      <c r="AA16" s="8"/>
      <c r="AB16" s="8"/>
      <c r="AC16" s="8"/>
      <c r="AD16" s="8"/>
    </row>
    <row r="17">
      <c r="A17" s="53" t="s">
        <v>57</v>
      </c>
      <c r="B17" s="53" t="s">
        <v>49</v>
      </c>
      <c r="C17" s="72"/>
      <c r="D17" s="73" t="s">
        <v>1794</v>
      </c>
      <c r="E17" s="56" t="s">
        <v>29</v>
      </c>
      <c r="F17" s="53" t="s">
        <v>721</v>
      </c>
      <c r="G17" s="405" t="s">
        <v>1925</v>
      </c>
      <c r="H17" s="85" t="s">
        <v>1926</v>
      </c>
      <c r="I17" s="255">
        <v>2.4999302903E10</v>
      </c>
      <c r="J17" s="53" t="s">
        <v>70</v>
      </c>
      <c r="K17" s="59"/>
      <c r="L17" s="109"/>
      <c r="M17" s="61">
        <v>350.0</v>
      </c>
      <c r="N17" s="62"/>
      <c r="O17" s="87"/>
      <c r="P17" s="89"/>
      <c r="Q17" s="64"/>
      <c r="R17" s="268"/>
      <c r="S17" s="275"/>
      <c r="T17" s="282"/>
      <c r="U17" s="80">
        <v>50.0</v>
      </c>
      <c r="V17" s="283" t="s">
        <v>97</v>
      </c>
      <c r="X17" s="8"/>
      <c r="Y17" s="8"/>
      <c r="Z17" s="110"/>
      <c r="AA17" s="8"/>
      <c r="AB17" s="8"/>
      <c r="AC17" s="8"/>
      <c r="AD17" s="8"/>
    </row>
    <row r="18" ht="15.75" customHeight="1">
      <c r="A18" s="53" t="s">
        <v>48</v>
      </c>
      <c r="B18" s="53" t="s">
        <v>49</v>
      </c>
      <c r="C18" s="72"/>
      <c r="D18" s="454" t="s">
        <v>1927</v>
      </c>
      <c r="E18" s="56" t="s">
        <v>29</v>
      </c>
      <c r="F18" s="53" t="s">
        <v>59</v>
      </c>
      <c r="G18" s="546" t="s">
        <v>1928</v>
      </c>
      <c r="H18" s="85"/>
      <c r="I18" s="255">
        <v>6.999754223E9</v>
      </c>
      <c r="J18" s="53" t="s">
        <v>70</v>
      </c>
      <c r="K18" s="59"/>
      <c r="L18" s="77"/>
      <c r="M18" s="111"/>
      <c r="N18" s="62"/>
      <c r="O18" s="63"/>
      <c r="P18" s="66"/>
      <c r="Q18" s="64">
        <v>250.0</v>
      </c>
      <c r="R18" s="262"/>
      <c r="S18" s="275"/>
      <c r="T18" s="274"/>
      <c r="U18" s="80">
        <v>50.0</v>
      </c>
      <c r="V18" s="284" t="s">
        <v>45</v>
      </c>
      <c r="W18" s="70">
        <f>SUM(R7:R93)</f>
        <v>2100</v>
      </c>
      <c r="X18" s="8"/>
      <c r="Y18" s="8"/>
      <c r="Z18" s="8"/>
      <c r="AA18" s="8"/>
      <c r="AB18" s="8"/>
      <c r="AC18" s="8"/>
      <c r="AD18" s="8"/>
    </row>
    <row r="19" ht="17.25" customHeight="1">
      <c r="A19" s="53" t="s">
        <v>57</v>
      </c>
      <c r="B19" s="53" t="s">
        <v>49</v>
      </c>
      <c r="C19" s="72"/>
      <c r="D19" s="83"/>
      <c r="E19" s="56"/>
      <c r="F19" s="53" t="s">
        <v>721</v>
      </c>
      <c r="G19" s="74" t="s">
        <v>1929</v>
      </c>
      <c r="H19" s="85"/>
      <c r="I19" s="76" t="s">
        <v>1930</v>
      </c>
      <c r="J19" s="103"/>
      <c r="K19" s="59">
        <v>299.99</v>
      </c>
      <c r="L19" s="77"/>
      <c r="M19" s="111"/>
      <c r="N19" s="62"/>
      <c r="O19" s="87"/>
      <c r="P19" s="89"/>
      <c r="Q19" s="64"/>
      <c r="R19" s="268"/>
      <c r="S19" s="275"/>
      <c r="T19" s="274"/>
      <c r="U19" s="80">
        <v>50.0</v>
      </c>
      <c r="V19" s="285" t="s">
        <v>46</v>
      </c>
      <c r="W19" s="70">
        <f>SUM(S7:S93)</f>
        <v>4000</v>
      </c>
      <c r="X19" s="8"/>
      <c r="Y19" s="8"/>
      <c r="Z19" s="8"/>
      <c r="AA19" s="8"/>
      <c r="AB19" s="8"/>
      <c r="AC19" s="8"/>
      <c r="AD19" s="8"/>
    </row>
    <row r="20">
      <c r="A20" s="53" t="s">
        <v>48</v>
      </c>
      <c r="B20" s="53" t="s">
        <v>49</v>
      </c>
      <c r="C20" s="72"/>
      <c r="D20" s="83"/>
      <c r="E20" s="56" t="s">
        <v>93</v>
      </c>
      <c r="F20" s="53" t="s">
        <v>721</v>
      </c>
      <c r="G20" s="405" t="s">
        <v>1931</v>
      </c>
      <c r="H20" s="85" t="s">
        <v>851</v>
      </c>
      <c r="I20" s="76">
        <v>2.7992225909E10</v>
      </c>
      <c r="J20" s="53" t="s">
        <v>38</v>
      </c>
      <c r="K20" s="59"/>
      <c r="L20" s="77"/>
      <c r="M20" s="61"/>
      <c r="N20" s="115"/>
      <c r="O20" s="87">
        <v>350.0</v>
      </c>
      <c r="P20" s="89"/>
      <c r="Q20" s="64"/>
      <c r="R20" s="268"/>
      <c r="S20" s="275"/>
      <c r="T20" s="274"/>
      <c r="U20" s="80">
        <v>50.0</v>
      </c>
      <c r="V20" s="286" t="s">
        <v>47</v>
      </c>
      <c r="W20" s="287">
        <f>SUM(T7:T93)</f>
        <v>2200</v>
      </c>
      <c r="X20" s="8"/>
      <c r="Y20" s="8"/>
      <c r="Z20" s="8"/>
      <c r="AA20" s="8"/>
      <c r="AB20" s="8"/>
      <c r="AC20" s="8"/>
      <c r="AD20" s="8"/>
    </row>
    <row r="21">
      <c r="A21" s="360" t="s">
        <v>57</v>
      </c>
      <c r="B21" s="53" t="s">
        <v>49</v>
      </c>
      <c r="C21" s="72"/>
      <c r="D21" s="73" t="s">
        <v>1388</v>
      </c>
      <c r="E21" s="56" t="s">
        <v>51</v>
      </c>
      <c r="F21" s="53"/>
      <c r="G21" s="547" t="s">
        <v>1932</v>
      </c>
      <c r="H21" s="85" t="s">
        <v>1933</v>
      </c>
      <c r="I21" s="255">
        <v>9.888334185E9</v>
      </c>
      <c r="J21" s="53" t="s">
        <v>38</v>
      </c>
      <c r="K21" s="59"/>
      <c r="L21" s="77"/>
      <c r="M21" s="61">
        <v>350.0</v>
      </c>
      <c r="N21" s="115"/>
      <c r="O21" s="87"/>
      <c r="P21" s="89"/>
      <c r="Q21" s="64"/>
      <c r="R21" s="268"/>
      <c r="S21" s="275"/>
      <c r="T21" s="274"/>
      <c r="U21" s="80">
        <v>50.0</v>
      </c>
      <c r="V21" s="98" t="s">
        <v>116</v>
      </c>
      <c r="W21" s="99">
        <f>SUM(W18:W20)</f>
        <v>8300</v>
      </c>
      <c r="X21" s="8"/>
      <c r="Y21" s="8"/>
      <c r="Z21" s="8"/>
      <c r="AA21" s="8"/>
      <c r="AB21" s="8"/>
      <c r="AC21" s="8"/>
      <c r="AD21" s="8"/>
    </row>
    <row r="22">
      <c r="A22" s="53" t="s">
        <v>1934</v>
      </c>
      <c r="B22" s="53" t="s">
        <v>49</v>
      </c>
      <c r="C22" s="72"/>
      <c r="D22" s="454" t="s">
        <v>1935</v>
      </c>
      <c r="E22" s="56" t="s">
        <v>63</v>
      </c>
      <c r="F22" s="53" t="s">
        <v>721</v>
      </c>
      <c r="G22" s="405" t="s">
        <v>1936</v>
      </c>
      <c r="H22" s="85" t="s">
        <v>1937</v>
      </c>
      <c r="I22" s="255">
        <v>7.399167608E9</v>
      </c>
      <c r="J22" s="53" t="s">
        <v>38</v>
      </c>
      <c r="K22" s="59"/>
      <c r="L22" s="77"/>
      <c r="M22" s="61"/>
      <c r="N22" s="62">
        <v>300.0</v>
      </c>
      <c r="O22" s="87"/>
      <c r="P22" s="89"/>
      <c r="Q22" s="64"/>
      <c r="R22" s="289"/>
      <c r="S22" s="276"/>
      <c r="T22" s="282"/>
      <c r="U22" s="80">
        <v>50.0</v>
      </c>
      <c r="V22" s="8"/>
      <c r="W22" s="8"/>
      <c r="X22" s="8"/>
      <c r="Y22" s="8"/>
      <c r="Z22" s="8"/>
      <c r="AA22" s="8"/>
      <c r="AB22" s="8"/>
      <c r="AC22" s="8"/>
      <c r="AD22" s="8"/>
    </row>
    <row r="23">
      <c r="A23" s="53" t="s">
        <v>57</v>
      </c>
      <c r="B23" s="53" t="s">
        <v>49</v>
      </c>
      <c r="C23" s="72"/>
      <c r="D23" s="73"/>
      <c r="E23" s="84"/>
      <c r="F23" s="53" t="s">
        <v>721</v>
      </c>
      <c r="G23" s="74" t="s">
        <v>1938</v>
      </c>
      <c r="H23" s="85"/>
      <c r="I23" s="76" t="s">
        <v>1939</v>
      </c>
      <c r="J23" s="103"/>
      <c r="K23" s="59">
        <v>350.0</v>
      </c>
      <c r="L23" s="77"/>
      <c r="M23" s="61"/>
      <c r="N23" s="62"/>
      <c r="O23" s="87"/>
      <c r="P23" s="89"/>
      <c r="Q23" s="64"/>
      <c r="R23" s="262"/>
      <c r="S23" s="275"/>
      <c r="T23" s="292"/>
      <c r="U23" s="80">
        <v>50.0</v>
      </c>
      <c r="V23" s="8"/>
      <c r="W23" s="8"/>
      <c r="X23" s="8"/>
      <c r="Y23" s="8"/>
      <c r="Z23" s="8"/>
      <c r="AA23" s="8"/>
      <c r="AB23" s="8"/>
      <c r="AC23" s="8"/>
      <c r="AD23" s="8"/>
    </row>
    <row r="24" ht="17.25" customHeight="1">
      <c r="A24" s="53" t="s">
        <v>48</v>
      </c>
      <c r="B24" s="53" t="s">
        <v>187</v>
      </c>
      <c r="C24" s="72"/>
      <c r="D24" s="121" t="s">
        <v>188</v>
      </c>
      <c r="E24" s="56" t="s">
        <v>51</v>
      </c>
      <c r="F24" s="53" t="s">
        <v>721</v>
      </c>
      <c r="G24" s="405" t="s">
        <v>1940</v>
      </c>
      <c r="H24" s="85" t="s">
        <v>1335</v>
      </c>
      <c r="I24" s="92" t="s">
        <v>1809</v>
      </c>
      <c r="J24" s="53" t="s">
        <v>70</v>
      </c>
      <c r="K24" s="116"/>
      <c r="L24" s="77"/>
      <c r="M24" s="61"/>
      <c r="N24" s="106"/>
      <c r="O24" s="87"/>
      <c r="P24" s="89" t="s">
        <v>193</v>
      </c>
      <c r="Q24" s="64"/>
      <c r="R24" s="268"/>
      <c r="S24" s="276"/>
      <c r="T24" s="274"/>
      <c r="U24" s="80" t="s">
        <v>188</v>
      </c>
      <c r="V24" s="290" t="s">
        <v>127</v>
      </c>
      <c r="W24" s="291">
        <f>SUM(W11,W15,W21,Z9)</f>
        <v>19705.99</v>
      </c>
      <c r="X24" s="8"/>
      <c r="Y24" s="8"/>
      <c r="Z24" s="8"/>
      <c r="AA24" s="8"/>
      <c r="AB24" s="8"/>
      <c r="AC24" s="8"/>
      <c r="AD24" s="8"/>
    </row>
    <row r="25" ht="15.75" customHeight="1">
      <c r="A25" s="53" t="s">
        <v>48</v>
      </c>
      <c r="B25" s="53" t="s">
        <v>49</v>
      </c>
      <c r="C25" s="72"/>
      <c r="D25" s="293" t="s">
        <v>1941</v>
      </c>
      <c r="E25" s="56" t="s">
        <v>29</v>
      </c>
      <c r="F25" s="53" t="s">
        <v>721</v>
      </c>
      <c r="G25" s="403" t="s">
        <v>1942</v>
      </c>
      <c r="H25" s="85"/>
      <c r="I25" s="76" t="s">
        <v>1943</v>
      </c>
      <c r="J25" s="53" t="s">
        <v>70</v>
      </c>
      <c r="K25" s="59"/>
      <c r="L25" s="60">
        <v>350.0</v>
      </c>
      <c r="M25" s="97"/>
      <c r="N25" s="106"/>
      <c r="O25" s="87"/>
      <c r="P25" s="89"/>
      <c r="Q25" s="64"/>
      <c r="R25" s="268"/>
      <c r="S25" s="276"/>
      <c r="T25" s="282"/>
      <c r="U25" s="277">
        <v>50.0</v>
      </c>
      <c r="V25" s="113"/>
      <c r="W25" s="114"/>
      <c r="X25" s="8"/>
      <c r="Y25" s="8"/>
      <c r="Z25" s="8"/>
      <c r="AA25" s="8"/>
      <c r="AB25" s="8"/>
      <c r="AC25" s="8"/>
      <c r="AD25" s="8"/>
    </row>
    <row r="26">
      <c r="A26" s="53" t="s">
        <v>57</v>
      </c>
      <c r="B26" s="53" t="s">
        <v>49</v>
      </c>
      <c r="C26" s="54"/>
      <c r="D26" s="73" t="s">
        <v>1944</v>
      </c>
      <c r="E26" s="56" t="s">
        <v>76</v>
      </c>
      <c r="F26" s="53" t="s">
        <v>721</v>
      </c>
      <c r="G26" s="405" t="s">
        <v>1945</v>
      </c>
      <c r="H26" s="85" t="s">
        <v>1945</v>
      </c>
      <c r="I26" s="117">
        <v>1.8996711252E10</v>
      </c>
      <c r="J26" s="53" t="s">
        <v>70</v>
      </c>
      <c r="K26" s="86"/>
      <c r="L26" s="77"/>
      <c r="M26" s="118"/>
      <c r="N26" s="106"/>
      <c r="O26" s="87">
        <v>1600.0</v>
      </c>
      <c r="P26" s="66"/>
      <c r="Q26" s="112"/>
      <c r="R26" s="268"/>
      <c r="S26" s="276"/>
      <c r="T26" s="282"/>
      <c r="U26" s="269">
        <v>1600.0</v>
      </c>
      <c r="V26" s="8"/>
      <c r="W26" s="8"/>
      <c r="X26" s="8"/>
      <c r="Y26" s="8"/>
      <c r="Z26" s="8"/>
      <c r="AA26" s="8"/>
      <c r="AB26" s="8"/>
      <c r="AC26" s="8"/>
      <c r="AD26" s="8"/>
    </row>
    <row r="27">
      <c r="A27" s="53" t="s">
        <v>57</v>
      </c>
      <c r="B27" s="53" t="s">
        <v>49</v>
      </c>
      <c r="C27" s="54"/>
      <c r="D27" s="73" t="s">
        <v>1946</v>
      </c>
      <c r="E27" s="56" t="s">
        <v>109</v>
      </c>
      <c r="F27" s="53" t="s">
        <v>453</v>
      </c>
      <c r="G27" s="405" t="s">
        <v>1947</v>
      </c>
      <c r="H27" s="85" t="s">
        <v>1948</v>
      </c>
      <c r="I27" s="117" t="s">
        <v>1949</v>
      </c>
      <c r="J27" s="53" t="s">
        <v>38</v>
      </c>
      <c r="K27" s="59">
        <v>350.0</v>
      </c>
      <c r="L27" s="77"/>
      <c r="M27" s="111"/>
      <c r="N27" s="62"/>
      <c r="O27" s="87"/>
      <c r="P27" s="89"/>
      <c r="Q27" s="64"/>
      <c r="R27" s="268"/>
      <c r="S27" s="276"/>
      <c r="T27" s="294"/>
      <c r="U27" s="80">
        <v>50.0</v>
      </c>
      <c r="V27" s="8"/>
      <c r="W27" s="8"/>
      <c r="X27" s="8"/>
      <c r="Y27" s="8"/>
      <c r="Z27" s="8"/>
      <c r="AA27" s="8"/>
      <c r="AB27" s="8"/>
      <c r="AC27" s="8"/>
      <c r="AD27" s="8"/>
    </row>
    <row r="28">
      <c r="A28" s="53" t="s">
        <v>48</v>
      </c>
      <c r="B28" s="53" t="s">
        <v>49</v>
      </c>
      <c r="C28" s="54"/>
      <c r="D28" s="73" t="s">
        <v>1950</v>
      </c>
      <c r="E28" s="56" t="s">
        <v>63</v>
      </c>
      <c r="F28" s="53" t="s">
        <v>59</v>
      </c>
      <c r="G28" s="405" t="s">
        <v>1951</v>
      </c>
      <c r="H28" s="85" t="s">
        <v>1952</v>
      </c>
      <c r="I28" s="58" t="s">
        <v>1953</v>
      </c>
      <c r="J28" s="53" t="s">
        <v>38</v>
      </c>
      <c r="K28" s="119"/>
      <c r="L28" s="77"/>
      <c r="M28" s="61"/>
      <c r="N28" s="115"/>
      <c r="O28" s="87"/>
      <c r="P28" s="89">
        <v>250.0</v>
      </c>
      <c r="Q28" s="64"/>
      <c r="R28" s="262"/>
      <c r="S28" s="275"/>
      <c r="T28" s="295"/>
      <c r="U28" s="56">
        <v>125.0</v>
      </c>
      <c r="V28" s="8"/>
      <c r="W28" s="8"/>
      <c r="X28" s="8"/>
      <c r="Y28" s="8"/>
      <c r="Z28" s="8"/>
      <c r="AA28" s="8"/>
      <c r="AB28" s="8"/>
      <c r="AC28" s="8"/>
      <c r="AD28" s="8"/>
    </row>
    <row r="29">
      <c r="A29" s="53" t="s">
        <v>48</v>
      </c>
      <c r="B29" s="53" t="s">
        <v>49</v>
      </c>
      <c r="C29" s="54"/>
      <c r="D29" s="120" t="s">
        <v>1950</v>
      </c>
      <c r="E29" s="56" t="s">
        <v>63</v>
      </c>
      <c r="F29" s="53"/>
      <c r="G29" s="405" t="s">
        <v>1954</v>
      </c>
      <c r="H29" s="85"/>
      <c r="I29" s="58" t="s">
        <v>1953</v>
      </c>
      <c r="J29" s="53" t="s">
        <v>38</v>
      </c>
      <c r="K29" s="59"/>
      <c r="L29" s="77"/>
      <c r="M29" s="61"/>
      <c r="N29" s="62"/>
      <c r="O29" s="87"/>
      <c r="P29" s="89">
        <v>70.0</v>
      </c>
      <c r="Q29" s="64"/>
      <c r="R29" s="268"/>
      <c r="S29" s="275"/>
      <c r="T29" s="295"/>
      <c r="U29" s="298">
        <v>70.0</v>
      </c>
      <c r="V29" s="8"/>
      <c r="W29" s="8"/>
      <c r="X29" s="8"/>
      <c r="Y29" s="8"/>
      <c r="Z29" s="8"/>
      <c r="AA29" s="8"/>
      <c r="AB29" s="8"/>
      <c r="AC29" s="8"/>
      <c r="AD29" s="8"/>
    </row>
    <row r="30">
      <c r="A30" s="53" t="s">
        <v>48</v>
      </c>
      <c r="B30" s="53" t="s">
        <v>49</v>
      </c>
      <c r="C30" s="72"/>
      <c r="D30" s="55"/>
      <c r="E30" s="84"/>
      <c r="F30" s="53"/>
      <c r="G30" s="405" t="s">
        <v>1955</v>
      </c>
      <c r="H30" s="85"/>
      <c r="I30" s="117" t="s">
        <v>1956</v>
      </c>
      <c r="J30" s="53" t="s">
        <v>38</v>
      </c>
      <c r="K30" s="59"/>
      <c r="L30" s="60"/>
      <c r="M30" s="61"/>
      <c r="N30" s="62"/>
      <c r="O30" s="87"/>
      <c r="P30" s="89"/>
      <c r="Q30" s="64"/>
      <c r="R30" s="296"/>
      <c r="S30" s="297"/>
      <c r="T30" s="294">
        <v>60.0</v>
      </c>
      <c r="U30" s="298">
        <v>60.0</v>
      </c>
      <c r="V30" s="8"/>
      <c r="W30" s="8"/>
      <c r="X30" s="8"/>
      <c r="Y30" s="8"/>
      <c r="Z30" s="8"/>
      <c r="AA30" s="8"/>
      <c r="AB30" s="8"/>
      <c r="AC30" s="8"/>
      <c r="AD30" s="8"/>
    </row>
    <row r="31">
      <c r="A31" s="53" t="s">
        <v>48</v>
      </c>
      <c r="B31" s="53" t="s">
        <v>49</v>
      </c>
      <c r="C31" s="121"/>
      <c r="D31" s="120"/>
      <c r="E31" s="56"/>
      <c r="F31" s="53"/>
      <c r="G31" s="405" t="s">
        <v>1957</v>
      </c>
      <c r="H31" s="85"/>
      <c r="I31" s="117" t="s">
        <v>1207</v>
      </c>
      <c r="J31" s="53" t="s">
        <v>70</v>
      </c>
      <c r="K31" s="59"/>
      <c r="L31" s="77"/>
      <c r="M31" s="61"/>
      <c r="N31" s="106"/>
      <c r="O31" s="43"/>
      <c r="P31" s="78"/>
      <c r="Q31" s="44"/>
      <c r="R31" s="301">
        <v>100.0</v>
      </c>
      <c r="S31" s="297"/>
      <c r="T31" s="295"/>
      <c r="U31" s="298">
        <v>100.0</v>
      </c>
      <c r="V31" s="8"/>
      <c r="W31" s="8"/>
      <c r="X31" s="8"/>
      <c r="Y31" s="8"/>
      <c r="Z31" s="8"/>
      <c r="AA31" s="8"/>
      <c r="AB31" s="8"/>
      <c r="AC31" s="8"/>
      <c r="AD31" s="8"/>
    </row>
    <row r="32">
      <c r="A32" s="53" t="s">
        <v>57</v>
      </c>
      <c r="B32" s="53" t="s">
        <v>49</v>
      </c>
      <c r="C32" s="72"/>
      <c r="D32" s="120"/>
      <c r="E32" s="84"/>
      <c r="F32" s="53" t="s">
        <v>721</v>
      </c>
      <c r="G32" s="122" t="s">
        <v>1958</v>
      </c>
      <c r="H32" s="122" t="s">
        <v>1958</v>
      </c>
      <c r="I32" s="117">
        <v>3.597361625E9</v>
      </c>
      <c r="J32" s="103"/>
      <c r="K32" s="59"/>
      <c r="L32" s="77"/>
      <c r="M32" s="123"/>
      <c r="N32" s="62"/>
      <c r="O32" s="87">
        <v>350.0</v>
      </c>
      <c r="P32" s="89"/>
      <c r="Q32" s="64"/>
      <c r="R32" s="296"/>
      <c r="S32" s="297"/>
      <c r="T32" s="294"/>
      <c r="U32" s="56">
        <v>50.0</v>
      </c>
      <c r="V32" s="8"/>
      <c r="W32" s="8"/>
      <c r="X32" s="8"/>
      <c r="Y32" s="8"/>
      <c r="Z32" s="8"/>
      <c r="AA32" s="8"/>
      <c r="AB32" s="8"/>
      <c r="AC32" s="8"/>
      <c r="AD32" s="8"/>
    </row>
    <row r="33">
      <c r="A33" s="53" t="s">
        <v>57</v>
      </c>
      <c r="B33" s="53" t="s">
        <v>49</v>
      </c>
      <c r="C33" s="124"/>
      <c r="D33" s="73" t="s">
        <v>1959</v>
      </c>
      <c r="E33" s="56" t="s">
        <v>29</v>
      </c>
      <c r="F33" s="53" t="s">
        <v>721</v>
      </c>
      <c r="G33" s="405" t="s">
        <v>1960</v>
      </c>
      <c r="H33" s="85" t="s">
        <v>422</v>
      </c>
      <c r="I33" s="117">
        <v>4.298595155E9</v>
      </c>
      <c r="J33" s="53" t="s">
        <v>70</v>
      </c>
      <c r="K33" s="59"/>
      <c r="L33" s="77"/>
      <c r="M33" s="123"/>
      <c r="N33" s="62"/>
      <c r="O33" s="87">
        <v>350.0</v>
      </c>
      <c r="P33" s="89"/>
      <c r="Q33" s="64"/>
      <c r="R33" s="296"/>
      <c r="S33" s="297"/>
      <c r="T33" s="295"/>
      <c r="U33" s="56">
        <v>50.0</v>
      </c>
      <c r="V33" s="8"/>
      <c r="W33" s="8"/>
      <c r="X33" s="8"/>
      <c r="Y33" s="8"/>
      <c r="Z33" s="8"/>
      <c r="AA33" s="8"/>
      <c r="AB33" s="8"/>
      <c r="AC33" s="8"/>
      <c r="AD33" s="8"/>
    </row>
    <row r="34">
      <c r="A34" s="53" t="s">
        <v>48</v>
      </c>
      <c r="B34" s="53" t="s">
        <v>49</v>
      </c>
      <c r="C34" s="72"/>
      <c r="D34" s="125"/>
      <c r="E34" s="56" t="s">
        <v>29</v>
      </c>
      <c r="F34" s="53" t="s">
        <v>721</v>
      </c>
      <c r="G34" s="412" t="s">
        <v>1961</v>
      </c>
      <c r="H34" s="496" t="s">
        <v>1961</v>
      </c>
      <c r="I34" s="255">
        <v>9.491759744E9</v>
      </c>
      <c r="J34" s="53" t="s">
        <v>70</v>
      </c>
      <c r="K34" s="59"/>
      <c r="L34" s="77"/>
      <c r="M34" s="111"/>
      <c r="N34" s="62">
        <v>350.0</v>
      </c>
      <c r="O34" s="63"/>
      <c r="P34" s="66"/>
      <c r="Q34" s="112"/>
      <c r="R34" s="296"/>
      <c r="S34" s="300"/>
      <c r="T34" s="295"/>
      <c r="U34" s="56">
        <v>50.0</v>
      </c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57</v>
      </c>
      <c r="B35" s="53" t="s">
        <v>87</v>
      </c>
      <c r="C35" s="72"/>
      <c r="D35" s="126"/>
      <c r="E35" s="56" t="s">
        <v>29</v>
      </c>
      <c r="F35" s="53" t="s">
        <v>346</v>
      </c>
      <c r="G35" s="405" t="s">
        <v>1962</v>
      </c>
      <c r="H35" s="85" t="s">
        <v>1963</v>
      </c>
      <c r="I35" s="85" t="s">
        <v>1964</v>
      </c>
      <c r="J35" s="53" t="s">
        <v>70</v>
      </c>
      <c r="K35" s="59">
        <v>699.0</v>
      </c>
      <c r="L35" s="77"/>
      <c r="M35" s="97"/>
      <c r="N35" s="62"/>
      <c r="O35" s="43"/>
      <c r="P35" s="78"/>
      <c r="Q35" s="44"/>
      <c r="R35" s="296"/>
      <c r="S35" s="297"/>
      <c r="T35" s="295"/>
      <c r="U35" s="298">
        <v>699.0</v>
      </c>
      <c r="V35" s="8"/>
      <c r="W35" s="8"/>
      <c r="X35" s="8"/>
      <c r="Y35" s="8"/>
      <c r="Z35" s="8"/>
      <c r="AA35" s="8"/>
      <c r="AB35" s="8"/>
      <c r="AC35" s="8"/>
      <c r="AD35" s="8"/>
    </row>
    <row r="36">
      <c r="A36" s="53" t="s">
        <v>57</v>
      </c>
      <c r="B36" s="53" t="s">
        <v>49</v>
      </c>
      <c r="C36" s="54"/>
      <c r="D36" s="142" t="s">
        <v>1965</v>
      </c>
      <c r="E36" s="56" t="s">
        <v>51</v>
      </c>
      <c r="F36" s="53"/>
      <c r="G36" s="405" t="s">
        <v>1966</v>
      </c>
      <c r="H36" s="85" t="s">
        <v>1967</v>
      </c>
      <c r="I36" s="85" t="s">
        <v>1968</v>
      </c>
      <c r="J36" s="53" t="s">
        <v>38</v>
      </c>
      <c r="K36" s="86"/>
      <c r="L36" s="77"/>
      <c r="M36" s="61">
        <v>350.0</v>
      </c>
      <c r="N36" s="62"/>
      <c r="O36" s="87"/>
      <c r="P36" s="89"/>
      <c r="Q36" s="64"/>
      <c r="R36" s="296"/>
      <c r="S36" s="297"/>
      <c r="T36" s="294"/>
      <c r="U36" s="56">
        <v>175.0</v>
      </c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57</v>
      </c>
      <c r="B37" s="53" t="s">
        <v>49</v>
      </c>
      <c r="C37" s="54"/>
      <c r="D37" s="55"/>
      <c r="E37" s="56" t="s">
        <v>63</v>
      </c>
      <c r="F37" s="53" t="s">
        <v>721</v>
      </c>
      <c r="G37" s="404" t="s">
        <v>1969</v>
      </c>
      <c r="H37" s="75" t="s">
        <v>359</v>
      </c>
      <c r="I37" s="85" t="s">
        <v>1970</v>
      </c>
      <c r="J37" s="53" t="s">
        <v>38</v>
      </c>
      <c r="K37" s="86"/>
      <c r="L37" s="77"/>
      <c r="M37" s="61">
        <v>350.0</v>
      </c>
      <c r="N37" s="62"/>
      <c r="O37" s="87"/>
      <c r="P37" s="89"/>
      <c r="Q37" s="64"/>
      <c r="R37" s="301"/>
      <c r="S37" s="297"/>
      <c r="T37" s="294"/>
      <c r="U37" s="56">
        <v>50.0</v>
      </c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3" t="s">
        <v>57</v>
      </c>
      <c r="B38" s="53" t="s">
        <v>49</v>
      </c>
      <c r="C38" s="54"/>
      <c r="D38" s="548" t="s">
        <v>1971</v>
      </c>
      <c r="E38" s="56" t="s">
        <v>109</v>
      </c>
      <c r="F38" s="53" t="s">
        <v>721</v>
      </c>
      <c r="G38" s="302" t="s">
        <v>1972</v>
      </c>
      <c r="H38" s="129" t="s">
        <v>1973</v>
      </c>
      <c r="I38" s="117" t="s">
        <v>1974</v>
      </c>
      <c r="J38" s="53" t="s">
        <v>38</v>
      </c>
      <c r="K38" s="59">
        <v>350.0</v>
      </c>
      <c r="L38" s="77"/>
      <c r="M38" s="61"/>
      <c r="N38" s="106"/>
      <c r="O38" s="63"/>
      <c r="P38" s="66"/>
      <c r="Q38" s="112"/>
      <c r="R38" s="296"/>
      <c r="S38" s="297"/>
      <c r="T38" s="294"/>
      <c r="U38" s="56">
        <v>50.0</v>
      </c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3" t="s">
        <v>48</v>
      </c>
      <c r="B39" s="53" t="s">
        <v>187</v>
      </c>
      <c r="C39" s="72"/>
      <c r="D39" s="120" t="s">
        <v>1490</v>
      </c>
      <c r="E39" s="56" t="s">
        <v>63</v>
      </c>
      <c r="F39" s="53" t="s">
        <v>721</v>
      </c>
      <c r="G39" s="405" t="s">
        <v>1975</v>
      </c>
      <c r="H39" s="85" t="s">
        <v>1976</v>
      </c>
      <c r="I39" s="117" t="s">
        <v>1977</v>
      </c>
      <c r="J39" s="53" t="s">
        <v>38</v>
      </c>
      <c r="K39" s="59"/>
      <c r="L39" s="77" t="s">
        <v>488</v>
      </c>
      <c r="M39" s="61"/>
      <c r="N39" s="62"/>
      <c r="O39" s="130"/>
      <c r="P39" s="133"/>
      <c r="Q39" s="131"/>
      <c r="R39" s="296"/>
      <c r="S39" s="297"/>
      <c r="T39" s="295"/>
      <c r="U39" s="56" t="s">
        <v>188</v>
      </c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3" t="s">
        <v>48</v>
      </c>
      <c r="B40" s="53" t="s">
        <v>187</v>
      </c>
      <c r="C40" s="72"/>
      <c r="D40" s="120" t="s">
        <v>1490</v>
      </c>
      <c r="E40" s="56" t="s">
        <v>63</v>
      </c>
      <c r="F40" s="53" t="s">
        <v>721</v>
      </c>
      <c r="G40" s="405" t="s">
        <v>1978</v>
      </c>
      <c r="H40" s="85" t="s">
        <v>785</v>
      </c>
      <c r="I40" s="56" t="s">
        <v>786</v>
      </c>
      <c r="J40" s="53" t="s">
        <v>38</v>
      </c>
      <c r="K40" s="119"/>
      <c r="L40" s="77" t="s">
        <v>488</v>
      </c>
      <c r="M40" s="61"/>
      <c r="N40" s="62"/>
      <c r="O40" s="87"/>
      <c r="P40" s="89"/>
      <c r="Q40" s="64"/>
      <c r="R40" s="296"/>
      <c r="S40" s="297"/>
      <c r="T40" s="294"/>
      <c r="U40" s="56" t="s">
        <v>188</v>
      </c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3" t="s">
        <v>48</v>
      </c>
      <c r="B41" s="53" t="s">
        <v>49</v>
      </c>
      <c r="C41" s="72"/>
      <c r="D41" s="73" t="s">
        <v>1979</v>
      </c>
      <c r="E41" s="84"/>
      <c r="F41" s="53" t="s">
        <v>94</v>
      </c>
      <c r="G41" s="405" t="s">
        <v>1980</v>
      </c>
      <c r="H41" s="85" t="s">
        <v>1981</v>
      </c>
      <c r="I41" s="117" t="s">
        <v>1982</v>
      </c>
      <c r="J41" s="53" t="s">
        <v>56</v>
      </c>
      <c r="K41" s="59"/>
      <c r="L41" s="77"/>
      <c r="M41" s="97"/>
      <c r="N41" s="134"/>
      <c r="O41" s="87"/>
      <c r="P41" s="89"/>
      <c r="Q41" s="64"/>
      <c r="R41" s="296"/>
      <c r="S41" s="300">
        <v>4000.0</v>
      </c>
      <c r="T41" s="295"/>
      <c r="U41" s="298">
        <v>4000.0</v>
      </c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3" t="s">
        <v>48</v>
      </c>
      <c r="B42" s="53" t="s">
        <v>187</v>
      </c>
      <c r="C42" s="72"/>
      <c r="D42" s="120" t="s">
        <v>1490</v>
      </c>
      <c r="E42" s="56" t="s">
        <v>93</v>
      </c>
      <c r="F42" s="53" t="s">
        <v>94</v>
      </c>
      <c r="G42" s="405" t="s">
        <v>1983</v>
      </c>
      <c r="H42" s="85"/>
      <c r="I42" s="117" t="s">
        <v>1984</v>
      </c>
      <c r="J42" s="53" t="s">
        <v>70</v>
      </c>
      <c r="K42" s="59"/>
      <c r="L42" s="77" t="s">
        <v>488</v>
      </c>
      <c r="M42" s="61"/>
      <c r="N42" s="135"/>
      <c r="O42" s="87"/>
      <c r="P42" s="89"/>
      <c r="Q42" s="64"/>
      <c r="R42" s="296"/>
      <c r="S42" s="297"/>
      <c r="T42" s="295"/>
      <c r="U42" s="56" t="s">
        <v>188</v>
      </c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3" t="s">
        <v>48</v>
      </c>
      <c r="B43" s="53" t="s">
        <v>49</v>
      </c>
      <c r="C43" s="54"/>
      <c r="D43" s="549" t="s">
        <v>1985</v>
      </c>
      <c r="E43" s="56" t="s">
        <v>500</v>
      </c>
      <c r="F43" s="53" t="s">
        <v>59</v>
      </c>
      <c r="G43" s="550" t="s">
        <v>1986</v>
      </c>
      <c r="H43" s="138"/>
      <c r="I43" s="129" t="s">
        <v>1987</v>
      </c>
      <c r="J43" s="53" t="s">
        <v>38</v>
      </c>
      <c r="K43" s="139"/>
      <c r="L43" s="77">
        <v>250.0</v>
      </c>
      <c r="M43" s="61"/>
      <c r="N43" s="134"/>
      <c r="O43" s="87"/>
      <c r="P43" s="89"/>
      <c r="Q43" s="64"/>
      <c r="R43" s="296"/>
      <c r="S43" s="300"/>
      <c r="T43" s="295"/>
      <c r="U43" s="56">
        <v>50.0</v>
      </c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3" t="s">
        <v>48</v>
      </c>
      <c r="B44" s="53" t="s">
        <v>49</v>
      </c>
      <c r="C44" s="54"/>
      <c r="D44" s="73" t="s">
        <v>1988</v>
      </c>
      <c r="E44" s="56" t="s">
        <v>121</v>
      </c>
      <c r="F44" s="53" t="s">
        <v>721</v>
      </c>
      <c r="G44" s="407" t="s">
        <v>1989</v>
      </c>
      <c r="H44" s="85" t="s">
        <v>1990</v>
      </c>
      <c r="I44" s="255">
        <v>1.1997593594E10</v>
      </c>
      <c r="J44" s="53" t="s">
        <v>70</v>
      </c>
      <c r="K44" s="59"/>
      <c r="L44" s="77"/>
      <c r="M44" s="61"/>
      <c r="N44" s="140"/>
      <c r="O44" s="87"/>
      <c r="P44" s="89"/>
      <c r="Q44" s="64">
        <v>600.0</v>
      </c>
      <c r="R44" s="296"/>
      <c r="S44" s="300"/>
      <c r="T44" s="274"/>
      <c r="U44" s="56">
        <v>150.0</v>
      </c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3" t="s">
        <v>48</v>
      </c>
      <c r="B45" s="53" t="s">
        <v>49</v>
      </c>
      <c r="C45" s="72"/>
      <c r="D45" s="142" t="s">
        <v>1991</v>
      </c>
      <c r="E45" s="84"/>
      <c r="F45" s="53"/>
      <c r="G45" s="527" t="s">
        <v>1992</v>
      </c>
      <c r="H45" s="85" t="s">
        <v>1993</v>
      </c>
      <c r="I45" s="117" t="s">
        <v>1994</v>
      </c>
      <c r="J45" s="53" t="s">
        <v>70</v>
      </c>
      <c r="K45" s="86"/>
      <c r="L45" s="77"/>
      <c r="M45" s="61"/>
      <c r="N45" s="141"/>
      <c r="O45" s="87"/>
      <c r="P45" s="89"/>
      <c r="Q45" s="64"/>
      <c r="R45" s="301">
        <v>2000.0</v>
      </c>
      <c r="S45" s="297"/>
      <c r="T45" s="274"/>
      <c r="U45" s="551">
        <v>2000.0</v>
      </c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3" t="s">
        <v>57</v>
      </c>
      <c r="B46" s="53" t="s">
        <v>49</v>
      </c>
      <c r="C46" s="72"/>
      <c r="D46" s="368" t="s">
        <v>1995</v>
      </c>
      <c r="E46" s="56" t="s">
        <v>93</v>
      </c>
      <c r="F46" s="53" t="s">
        <v>94</v>
      </c>
      <c r="G46" s="405" t="s">
        <v>1996</v>
      </c>
      <c r="H46" s="85" t="s">
        <v>1175</v>
      </c>
      <c r="I46" s="117" t="s">
        <v>1997</v>
      </c>
      <c r="J46" s="53" t="s">
        <v>38</v>
      </c>
      <c r="K46" s="59">
        <v>147.0</v>
      </c>
      <c r="L46" s="105"/>
      <c r="M46" s="61"/>
      <c r="N46" s="141"/>
      <c r="O46" s="87"/>
      <c r="P46" s="89"/>
      <c r="Q46" s="64"/>
      <c r="R46" s="296"/>
      <c r="S46" s="297"/>
      <c r="T46" s="282"/>
      <c r="U46" s="56">
        <v>50.0</v>
      </c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3" t="s">
        <v>48</v>
      </c>
      <c r="B47" s="53" t="s">
        <v>187</v>
      </c>
      <c r="C47" s="72"/>
      <c r="D47" s="120" t="s">
        <v>188</v>
      </c>
      <c r="E47" s="56" t="s">
        <v>72</v>
      </c>
      <c r="F47" s="53" t="s">
        <v>94</v>
      </c>
      <c r="G47" s="430" t="s">
        <v>1998</v>
      </c>
      <c r="H47" s="144" t="s">
        <v>1999</v>
      </c>
      <c r="I47" s="117" t="s">
        <v>2000</v>
      </c>
      <c r="J47" s="53" t="s">
        <v>70</v>
      </c>
      <c r="K47" s="59"/>
      <c r="L47" s="77"/>
      <c r="M47" s="123"/>
      <c r="N47" s="141"/>
      <c r="O47" s="63"/>
      <c r="P47" s="89" t="s">
        <v>488</v>
      </c>
      <c r="Q47" s="112"/>
      <c r="R47" s="307"/>
      <c r="S47" s="308"/>
      <c r="T47" s="274"/>
      <c r="U47" s="56" t="s">
        <v>188</v>
      </c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3"/>
      <c r="B48" s="53"/>
      <c r="C48" s="54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87"/>
      <c r="P48" s="89"/>
      <c r="Q48" s="64"/>
      <c r="R48" s="307"/>
      <c r="S48" s="309"/>
      <c r="T48" s="294"/>
      <c r="U48" s="56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3"/>
      <c r="B49" s="53"/>
      <c r="C49" s="72"/>
      <c r="D49" s="55"/>
      <c r="E49" s="84"/>
      <c r="F49" s="53"/>
      <c r="G49" s="74"/>
      <c r="H49" s="85"/>
      <c r="I49" s="85"/>
      <c r="J49" s="103"/>
      <c r="K49" s="59"/>
      <c r="L49" s="77"/>
      <c r="M49" s="145"/>
      <c r="N49" s="141"/>
      <c r="O49" s="43"/>
      <c r="P49" s="78"/>
      <c r="Q49" s="44"/>
      <c r="R49" s="307"/>
      <c r="S49" s="309"/>
      <c r="T49" s="295"/>
      <c r="U49" s="56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3"/>
      <c r="B50" s="53"/>
      <c r="C50" s="72"/>
      <c r="D50" s="125"/>
      <c r="E50" s="56"/>
      <c r="F50" s="53"/>
      <c r="G50" s="74"/>
      <c r="H50" s="85"/>
      <c r="I50" s="146"/>
      <c r="J50" s="53"/>
      <c r="K50" s="86"/>
      <c r="L50" s="77"/>
      <c r="M50" s="145"/>
      <c r="N50" s="141"/>
      <c r="O50" s="63"/>
      <c r="P50" s="66"/>
      <c r="Q50" s="112"/>
      <c r="R50" s="310"/>
      <c r="S50" s="309"/>
      <c r="T50" s="295"/>
      <c r="U50" s="56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66"/>
      <c r="Q51" s="112"/>
      <c r="R51" s="307"/>
      <c r="S51" s="309"/>
      <c r="T51" s="295"/>
      <c r="U51" s="56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89"/>
      <c r="Q52" s="64"/>
      <c r="R52" s="307"/>
      <c r="S52" s="309"/>
      <c r="T52" s="295"/>
      <c r="U52" s="56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66"/>
      <c r="Q53" s="112"/>
      <c r="R53" s="307"/>
      <c r="S53" s="308"/>
      <c r="T53" s="295"/>
      <c r="U53" s="56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89"/>
      <c r="Q54" s="64"/>
      <c r="R54" s="310"/>
      <c r="S54" s="309"/>
      <c r="T54" s="295"/>
      <c r="U54" s="80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89"/>
      <c r="Q55" s="64"/>
      <c r="R55" s="310"/>
      <c r="S55" s="309"/>
      <c r="T55" s="295"/>
      <c r="U55" s="56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131"/>
      <c r="R56" s="310"/>
      <c r="S56" s="309"/>
      <c r="T56" s="295"/>
      <c r="U56" s="56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131"/>
      <c r="R57" s="310"/>
      <c r="S57" s="309"/>
      <c r="T57" s="295"/>
      <c r="U57" s="56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64"/>
      <c r="R58" s="307"/>
      <c r="S58" s="309"/>
      <c r="T58" s="295"/>
      <c r="U58" s="56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112"/>
      <c r="R59" s="307"/>
      <c r="S59" s="309"/>
      <c r="T59" s="295"/>
      <c r="U59" s="56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112"/>
      <c r="R60" s="307"/>
      <c r="S60" s="309"/>
      <c r="T60" s="295"/>
      <c r="U60" s="56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112"/>
      <c r="R61" s="307"/>
      <c r="S61" s="309"/>
      <c r="T61" s="294"/>
      <c r="U61" s="56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112"/>
      <c r="R62" s="307"/>
      <c r="S62" s="309"/>
      <c r="T62" s="295"/>
      <c r="U62" s="56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64"/>
      <c r="R63" s="307"/>
      <c r="S63" s="309"/>
      <c r="T63" s="295"/>
      <c r="U63" s="56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112"/>
      <c r="R64" s="307"/>
      <c r="S64" s="309"/>
      <c r="T64" s="295"/>
      <c r="U64" s="161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64"/>
      <c r="R65" s="307"/>
      <c r="S65" s="309"/>
      <c r="T65" s="295"/>
      <c r="U65" s="56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112"/>
      <c r="R66" s="307"/>
      <c r="S66" s="309"/>
      <c r="T66" s="295"/>
      <c r="U66" s="56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112"/>
      <c r="R67" s="307"/>
      <c r="S67" s="309"/>
      <c r="T67" s="295"/>
      <c r="U67" s="56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64"/>
      <c r="R68" s="307"/>
      <c r="S68" s="309"/>
      <c r="T68" s="295"/>
      <c r="U68" s="56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112"/>
      <c r="R69" s="307"/>
      <c r="S69" s="309"/>
      <c r="T69" s="295"/>
      <c r="U69" s="56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112"/>
      <c r="R70" s="307"/>
      <c r="S70" s="309"/>
      <c r="T70" s="295"/>
      <c r="U70" s="80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112"/>
      <c r="R71" s="307"/>
      <c r="S71" s="309"/>
      <c r="T71" s="295"/>
      <c r="U71" s="56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112"/>
      <c r="R72" s="315"/>
      <c r="S72" s="316"/>
      <c r="T72" s="295"/>
      <c r="U72" s="56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131"/>
      <c r="R73" s="315"/>
      <c r="S73" s="316"/>
      <c r="T73" s="295"/>
      <c r="U73" s="16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66"/>
      <c r="Q74" s="112"/>
      <c r="R74" s="315"/>
      <c r="S74" s="316"/>
      <c r="T74" s="295"/>
      <c r="U74" s="16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66"/>
      <c r="Q75" s="112"/>
      <c r="R75" s="315"/>
      <c r="S75" s="316"/>
      <c r="T75" s="295"/>
      <c r="U75" s="16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66"/>
      <c r="Q76" s="112"/>
      <c r="R76" s="315"/>
      <c r="S76" s="316"/>
      <c r="T76" s="295"/>
      <c r="U76" s="161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66"/>
      <c r="Q77" s="112"/>
      <c r="R77" s="315"/>
      <c r="S77" s="316"/>
      <c r="T77" s="295"/>
      <c r="U77" s="173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66"/>
      <c r="Q78" s="112"/>
      <c r="R78" s="315"/>
      <c r="S78" s="316"/>
      <c r="T78" s="295"/>
      <c r="U78" s="161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66"/>
      <c r="Q79" s="112"/>
      <c r="R79" s="315"/>
      <c r="S79" s="316"/>
      <c r="T79" s="295"/>
      <c r="U79" s="177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66"/>
      <c r="Q80" s="112"/>
      <c r="R80" s="315"/>
      <c r="S80" s="316"/>
      <c r="T80" s="295"/>
      <c r="U80" s="17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66"/>
      <c r="Q81" s="112"/>
      <c r="R81" s="315"/>
      <c r="S81" s="316"/>
      <c r="T81" s="295"/>
      <c r="U81" s="17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6"/>
      <c r="Q82" s="184"/>
      <c r="R82" s="318"/>
      <c r="S82" s="319"/>
      <c r="T82" s="320"/>
      <c r="U82" s="17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6"/>
      <c r="Q83" s="184"/>
      <c r="R83" s="318"/>
      <c r="S83" s="319"/>
      <c r="T83" s="320"/>
      <c r="U83" s="17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6"/>
      <c r="Q84" s="184"/>
      <c r="R84" s="318"/>
      <c r="S84" s="319"/>
      <c r="T84" s="320"/>
      <c r="U84" s="17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3"/>
      <c r="Q85" s="191"/>
      <c r="R85" s="322"/>
      <c r="S85" s="319"/>
      <c r="T85" s="320"/>
      <c r="U85" s="17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9"/>
      <c r="Q86" s="197"/>
      <c r="R86" s="318"/>
      <c r="S86" s="319"/>
      <c r="T86" s="320"/>
      <c r="U86" s="17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9"/>
      <c r="Q87" s="197"/>
      <c r="R87" s="318"/>
      <c r="S87" s="319"/>
      <c r="T87" s="320"/>
      <c r="U87" s="17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9"/>
      <c r="Q88" s="197"/>
      <c r="R88" s="318"/>
      <c r="S88" s="319"/>
      <c r="T88" s="320"/>
      <c r="U88" s="17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9"/>
      <c r="Q89" s="197"/>
      <c r="R89" s="318"/>
      <c r="S89" s="319"/>
      <c r="T89" s="320"/>
      <c r="U89" s="17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9"/>
      <c r="Q90" s="197"/>
      <c r="R90" s="318"/>
      <c r="S90" s="319"/>
      <c r="T90" s="320"/>
      <c r="U90" s="17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9"/>
      <c r="Q91" s="197"/>
      <c r="R91" s="318"/>
      <c r="S91" s="319"/>
      <c r="T91" s="320"/>
      <c r="U91" s="17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9"/>
      <c r="Q92" s="197"/>
      <c r="R92" s="318"/>
      <c r="S92" s="319"/>
      <c r="T92" s="320"/>
      <c r="U92" s="17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9"/>
      <c r="Q93" s="197"/>
      <c r="R93" s="318"/>
      <c r="S93" s="319"/>
      <c r="T93" s="320"/>
      <c r="U93" s="17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Q94" s="206"/>
      <c r="R94" s="325"/>
      <c r="S94" s="325"/>
      <c r="T94" s="326"/>
      <c r="U94" s="208">
        <f>SUM(U7:U93)</f>
        <v>12394</v>
      </c>
      <c r="V94" s="8"/>
      <c r="W94" s="8"/>
      <c r="X94" s="8"/>
      <c r="Y94" s="8"/>
      <c r="Z94" s="8"/>
      <c r="AA94" s="8"/>
      <c r="AB94" s="8"/>
      <c r="AC94" s="8"/>
      <c r="AD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Q95" s="215"/>
      <c r="R95" s="325"/>
      <c r="S95" s="325"/>
      <c r="T95" s="326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2195.99</v>
      </c>
      <c r="L96" s="219" t="s">
        <v>29</v>
      </c>
      <c r="M96" s="220"/>
      <c r="Q96" s="220"/>
      <c r="R96" s="328"/>
      <c r="S96" s="328"/>
      <c r="T96" s="326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SUM(K96*2%)</f>
        <v>43.9198</v>
      </c>
      <c r="L97" s="221">
        <f>SUM(L7:L93)</f>
        <v>2250</v>
      </c>
      <c r="M97" s="222" t="s">
        <v>30</v>
      </c>
      <c r="Q97" s="222"/>
      <c r="R97" s="329" t="s">
        <v>288</v>
      </c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SUM(L97*2%)</f>
        <v>45</v>
      </c>
      <c r="M98" s="224" t="s">
        <v>31</v>
      </c>
      <c r="N98" s="225"/>
      <c r="Q98" s="225"/>
      <c r="R98" s="325"/>
      <c r="S98" s="325"/>
      <c r="T98" s="326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SUM(K96,M99,O102,Q106)</f>
        <v>7935.99</v>
      </c>
      <c r="I99" s="5"/>
      <c r="J99" s="2"/>
      <c r="K99" s="8"/>
      <c r="L99" s="223"/>
      <c r="M99" s="221">
        <f>SUM(M7:M93)</f>
        <v>1540</v>
      </c>
      <c r="N99" s="225"/>
      <c r="Q99" s="225"/>
      <c r="R99" s="330"/>
      <c r="S99" s="330"/>
      <c r="T99" s="326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3150</v>
      </c>
      <c r="I100" s="5"/>
      <c r="J100" s="2"/>
      <c r="K100" s="8"/>
      <c r="L100" s="8"/>
      <c r="M100" s="83">
        <f>SUM(M99*1%)</f>
        <v>15.4</v>
      </c>
      <c r="N100" s="229" t="s">
        <v>34</v>
      </c>
      <c r="O100" s="206"/>
      <c r="Q100" s="206"/>
      <c r="R100" s="330"/>
      <c r="S100" s="330"/>
      <c r="T100" s="326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320</v>
      </c>
      <c r="I101" s="5"/>
      <c r="J101" s="2"/>
      <c r="K101" s="8"/>
      <c r="L101" s="8"/>
      <c r="M101" s="18"/>
      <c r="N101" s="167">
        <f>SUM(N7:N93)</f>
        <v>900</v>
      </c>
      <c r="O101" s="331" t="s">
        <v>289</v>
      </c>
      <c r="P101" s="230"/>
      <c r="Q101" s="230"/>
      <c r="R101" s="330"/>
      <c r="S101" s="330"/>
      <c r="T101" s="326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227">
        <f>SUM(R107,S108,T109)</f>
        <v>8300</v>
      </c>
      <c r="I102" s="5"/>
      <c r="J102" s="2"/>
      <c r="K102" s="8"/>
      <c r="L102" s="8"/>
      <c r="M102" s="2"/>
      <c r="N102" s="167">
        <f>SUM(N101*1%)</f>
        <v>9</v>
      </c>
      <c r="O102" s="167">
        <f>SUM(O7:O93)</f>
        <v>2650</v>
      </c>
      <c r="P102" s="230"/>
      <c r="Q102" s="230"/>
      <c r="R102" s="330"/>
      <c r="S102" s="330"/>
      <c r="T102" s="326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SUM(O102*2%)</f>
        <v>53</v>
      </c>
      <c r="P103" s="332" t="s">
        <v>291</v>
      </c>
      <c r="Q103" s="230"/>
      <c r="R103" s="330"/>
      <c r="S103" s="330"/>
      <c r="T103" s="326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SUM(L8,N9,Q12,Q13,M17,Q18,L25,O26,R31,O33,N34,K35,Q44,R45)</f>
        <v>7949</v>
      </c>
      <c r="I104" s="334">
        <f>SUM(Q18,L25)</f>
        <v>600</v>
      </c>
      <c r="J104" s="2"/>
      <c r="K104" s="8"/>
      <c r="L104" s="8"/>
      <c r="M104" s="2"/>
      <c r="N104" s="2"/>
      <c r="O104" s="8"/>
      <c r="P104" s="167">
        <f>SUM(P7:P94)</f>
        <v>320</v>
      </c>
      <c r="Q104" s="230"/>
      <c r="R104" s="330"/>
      <c r="S104" s="330"/>
      <c r="T104" s="326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6.4</v>
      </c>
      <c r="Q105" s="338" t="s">
        <v>293</v>
      </c>
      <c r="R105" s="330"/>
      <c r="S105" s="330"/>
      <c r="T105" s="326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40">
        <f>SUM(L7,T10,M11,L14,T15,L16,O20,M21,N22,K27,P28,P29,T30,M36,M37,K38,L43,K46)</f>
        <v>6757</v>
      </c>
      <c r="I106" s="363">
        <f>SUM(M21,L43)</f>
        <v>600</v>
      </c>
      <c r="J106" s="2"/>
      <c r="K106" s="8"/>
      <c r="L106" s="8"/>
      <c r="M106" s="2"/>
      <c r="N106" s="2"/>
      <c r="O106" s="8"/>
      <c r="P106" s="18"/>
      <c r="Q106" s="17">
        <f>SUM(Q7:Q93)</f>
        <v>1550</v>
      </c>
      <c r="R106" s="341" t="s">
        <v>294</v>
      </c>
      <c r="S106" s="330"/>
      <c r="T106" s="326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2"/>
      <c r="Q107" s="167">
        <f>SUM(Q106*1%)</f>
        <v>15.5</v>
      </c>
      <c r="R107" s="167">
        <f>SUM(R7:R94)</f>
        <v>2100</v>
      </c>
      <c r="S107" s="342" t="s">
        <v>37</v>
      </c>
      <c r="T107" s="326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2"/>
      <c r="B108" s="2"/>
      <c r="C108" s="124"/>
      <c r="D108" s="17"/>
      <c r="E108" s="2"/>
      <c r="F108" s="2"/>
      <c r="G108" s="343" t="s">
        <v>39</v>
      </c>
      <c r="H108" s="344">
        <f>SUM(Q18,M21,L25,L43)</f>
        <v>1200</v>
      </c>
      <c r="I108" s="5"/>
      <c r="J108" s="2"/>
      <c r="K108" s="8"/>
      <c r="L108" s="8"/>
      <c r="M108" s="2"/>
      <c r="N108" s="2"/>
      <c r="O108" s="8"/>
      <c r="P108" s="2"/>
      <c r="Q108" s="2"/>
      <c r="R108" s="167">
        <f>SUM(R107*2%)</f>
        <v>42</v>
      </c>
      <c r="S108" s="167">
        <f>SUM(S7:S94)</f>
        <v>4000</v>
      </c>
      <c r="T108" s="345" t="s">
        <v>38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344">
        <f>SUM(U18,U21,U22,U25,U34,U43)</f>
        <v>300</v>
      </c>
      <c r="I109" s="5"/>
      <c r="J109" s="2"/>
      <c r="K109" s="8"/>
      <c r="L109" s="8"/>
      <c r="M109" s="2"/>
      <c r="N109" s="2"/>
      <c r="O109" s="8"/>
      <c r="P109" s="2"/>
      <c r="Q109" s="2"/>
      <c r="R109" s="8"/>
      <c r="S109" s="167">
        <f>SUM(S108*2%)</f>
        <v>80</v>
      </c>
      <c r="T109" s="346">
        <f>SUM(T7:T94)</f>
        <v>2200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2"/>
      <c r="B110" s="2"/>
      <c r="C110" s="124"/>
      <c r="D110" s="17"/>
      <c r="E110" s="2"/>
      <c r="F110" s="2"/>
      <c r="G110" s="343" t="s">
        <v>296</v>
      </c>
      <c r="H110" s="344">
        <f>SUM(H108-H109)</f>
        <v>900</v>
      </c>
      <c r="I110" s="5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167">
        <f>SUM(T109*2%)</f>
        <v>44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8"/>
      <c r="S111" s="347"/>
      <c r="T111" s="34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8"/>
      <c r="S112" s="347"/>
      <c r="T112" s="34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34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34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34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34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34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34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34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34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34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34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34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34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34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34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34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34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34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34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34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34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34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34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34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34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34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34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34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34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34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34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34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34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34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34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34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34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34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34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34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34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34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34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34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34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34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34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34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34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34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34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34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34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34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34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34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34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34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34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34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34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34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34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34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34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34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34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34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34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34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34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34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34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34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34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34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34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34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34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34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34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34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34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34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34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34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34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34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34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34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34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34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34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34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34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34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34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34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34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34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34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34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34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34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34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34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34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34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34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34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34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34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34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34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34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34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34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34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34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34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34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34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34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34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34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34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34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34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34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34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34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34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34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34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34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34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34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34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34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34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34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34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34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34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34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34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34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34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34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34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34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34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34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34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34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34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34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34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34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34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34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34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34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34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34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34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34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34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34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34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34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34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34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34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34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34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34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34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34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34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34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34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34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34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34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34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34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34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34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34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34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34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34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34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34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34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34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34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34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34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34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34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34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34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34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34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34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34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34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34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34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34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34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34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34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34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34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34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34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34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34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34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34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34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34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34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34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34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34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34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34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34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34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34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34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34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34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34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34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34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34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34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34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34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34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34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34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34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34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34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34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34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34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34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34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34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34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34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34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34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34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34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34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34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34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34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34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34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34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34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34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34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34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34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34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34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34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34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34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34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34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34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34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34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34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34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34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34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34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34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34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34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34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34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34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34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34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34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34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34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34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34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34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34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34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34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34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34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34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34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34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34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34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34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34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34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34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34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34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34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34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34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34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34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34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34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34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34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34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34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34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34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34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34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34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34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34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34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34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34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34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34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34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34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34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34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34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34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34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34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34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34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34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34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34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34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34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34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34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34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34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34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34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34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34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34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34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34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34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34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34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34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34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34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34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34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34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34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34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34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34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34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34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34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34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34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34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34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34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34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34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34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34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34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34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34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34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34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34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34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34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34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34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34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34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34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34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34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34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34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34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34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34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34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34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34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34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34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34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34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34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34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34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34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34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34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34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34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34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34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34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34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34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34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34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34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34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34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34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34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34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34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34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34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34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34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34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34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34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34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34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34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34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34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34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34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34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34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34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34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34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34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34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34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34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34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34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34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34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34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34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34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34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34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34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34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34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34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34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34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34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34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34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34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34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34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34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34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34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34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34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34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34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34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34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34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34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34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34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34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34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34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34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34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34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34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34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34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34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34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34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34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34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34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34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34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34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34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34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34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34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34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34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34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34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34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34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34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34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34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34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34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34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34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34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34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34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34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34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34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34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34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34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34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34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34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34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34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34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34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34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34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34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34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34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34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34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34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34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34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34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34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34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34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34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34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34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34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34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34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34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34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34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34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34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34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34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34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34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34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34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34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34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34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34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34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34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34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34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34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34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34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34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34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34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34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34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34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34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34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34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34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34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34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34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34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34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34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34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34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34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34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34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34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34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34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34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34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34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34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34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34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34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34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34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34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34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34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34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34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34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34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34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34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34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34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34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34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34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34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34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34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34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34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34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34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34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34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34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34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34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34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34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34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34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34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34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34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34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34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34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34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34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34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34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34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34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34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34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34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34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34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34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34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34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34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34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34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34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34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34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34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34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34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34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34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34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34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34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34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34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34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34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34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34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34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34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34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34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34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34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34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34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34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34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34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34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34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34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34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34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34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34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34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34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34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34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34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34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34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34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34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34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34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34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34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34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34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34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34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34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34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34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34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34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34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34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34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34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34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34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34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34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34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34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34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34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34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34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34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34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34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34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34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34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34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34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34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34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34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34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34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34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34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34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34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34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34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34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34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34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34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34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34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34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34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34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34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34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34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34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34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34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34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34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34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34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34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34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34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34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34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34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34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34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34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34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34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34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34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34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34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34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34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34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34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34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34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34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34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34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34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34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34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34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34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34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34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34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34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34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34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34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34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34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34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34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34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34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34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34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34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34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34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34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34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34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34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34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34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34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34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34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34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34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34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34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34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34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34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34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34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34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34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34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34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34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34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34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34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34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34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34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34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34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34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34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34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34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34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34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34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34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34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34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34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34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34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34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34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34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8"/>
      <c r="S993" s="8"/>
      <c r="T993" s="34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8"/>
      <c r="S994" s="8"/>
      <c r="T994" s="34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8"/>
      <c r="S995" s="8"/>
      <c r="T995" s="34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8"/>
      <c r="S996" s="8"/>
      <c r="T996" s="34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8"/>
      <c r="S997" s="8"/>
      <c r="T997" s="34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8"/>
      <c r="S998" s="8"/>
      <c r="T998" s="34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8"/>
      <c r="S999" s="8"/>
      <c r="T999" s="348"/>
      <c r="U999" s="8"/>
      <c r="X999" s="8"/>
      <c r="Y999" s="8"/>
      <c r="Z999" s="8"/>
      <c r="AA999" s="8"/>
      <c r="AB999" s="8"/>
      <c r="AC999" s="8"/>
      <c r="AD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8"/>
      <c r="S1000" s="8"/>
      <c r="T1000" s="348"/>
      <c r="U1000" s="8"/>
      <c r="X1000" s="8"/>
      <c r="Y1000" s="8"/>
      <c r="Z1000" s="8"/>
      <c r="AA1000" s="8"/>
      <c r="AB1000" s="8"/>
      <c r="AC1000" s="8"/>
      <c r="AD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8"/>
      <c r="S1001" s="8"/>
      <c r="T1001" s="348"/>
      <c r="U1001" s="8"/>
      <c r="X1001" s="8"/>
      <c r="AA1001" s="8"/>
      <c r="AB1001" s="8"/>
      <c r="AC1001" s="8"/>
      <c r="AD1001" s="8"/>
    </row>
    <row r="1002">
      <c r="G1002" s="242"/>
      <c r="M1002" s="243"/>
      <c r="N1002" s="243"/>
      <c r="P1002" s="243"/>
      <c r="Q1002" s="243"/>
    </row>
  </sheetData>
  <mergeCells count="14">
    <mergeCell ref="L95:P95"/>
    <mergeCell ref="M96:P96"/>
    <mergeCell ref="M97:P97"/>
    <mergeCell ref="R97:T97"/>
    <mergeCell ref="N98:P98"/>
    <mergeCell ref="N99:P99"/>
    <mergeCell ref="O100:P100"/>
    <mergeCell ref="A2:J2"/>
    <mergeCell ref="A3:J3"/>
    <mergeCell ref="K3:R3"/>
    <mergeCell ref="Y6:Z6"/>
    <mergeCell ref="V13:W13"/>
    <mergeCell ref="V17:W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20 A23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9.75"/>
    <col customWidth="1" min="8" max="8" width="17.25"/>
    <col customWidth="1" min="9" max="9" width="14.0"/>
    <col customWidth="1" min="10" max="10" width="13.75"/>
    <col customWidth="1" min="15" max="15" width="15.63"/>
    <col customWidth="1" min="22" max="22" width="13.88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7"/>
      <c r="Q1" s="7"/>
      <c r="R1" s="5"/>
      <c r="S1" s="244"/>
      <c r="T1" s="245"/>
      <c r="U1" s="5"/>
      <c r="V1" s="5"/>
      <c r="W1" s="8"/>
      <c r="X1" s="8"/>
      <c r="Y1" s="8"/>
      <c r="Z1" s="8"/>
      <c r="AA1" s="8"/>
      <c r="AB1" s="8"/>
      <c r="AC1" s="8"/>
      <c r="AD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244"/>
      <c r="T2" s="245"/>
      <c r="U2" s="13"/>
      <c r="V2" s="5"/>
      <c r="W2" s="8"/>
      <c r="X2" s="8"/>
      <c r="Y2" s="8"/>
      <c r="Z2" s="8"/>
      <c r="AA2" s="8"/>
      <c r="AB2" s="8"/>
      <c r="AC2" s="8"/>
      <c r="AD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244"/>
      <c r="T3" s="245"/>
      <c r="U3" s="16"/>
      <c r="V3" s="5"/>
      <c r="W3" s="8"/>
      <c r="X3" s="8"/>
      <c r="Y3" s="8"/>
      <c r="Z3" s="8"/>
      <c r="AA3" s="8"/>
      <c r="AB3" s="8"/>
      <c r="AC3" s="8"/>
      <c r="AD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6"/>
      <c r="Q4" s="6"/>
      <c r="R4" s="5"/>
      <c r="S4" s="244"/>
      <c r="T4" s="245"/>
      <c r="U4" s="22"/>
      <c r="V4" s="23"/>
      <c r="W4" s="24"/>
      <c r="X4" s="8"/>
      <c r="Y4" s="8"/>
      <c r="Z4" s="8"/>
      <c r="AA4" s="8"/>
      <c r="AB4" s="8"/>
      <c r="AC4" s="8"/>
      <c r="AD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26"/>
      <c r="Q5" s="26"/>
      <c r="R5" s="32"/>
      <c r="S5" s="246"/>
      <c r="T5" s="247"/>
      <c r="U5" s="32"/>
      <c r="V5" s="8"/>
      <c r="W5" s="8"/>
      <c r="X5" s="8"/>
      <c r="Y5" s="8"/>
      <c r="Z5" s="8"/>
      <c r="AA5" s="8"/>
      <c r="AB5" s="8"/>
      <c r="AC5" s="8"/>
      <c r="AD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251" t="s">
        <v>45</v>
      </c>
      <c r="S6" s="252" t="s">
        <v>46</v>
      </c>
      <c r="T6" s="253" t="s">
        <v>47</v>
      </c>
      <c r="U6" s="48" t="s">
        <v>19</v>
      </c>
      <c r="V6" s="49" t="s">
        <v>20</v>
      </c>
      <c r="W6" s="50">
        <f>SUM(K7:K56)</f>
        <v>3329</v>
      </c>
      <c r="X6" s="51"/>
      <c r="Y6" s="52" t="s">
        <v>21</v>
      </c>
      <c r="Z6" s="11"/>
      <c r="AA6" s="8"/>
      <c r="AB6" s="8"/>
      <c r="AC6" s="8"/>
      <c r="AD6" s="8"/>
    </row>
    <row r="7">
      <c r="A7" s="53" t="s">
        <v>48</v>
      </c>
      <c r="B7" s="53" t="s">
        <v>49</v>
      </c>
      <c r="C7" s="54"/>
      <c r="D7" s="120" t="s">
        <v>2001</v>
      </c>
      <c r="E7" s="56" t="s">
        <v>63</v>
      </c>
      <c r="F7" s="53" t="s">
        <v>721</v>
      </c>
      <c r="G7" s="405" t="s">
        <v>2002</v>
      </c>
      <c r="H7" s="85" t="s">
        <v>2003</v>
      </c>
      <c r="I7" s="76" t="s">
        <v>2004</v>
      </c>
      <c r="J7" s="53" t="s">
        <v>38</v>
      </c>
      <c r="K7" s="59"/>
      <c r="L7" s="60"/>
      <c r="M7" s="61"/>
      <c r="N7" s="62">
        <v>320.0</v>
      </c>
      <c r="O7" s="63"/>
      <c r="P7" s="66"/>
      <c r="Q7" s="64"/>
      <c r="R7" s="262"/>
      <c r="S7" s="263"/>
      <c r="T7" s="260"/>
      <c r="U7" s="388">
        <v>320.0</v>
      </c>
      <c r="V7" s="69" t="s">
        <v>12</v>
      </c>
      <c r="W7" s="70">
        <f>SUM(M8:M93)</f>
        <v>1550</v>
      </c>
      <c r="X7" s="8"/>
      <c r="Y7" s="42" t="s">
        <v>13</v>
      </c>
      <c r="Z7" s="71">
        <f>SUM(N7:N92)</f>
        <v>3140</v>
      </c>
      <c r="AA7" s="8"/>
      <c r="AB7" s="8"/>
      <c r="AC7" s="8"/>
      <c r="AD7" s="8"/>
    </row>
    <row r="8">
      <c r="A8" s="53" t="s">
        <v>48</v>
      </c>
      <c r="B8" s="53" t="s">
        <v>49</v>
      </c>
      <c r="C8" s="72"/>
      <c r="D8" s="454" t="s">
        <v>2005</v>
      </c>
      <c r="E8" s="56" t="s">
        <v>500</v>
      </c>
      <c r="F8" s="53" t="s">
        <v>721</v>
      </c>
      <c r="G8" s="403" t="s">
        <v>2006</v>
      </c>
      <c r="H8" s="267" t="s">
        <v>2007</v>
      </c>
      <c r="I8" s="76" t="s">
        <v>2008</v>
      </c>
      <c r="J8" s="53" t="s">
        <v>38</v>
      </c>
      <c r="K8" s="59"/>
      <c r="L8" s="77">
        <v>350.0</v>
      </c>
      <c r="M8" s="61"/>
      <c r="N8" s="62"/>
      <c r="O8" s="43"/>
      <c r="P8" s="78"/>
      <c r="Q8" s="44"/>
      <c r="R8" s="268"/>
      <c r="S8" s="276"/>
      <c r="T8" s="260"/>
      <c r="U8" s="80">
        <v>50.0</v>
      </c>
      <c r="V8" s="44" t="s">
        <v>15</v>
      </c>
      <c r="W8" s="81">
        <f>SUM(Q7:Q92)</f>
        <v>1400</v>
      </c>
      <c r="X8" s="8"/>
      <c r="Y8" s="40" t="s">
        <v>11</v>
      </c>
      <c r="Z8" s="82">
        <f>SUM(L7:L67)</f>
        <v>4350</v>
      </c>
      <c r="AA8" s="8"/>
      <c r="AB8" s="8"/>
      <c r="AC8" s="8"/>
      <c r="AD8" s="8"/>
    </row>
    <row r="9">
      <c r="A9" s="53" t="s">
        <v>48</v>
      </c>
      <c r="B9" s="53" t="s">
        <v>49</v>
      </c>
      <c r="C9" s="72"/>
      <c r="D9" s="454" t="s">
        <v>2009</v>
      </c>
      <c r="E9" s="56" t="s">
        <v>109</v>
      </c>
      <c r="F9" s="53" t="s">
        <v>721</v>
      </c>
      <c r="G9" s="422" t="s">
        <v>2010</v>
      </c>
      <c r="H9" s="85" t="s">
        <v>2011</v>
      </c>
      <c r="I9" s="76" t="s">
        <v>2012</v>
      </c>
      <c r="J9" s="53" t="s">
        <v>38</v>
      </c>
      <c r="K9" s="86"/>
      <c r="L9" s="77">
        <v>350.0</v>
      </c>
      <c r="M9" s="61"/>
      <c r="N9" s="62"/>
      <c r="O9" s="87"/>
      <c r="P9" s="89"/>
      <c r="Q9" s="64"/>
      <c r="R9" s="268"/>
      <c r="S9" s="275"/>
      <c r="T9" s="282"/>
      <c r="U9" s="80">
        <v>50.0</v>
      </c>
      <c r="V9" s="43" t="s">
        <v>22</v>
      </c>
      <c r="W9" s="90">
        <f>SUM(O7:O92)</f>
        <v>5850</v>
      </c>
      <c r="X9" s="8"/>
      <c r="Y9" s="95" t="s">
        <v>23</v>
      </c>
      <c r="Z9" s="96">
        <f>SUM(Z7:Z8)</f>
        <v>7490</v>
      </c>
      <c r="AA9" s="8"/>
      <c r="AB9" s="8"/>
      <c r="AC9" s="8"/>
      <c r="AD9" s="8"/>
    </row>
    <row r="10">
      <c r="A10" s="53" t="s">
        <v>48</v>
      </c>
      <c r="B10" s="53" t="s">
        <v>49</v>
      </c>
      <c r="C10" s="91"/>
      <c r="D10" s="454" t="s">
        <v>2013</v>
      </c>
      <c r="E10" s="56" t="s">
        <v>29</v>
      </c>
      <c r="F10" s="53" t="s">
        <v>721</v>
      </c>
      <c r="G10" s="403" t="s">
        <v>2014</v>
      </c>
      <c r="H10" s="85" t="s">
        <v>2015</v>
      </c>
      <c r="I10" s="255">
        <v>8.399264104E9</v>
      </c>
      <c r="J10" s="53" t="s">
        <v>70</v>
      </c>
      <c r="K10" s="86"/>
      <c r="L10" s="271"/>
      <c r="M10" s="61"/>
      <c r="N10" s="94"/>
      <c r="O10" s="87"/>
      <c r="P10" s="89"/>
      <c r="Q10" s="64">
        <v>350.0</v>
      </c>
      <c r="R10" s="272"/>
      <c r="S10" s="273"/>
      <c r="T10" s="282"/>
      <c r="U10" s="80">
        <v>50.0</v>
      </c>
      <c r="V10" s="90"/>
      <c r="W10" s="90"/>
      <c r="X10" s="8"/>
      <c r="Y10" s="8"/>
      <c r="Z10" s="8"/>
      <c r="AA10" s="8"/>
      <c r="AB10" s="8"/>
      <c r="AC10" s="8"/>
      <c r="AD10" s="8"/>
    </row>
    <row r="11" ht="16.5" customHeight="1">
      <c r="A11" s="53" t="s">
        <v>48</v>
      </c>
      <c r="B11" s="53" t="s">
        <v>49</v>
      </c>
      <c r="C11" s="54"/>
      <c r="D11" s="120" t="s">
        <v>841</v>
      </c>
      <c r="E11" s="56" t="s">
        <v>500</v>
      </c>
      <c r="F11" s="53" t="s">
        <v>797</v>
      </c>
      <c r="G11" s="405" t="s">
        <v>2016</v>
      </c>
      <c r="H11" s="75" t="s">
        <v>2017</v>
      </c>
      <c r="I11" s="76" t="s">
        <v>2018</v>
      </c>
      <c r="J11" s="53" t="s">
        <v>38</v>
      </c>
      <c r="K11" s="59"/>
      <c r="L11" s="77"/>
      <c r="M11" s="97"/>
      <c r="N11" s="62">
        <v>220.0</v>
      </c>
      <c r="O11" s="43"/>
      <c r="P11" s="78"/>
      <c r="Q11" s="44"/>
      <c r="R11" s="262"/>
      <c r="S11" s="275"/>
      <c r="T11" s="282"/>
      <c r="U11" s="269">
        <v>220.0</v>
      </c>
      <c r="V11" s="98" t="s">
        <v>24</v>
      </c>
      <c r="W11" s="99">
        <f>SUM(W6:W10)</f>
        <v>12129</v>
      </c>
      <c r="X11" s="8"/>
      <c r="Y11" s="8"/>
      <c r="Z11" s="8"/>
      <c r="AA11" s="8"/>
      <c r="AB11" s="8"/>
      <c r="AC11" s="8"/>
      <c r="AD11" s="8"/>
    </row>
    <row r="12">
      <c r="A12" s="53" t="s">
        <v>48</v>
      </c>
      <c r="B12" s="53" t="s">
        <v>49</v>
      </c>
      <c r="C12" s="72"/>
      <c r="D12" s="121" t="s">
        <v>2019</v>
      </c>
      <c r="E12" s="56" t="s">
        <v>63</v>
      </c>
      <c r="F12" s="53" t="s">
        <v>721</v>
      </c>
      <c r="G12" s="405" t="s">
        <v>2020</v>
      </c>
      <c r="H12" s="75" t="s">
        <v>2021</v>
      </c>
      <c r="I12" s="76" t="s">
        <v>2022</v>
      </c>
      <c r="J12" s="53" t="s">
        <v>38</v>
      </c>
      <c r="K12" s="59"/>
      <c r="L12" s="77">
        <v>1500.0</v>
      </c>
      <c r="M12" s="61"/>
      <c r="N12" s="62"/>
      <c r="O12" s="43"/>
      <c r="P12" s="78"/>
      <c r="Q12" s="44"/>
      <c r="R12" s="268"/>
      <c r="S12" s="276"/>
      <c r="T12" s="282"/>
      <c r="U12" s="80">
        <v>750.0</v>
      </c>
      <c r="V12" s="100"/>
      <c r="W12" s="101"/>
      <c r="X12" s="8"/>
      <c r="Y12" s="95" t="s">
        <v>25</v>
      </c>
      <c r="Z12" s="389">
        <f>SUM(W11,W15,W21,Z9)</f>
        <v>20369</v>
      </c>
      <c r="AA12" s="8"/>
      <c r="AB12" s="8"/>
      <c r="AC12" s="8"/>
      <c r="AD12" s="8"/>
    </row>
    <row r="13">
      <c r="A13" s="53" t="s">
        <v>48</v>
      </c>
      <c r="B13" s="53" t="s">
        <v>187</v>
      </c>
      <c r="C13" s="72"/>
      <c r="D13" s="73" t="s">
        <v>188</v>
      </c>
      <c r="E13" s="56" t="s">
        <v>93</v>
      </c>
      <c r="F13" s="53" t="s">
        <v>94</v>
      </c>
      <c r="G13" s="405" t="s">
        <v>2023</v>
      </c>
      <c r="H13" s="75"/>
      <c r="I13" s="92" t="s">
        <v>2024</v>
      </c>
      <c r="J13" s="53" t="s">
        <v>70</v>
      </c>
      <c r="K13" s="59" t="s">
        <v>187</v>
      </c>
      <c r="L13" s="77"/>
      <c r="M13" s="61"/>
      <c r="N13" s="62"/>
      <c r="O13" s="87"/>
      <c r="P13" s="89"/>
      <c r="Q13" s="64"/>
      <c r="R13" s="268"/>
      <c r="S13" s="275"/>
      <c r="T13" s="402"/>
      <c r="U13" s="80" t="s">
        <v>188</v>
      </c>
      <c r="V13" s="102" t="s">
        <v>26</v>
      </c>
      <c r="X13" s="8"/>
      <c r="Y13" s="8"/>
      <c r="Z13" s="8"/>
      <c r="AA13" s="8"/>
      <c r="AB13" s="8"/>
      <c r="AC13" s="8"/>
      <c r="AD13" s="8"/>
    </row>
    <row r="14">
      <c r="A14" s="53" t="s">
        <v>57</v>
      </c>
      <c r="B14" s="53" t="s">
        <v>49</v>
      </c>
      <c r="C14" s="72"/>
      <c r="D14" s="73" t="s">
        <v>2025</v>
      </c>
      <c r="E14" s="56" t="s">
        <v>121</v>
      </c>
      <c r="F14" s="53" t="s">
        <v>721</v>
      </c>
      <c r="G14" s="405" t="s">
        <v>2026</v>
      </c>
      <c r="H14" s="85" t="s">
        <v>2027</v>
      </c>
      <c r="I14" s="255">
        <v>4.896910288E9</v>
      </c>
      <c r="J14" s="53" t="s">
        <v>70</v>
      </c>
      <c r="K14" s="59"/>
      <c r="L14" s="77"/>
      <c r="M14" s="61">
        <v>350.0</v>
      </c>
      <c r="N14" s="62"/>
      <c r="O14" s="87"/>
      <c r="P14" s="89"/>
      <c r="Q14" s="64"/>
      <c r="R14" s="268"/>
      <c r="S14" s="275"/>
      <c r="T14" s="274"/>
      <c r="U14" s="80">
        <v>50.0</v>
      </c>
      <c r="V14" s="104" t="s">
        <v>17</v>
      </c>
      <c r="W14" s="90">
        <f>SUM(P7:P94)</f>
        <v>0</v>
      </c>
      <c r="X14" s="8"/>
      <c r="Y14" s="8"/>
      <c r="Z14" s="8"/>
      <c r="AA14" s="8"/>
      <c r="AB14" s="8"/>
      <c r="AC14" s="8"/>
      <c r="AD14" s="8"/>
    </row>
    <row r="15">
      <c r="A15" s="53" t="s">
        <v>48</v>
      </c>
      <c r="B15" s="53" t="s">
        <v>49</v>
      </c>
      <c r="C15" s="54"/>
      <c r="D15" s="73" t="s">
        <v>2028</v>
      </c>
      <c r="E15" s="56" t="s">
        <v>63</v>
      </c>
      <c r="F15" s="53" t="s">
        <v>721</v>
      </c>
      <c r="G15" s="412" t="s">
        <v>2029</v>
      </c>
      <c r="H15" s="85"/>
      <c r="I15" s="255">
        <v>7.588893268E9</v>
      </c>
      <c r="J15" s="53" t="s">
        <v>38</v>
      </c>
      <c r="K15" s="59"/>
      <c r="L15" s="105"/>
      <c r="M15" s="61"/>
      <c r="N15" s="62">
        <v>350.0</v>
      </c>
      <c r="O15" s="43"/>
      <c r="P15" s="78"/>
      <c r="Q15" s="44"/>
      <c r="R15" s="268"/>
      <c r="S15" s="275"/>
      <c r="T15" s="282"/>
      <c r="U15" s="80">
        <v>50.0</v>
      </c>
      <c r="V15" s="98" t="s">
        <v>27</v>
      </c>
      <c r="W15" s="99">
        <f>SUM(W14)</f>
        <v>0</v>
      </c>
      <c r="X15" s="8"/>
      <c r="Y15" s="8"/>
      <c r="Z15" s="8"/>
      <c r="AA15" s="8"/>
      <c r="AB15" s="8"/>
      <c r="AC15" s="8"/>
      <c r="AD15" s="8"/>
    </row>
    <row r="16">
      <c r="A16" s="53" t="s">
        <v>48</v>
      </c>
      <c r="B16" s="53" t="s">
        <v>49</v>
      </c>
      <c r="C16" s="54"/>
      <c r="D16" s="73" t="s">
        <v>2030</v>
      </c>
      <c r="E16" s="56" t="s">
        <v>63</v>
      </c>
      <c r="F16" s="53" t="s">
        <v>721</v>
      </c>
      <c r="G16" s="412" t="s">
        <v>2031</v>
      </c>
      <c r="H16" s="85" t="s">
        <v>2032</v>
      </c>
      <c r="I16" s="255">
        <v>8.594515656E9</v>
      </c>
      <c r="J16" s="53" t="s">
        <v>38</v>
      </c>
      <c r="K16" s="59"/>
      <c r="L16" s="60"/>
      <c r="M16" s="61"/>
      <c r="N16" s="62">
        <v>300.0</v>
      </c>
      <c r="O16" s="87"/>
      <c r="P16" s="89"/>
      <c r="Q16" s="64"/>
      <c r="R16" s="268"/>
      <c r="S16" s="275"/>
      <c r="T16" s="274"/>
      <c r="U16" s="277">
        <v>50.0</v>
      </c>
      <c r="V16" s="107"/>
      <c r="W16" s="108"/>
      <c r="X16" s="8"/>
      <c r="Y16" s="8"/>
      <c r="Z16" s="8"/>
      <c r="AA16" s="8"/>
      <c r="AB16" s="8"/>
      <c r="AC16" s="8"/>
      <c r="AD16" s="8"/>
    </row>
    <row r="17">
      <c r="A17" s="53" t="s">
        <v>48</v>
      </c>
      <c r="B17" s="53" t="s">
        <v>49</v>
      </c>
      <c r="C17" s="72"/>
      <c r="D17" s="73" t="s">
        <v>2030</v>
      </c>
      <c r="E17" s="56" t="s">
        <v>63</v>
      </c>
      <c r="F17" s="53" t="s">
        <v>721</v>
      </c>
      <c r="G17" s="412" t="s">
        <v>2033</v>
      </c>
      <c r="H17" s="85" t="s">
        <v>2032</v>
      </c>
      <c r="I17" s="255">
        <v>8.594515656E9</v>
      </c>
      <c r="J17" s="53" t="s">
        <v>38</v>
      </c>
      <c r="K17" s="59"/>
      <c r="L17" s="109"/>
      <c r="M17" s="61"/>
      <c r="N17" s="62">
        <v>300.0</v>
      </c>
      <c r="O17" s="87"/>
      <c r="P17" s="89"/>
      <c r="Q17" s="64"/>
      <c r="R17" s="268"/>
      <c r="S17" s="275"/>
      <c r="T17" s="282"/>
      <c r="U17" s="80">
        <v>50.0</v>
      </c>
      <c r="V17" s="283" t="s">
        <v>97</v>
      </c>
      <c r="X17" s="8"/>
      <c r="Y17" s="8"/>
      <c r="Z17" s="110"/>
      <c r="AA17" s="8"/>
      <c r="AB17" s="8"/>
      <c r="AC17" s="8"/>
      <c r="AD17" s="8"/>
    </row>
    <row r="18" ht="15.75" customHeight="1">
      <c r="A18" s="53" t="s">
        <v>57</v>
      </c>
      <c r="B18" s="53" t="s">
        <v>49</v>
      </c>
      <c r="C18" s="72"/>
      <c r="D18" s="73" t="s">
        <v>2034</v>
      </c>
      <c r="E18" s="56" t="s">
        <v>99</v>
      </c>
      <c r="F18" s="53" t="s">
        <v>721</v>
      </c>
      <c r="G18" s="405" t="s">
        <v>2035</v>
      </c>
      <c r="H18" s="85" t="s">
        <v>640</v>
      </c>
      <c r="I18" s="92">
        <v>3.188943723E9</v>
      </c>
      <c r="J18" s="53" t="s">
        <v>70</v>
      </c>
      <c r="K18" s="59"/>
      <c r="L18" s="77"/>
      <c r="M18" s="111"/>
      <c r="N18" s="62"/>
      <c r="O18" s="87">
        <v>350.0</v>
      </c>
      <c r="P18" s="66"/>
      <c r="Q18" s="112"/>
      <c r="R18" s="262"/>
      <c r="S18" s="275"/>
      <c r="T18" s="274"/>
      <c r="U18" s="80">
        <v>50.0</v>
      </c>
      <c r="V18" s="284" t="s">
        <v>45</v>
      </c>
      <c r="W18" s="70">
        <f>SUM(R7:R92)</f>
        <v>50</v>
      </c>
      <c r="X18" s="8"/>
      <c r="Y18" s="8"/>
      <c r="Z18" s="8"/>
      <c r="AA18" s="8"/>
      <c r="AB18" s="8"/>
      <c r="AC18" s="8"/>
      <c r="AD18" s="8"/>
    </row>
    <row r="19" ht="17.25" customHeight="1">
      <c r="A19" s="53" t="s">
        <v>57</v>
      </c>
      <c r="B19" s="53" t="s">
        <v>49</v>
      </c>
      <c r="C19" s="72"/>
      <c r="D19" s="454" t="s">
        <v>2036</v>
      </c>
      <c r="E19" s="56" t="s">
        <v>121</v>
      </c>
      <c r="F19" s="53" t="s">
        <v>721</v>
      </c>
      <c r="G19" s="405" t="s">
        <v>2037</v>
      </c>
      <c r="H19" s="85" t="s">
        <v>2038</v>
      </c>
      <c r="I19" s="255">
        <v>6.186363445E9</v>
      </c>
      <c r="J19" s="53" t="s">
        <v>70</v>
      </c>
      <c r="K19" s="59"/>
      <c r="L19" s="77"/>
      <c r="M19" s="111">
        <v>350.0</v>
      </c>
      <c r="N19" s="62"/>
      <c r="O19" s="87"/>
      <c r="P19" s="89"/>
      <c r="Q19" s="64"/>
      <c r="R19" s="268"/>
      <c r="S19" s="275"/>
      <c r="T19" s="274"/>
      <c r="U19" s="80">
        <v>50.0</v>
      </c>
      <c r="V19" s="285" t="s">
        <v>46</v>
      </c>
      <c r="W19" s="70">
        <f>SUM(S7:S92)</f>
        <v>0</v>
      </c>
      <c r="X19" s="8"/>
      <c r="Y19" s="8"/>
      <c r="Z19" s="8"/>
      <c r="AA19" s="8"/>
      <c r="AB19" s="8"/>
      <c r="AC19" s="8"/>
      <c r="AD19" s="8"/>
    </row>
    <row r="20">
      <c r="A20" s="53" t="s">
        <v>57</v>
      </c>
      <c r="B20" s="53" t="s">
        <v>49</v>
      </c>
      <c r="C20" s="72"/>
      <c r="D20" s="73" t="s">
        <v>2039</v>
      </c>
      <c r="E20" s="56" t="s">
        <v>93</v>
      </c>
      <c r="F20" s="53" t="s">
        <v>721</v>
      </c>
      <c r="G20" s="405" t="s">
        <v>2040</v>
      </c>
      <c r="H20" s="85" t="s">
        <v>2041</v>
      </c>
      <c r="I20" s="255">
        <v>1.6996295528E10</v>
      </c>
      <c r="J20" s="53" t="s">
        <v>38</v>
      </c>
      <c r="K20" s="59"/>
      <c r="L20" s="77"/>
      <c r="M20" s="61">
        <v>350.0</v>
      </c>
      <c r="N20" s="115"/>
      <c r="O20" s="87"/>
      <c r="P20" s="89"/>
      <c r="Q20" s="64"/>
      <c r="R20" s="268"/>
      <c r="S20" s="275"/>
      <c r="T20" s="274"/>
      <c r="U20" s="80">
        <v>50.0</v>
      </c>
      <c r="V20" s="286" t="s">
        <v>47</v>
      </c>
      <c r="W20" s="287">
        <f>SUM(T7:T92)</f>
        <v>700</v>
      </c>
      <c r="X20" s="8"/>
      <c r="Y20" s="8"/>
      <c r="Z20" s="8"/>
      <c r="AA20" s="8"/>
      <c r="AB20" s="8"/>
      <c r="AC20" s="8"/>
      <c r="AD20" s="8"/>
    </row>
    <row r="21">
      <c r="A21" s="53" t="s">
        <v>48</v>
      </c>
      <c r="B21" s="53" t="s">
        <v>87</v>
      </c>
      <c r="C21" s="72"/>
      <c r="D21" s="73" t="s">
        <v>2042</v>
      </c>
      <c r="E21" s="56" t="s">
        <v>99</v>
      </c>
      <c r="F21" s="53" t="s">
        <v>721</v>
      </c>
      <c r="G21" s="405" t="s">
        <v>2043</v>
      </c>
      <c r="H21" s="85" t="s">
        <v>2044</v>
      </c>
      <c r="I21" s="255">
        <v>3.18292914E9</v>
      </c>
      <c r="J21" s="53" t="s">
        <v>70</v>
      </c>
      <c r="K21" s="59"/>
      <c r="L21" s="77"/>
      <c r="M21" s="61"/>
      <c r="N21" s="115"/>
      <c r="O21" s="87"/>
      <c r="P21" s="89"/>
      <c r="Q21" s="64">
        <v>350.0</v>
      </c>
      <c r="R21" s="268"/>
      <c r="S21" s="275"/>
      <c r="T21" s="274"/>
      <c r="U21" s="269">
        <v>350.0</v>
      </c>
      <c r="V21" s="98" t="s">
        <v>116</v>
      </c>
      <c r="W21" s="99">
        <f>SUM(W18:W20)</f>
        <v>750</v>
      </c>
      <c r="X21" s="8"/>
      <c r="Y21" s="8"/>
      <c r="Z21" s="8"/>
      <c r="AA21" s="8"/>
      <c r="AB21" s="8"/>
      <c r="AC21" s="8"/>
      <c r="AD21" s="8"/>
    </row>
    <row r="22">
      <c r="A22" s="53" t="s">
        <v>48</v>
      </c>
      <c r="B22" s="53" t="s">
        <v>49</v>
      </c>
      <c r="C22" s="72"/>
      <c r="D22" s="454" t="s">
        <v>2045</v>
      </c>
      <c r="E22" s="56"/>
      <c r="F22" s="53" t="s">
        <v>59</v>
      </c>
      <c r="G22" s="422" t="s">
        <v>2046</v>
      </c>
      <c r="H22" s="85" t="s">
        <v>500</v>
      </c>
      <c r="I22" s="92" t="s">
        <v>2047</v>
      </c>
      <c r="J22" s="53"/>
      <c r="K22" s="59"/>
      <c r="L22" s="77">
        <v>250.0</v>
      </c>
      <c r="M22" s="61"/>
      <c r="N22" s="106"/>
      <c r="O22" s="87"/>
      <c r="P22" s="89"/>
      <c r="Q22" s="64"/>
      <c r="R22" s="289"/>
      <c r="S22" s="276"/>
      <c r="T22" s="282"/>
      <c r="U22" s="80">
        <v>50.0</v>
      </c>
      <c r="V22" s="8"/>
      <c r="W22" s="8"/>
      <c r="X22" s="8"/>
      <c r="Y22" s="8"/>
      <c r="Z22" s="8"/>
      <c r="AA22" s="8"/>
      <c r="AB22" s="8"/>
      <c r="AC22" s="8"/>
      <c r="AD22" s="8"/>
    </row>
    <row r="23">
      <c r="A23" s="53" t="s">
        <v>57</v>
      </c>
      <c r="B23" s="53" t="s">
        <v>49</v>
      </c>
      <c r="C23" s="72"/>
      <c r="D23" s="73" t="s">
        <v>2048</v>
      </c>
      <c r="E23" s="56" t="s">
        <v>129</v>
      </c>
      <c r="F23" s="53" t="s">
        <v>721</v>
      </c>
      <c r="G23" s="405" t="s">
        <v>2049</v>
      </c>
      <c r="H23" s="85" t="s">
        <v>65</v>
      </c>
      <c r="I23" s="76">
        <v>5.399255645E9</v>
      </c>
      <c r="J23" s="53" t="s">
        <v>38</v>
      </c>
      <c r="K23" s="59"/>
      <c r="L23" s="77"/>
      <c r="M23" s="61"/>
      <c r="N23" s="62"/>
      <c r="O23" s="87">
        <v>500.0</v>
      </c>
      <c r="P23" s="89"/>
      <c r="Q23" s="64"/>
      <c r="R23" s="262"/>
      <c r="S23" s="275"/>
      <c r="T23" s="292"/>
      <c r="U23" s="80">
        <v>150.0</v>
      </c>
      <c r="V23" s="8"/>
      <c r="W23" s="8"/>
      <c r="X23" s="8"/>
      <c r="Y23" s="8"/>
      <c r="Z23" s="8"/>
      <c r="AA23" s="8"/>
      <c r="AB23" s="8"/>
      <c r="AC23" s="8"/>
      <c r="AD23" s="8"/>
    </row>
    <row r="24" ht="17.25" customHeight="1">
      <c r="A24" s="53" t="s">
        <v>57</v>
      </c>
      <c r="B24" s="53" t="s">
        <v>49</v>
      </c>
      <c r="C24" s="72"/>
      <c r="D24" s="121" t="s">
        <v>2050</v>
      </c>
      <c r="E24" s="56" t="s">
        <v>72</v>
      </c>
      <c r="F24" s="53" t="s">
        <v>721</v>
      </c>
      <c r="G24" s="405" t="s">
        <v>2051</v>
      </c>
      <c r="H24" s="85" t="s">
        <v>145</v>
      </c>
      <c r="I24" s="92">
        <v>1.6993164854E10</v>
      </c>
      <c r="J24" s="53" t="s">
        <v>70</v>
      </c>
      <c r="K24" s="116"/>
      <c r="L24" s="77"/>
      <c r="M24" s="61"/>
      <c r="N24" s="106"/>
      <c r="O24" s="87">
        <v>350.0</v>
      </c>
      <c r="P24" s="89"/>
      <c r="Q24" s="64"/>
      <c r="R24" s="268"/>
      <c r="S24" s="276"/>
      <c r="T24" s="274"/>
      <c r="U24" s="80">
        <v>50.0</v>
      </c>
      <c r="V24" s="290" t="s">
        <v>127</v>
      </c>
      <c r="W24" s="291">
        <f>SUM(W11,W15,W21,Z9)</f>
        <v>20369</v>
      </c>
      <c r="X24" s="8"/>
      <c r="Y24" s="8"/>
      <c r="Z24" s="8"/>
      <c r="AA24" s="8"/>
      <c r="AB24" s="8"/>
      <c r="AC24" s="8"/>
      <c r="AD24" s="8"/>
    </row>
    <row r="25" ht="15.75" customHeight="1">
      <c r="A25" s="53" t="s">
        <v>57</v>
      </c>
      <c r="B25" s="53" t="s">
        <v>49</v>
      </c>
      <c r="C25" s="72"/>
      <c r="D25" s="121" t="s">
        <v>2052</v>
      </c>
      <c r="E25" s="56" t="s">
        <v>129</v>
      </c>
      <c r="F25" s="53" t="s">
        <v>721</v>
      </c>
      <c r="G25" s="405" t="s">
        <v>2053</v>
      </c>
      <c r="H25" s="85" t="s">
        <v>2054</v>
      </c>
      <c r="I25" s="76" t="s">
        <v>2055</v>
      </c>
      <c r="J25" s="53" t="s">
        <v>38</v>
      </c>
      <c r="K25" s="59">
        <v>500.0</v>
      </c>
      <c r="L25" s="60"/>
      <c r="M25" s="97"/>
      <c r="N25" s="106"/>
      <c r="O25" s="87"/>
      <c r="P25" s="89"/>
      <c r="Q25" s="64"/>
      <c r="R25" s="268"/>
      <c r="S25" s="276"/>
      <c r="T25" s="282"/>
      <c r="U25" s="277">
        <v>200.0</v>
      </c>
      <c r="V25" s="113"/>
      <c r="W25" s="114"/>
      <c r="X25" s="8"/>
      <c r="Y25" s="8"/>
      <c r="Z25" s="8"/>
      <c r="AA25" s="8"/>
      <c r="AB25" s="8"/>
      <c r="AC25" s="8"/>
      <c r="AD25" s="8"/>
    </row>
    <row r="26">
      <c r="A26" s="53" t="s">
        <v>57</v>
      </c>
      <c r="B26" s="53" t="s">
        <v>49</v>
      </c>
      <c r="C26" s="54"/>
      <c r="D26" s="83"/>
      <c r="E26" s="84"/>
      <c r="F26" s="53" t="s">
        <v>721</v>
      </c>
      <c r="G26" s="74" t="s">
        <v>2056</v>
      </c>
      <c r="H26" s="85" t="s">
        <v>2057</v>
      </c>
      <c r="I26" s="117" t="s">
        <v>2058</v>
      </c>
      <c r="J26" s="53"/>
      <c r="K26" s="86">
        <v>280.0</v>
      </c>
      <c r="L26" s="77"/>
      <c r="M26" s="118"/>
      <c r="N26" s="106"/>
      <c r="O26" s="87"/>
      <c r="P26" s="66"/>
      <c r="Q26" s="112"/>
      <c r="R26" s="268"/>
      <c r="S26" s="276"/>
      <c r="T26" s="282"/>
      <c r="U26" s="80">
        <v>140.0</v>
      </c>
      <c r="V26" s="8"/>
      <c r="W26" s="8"/>
      <c r="X26" s="8"/>
      <c r="Y26" s="8"/>
      <c r="Z26" s="8"/>
      <c r="AA26" s="8"/>
      <c r="AB26" s="8"/>
      <c r="AC26" s="8"/>
      <c r="AD26" s="8"/>
    </row>
    <row r="27">
      <c r="A27" s="53" t="s">
        <v>48</v>
      </c>
      <c r="B27" s="53" t="s">
        <v>49</v>
      </c>
      <c r="C27" s="54"/>
      <c r="D27" s="73" t="s">
        <v>2059</v>
      </c>
      <c r="E27" s="56" t="s">
        <v>109</v>
      </c>
      <c r="F27" s="53" t="s">
        <v>721</v>
      </c>
      <c r="G27" s="422" t="s">
        <v>2060</v>
      </c>
      <c r="H27" s="85" t="s">
        <v>2061</v>
      </c>
      <c r="I27" s="117" t="s">
        <v>2062</v>
      </c>
      <c r="J27" s="53" t="s">
        <v>38</v>
      </c>
      <c r="K27" s="119"/>
      <c r="L27" s="77">
        <v>350.0</v>
      </c>
      <c r="M27" s="111"/>
      <c r="N27" s="62"/>
      <c r="O27" s="87"/>
      <c r="P27" s="89"/>
      <c r="Q27" s="64"/>
      <c r="R27" s="268"/>
      <c r="S27" s="276"/>
      <c r="T27" s="294"/>
      <c r="U27" s="80">
        <v>50.0</v>
      </c>
      <c r="V27" s="8"/>
      <c r="W27" s="8"/>
      <c r="X27" s="8"/>
      <c r="Y27" s="8"/>
      <c r="Z27" s="8"/>
      <c r="AA27" s="8"/>
      <c r="AB27" s="8"/>
      <c r="AC27" s="8"/>
      <c r="AD27" s="8"/>
    </row>
    <row r="28">
      <c r="A28" s="53" t="s">
        <v>57</v>
      </c>
      <c r="B28" s="53" t="s">
        <v>49</v>
      </c>
      <c r="C28" s="54"/>
      <c r="D28" s="73" t="s">
        <v>2063</v>
      </c>
      <c r="E28" s="56" t="s">
        <v>63</v>
      </c>
      <c r="F28" s="53" t="s">
        <v>721</v>
      </c>
      <c r="G28" s="405" t="s">
        <v>2064</v>
      </c>
      <c r="H28" s="85" t="s">
        <v>2065</v>
      </c>
      <c r="I28" s="58">
        <v>1.1997085433E10</v>
      </c>
      <c r="J28" s="53" t="s">
        <v>38</v>
      </c>
      <c r="K28" s="119"/>
      <c r="L28" s="77"/>
      <c r="M28" s="61"/>
      <c r="N28" s="115"/>
      <c r="O28" s="87">
        <v>350.0</v>
      </c>
      <c r="P28" s="89"/>
      <c r="Q28" s="64"/>
      <c r="R28" s="262"/>
      <c r="S28" s="275"/>
      <c r="T28" s="295"/>
      <c r="U28" s="56">
        <v>50.0</v>
      </c>
      <c r="V28" s="8"/>
      <c r="W28" s="8"/>
      <c r="X28" s="8"/>
      <c r="Y28" s="8"/>
      <c r="Z28" s="8"/>
      <c r="AA28" s="8"/>
      <c r="AB28" s="8"/>
      <c r="AC28" s="8"/>
      <c r="AD28" s="8"/>
    </row>
    <row r="29">
      <c r="A29" s="53" t="s">
        <v>48</v>
      </c>
      <c r="B29" s="53" t="s">
        <v>49</v>
      </c>
      <c r="C29" s="54"/>
      <c r="D29" s="120" t="s">
        <v>2066</v>
      </c>
      <c r="E29" s="56" t="s">
        <v>93</v>
      </c>
      <c r="F29" s="53" t="s">
        <v>59</v>
      </c>
      <c r="G29" s="405" t="s">
        <v>2067</v>
      </c>
      <c r="H29" s="85"/>
      <c r="I29" s="58" t="s">
        <v>2068</v>
      </c>
      <c r="J29" s="53" t="s">
        <v>38</v>
      </c>
      <c r="K29" s="59"/>
      <c r="L29" s="77">
        <v>250.0</v>
      </c>
      <c r="M29" s="61"/>
      <c r="N29" s="62"/>
      <c r="O29" s="87"/>
      <c r="P29" s="89"/>
      <c r="Q29" s="64"/>
      <c r="R29" s="268"/>
      <c r="S29" s="275"/>
      <c r="T29" s="295"/>
      <c r="U29" s="56">
        <v>50.0</v>
      </c>
      <c r="V29" s="8"/>
      <c r="W29" s="8"/>
      <c r="X29" s="8"/>
      <c r="Y29" s="8"/>
      <c r="Z29" s="8"/>
      <c r="AA29" s="8"/>
      <c r="AB29" s="8"/>
      <c r="AC29" s="8"/>
      <c r="AD29" s="8"/>
    </row>
    <row r="30">
      <c r="A30" s="53" t="s">
        <v>48</v>
      </c>
      <c r="B30" s="53" t="s">
        <v>49</v>
      </c>
      <c r="C30" s="72"/>
      <c r="D30" s="55"/>
      <c r="E30" s="84"/>
      <c r="F30" s="53"/>
      <c r="G30" s="405" t="s">
        <v>2069</v>
      </c>
      <c r="H30" s="85"/>
      <c r="I30" s="117" t="s">
        <v>2070</v>
      </c>
      <c r="J30" s="53" t="s">
        <v>70</v>
      </c>
      <c r="K30" s="59"/>
      <c r="L30" s="60"/>
      <c r="M30" s="61"/>
      <c r="N30" s="62"/>
      <c r="O30" s="87"/>
      <c r="P30" s="89"/>
      <c r="Q30" s="64"/>
      <c r="R30" s="301">
        <v>50.0</v>
      </c>
      <c r="S30" s="297"/>
      <c r="T30" s="295"/>
      <c r="U30" s="298">
        <v>50.0</v>
      </c>
      <c r="V30" s="8"/>
      <c r="W30" s="8"/>
      <c r="X30" s="8"/>
      <c r="Y30" s="8"/>
      <c r="Z30" s="8"/>
      <c r="AA30" s="8"/>
      <c r="AB30" s="8"/>
      <c r="AC30" s="8"/>
      <c r="AD30" s="8"/>
    </row>
    <row r="31">
      <c r="A31" s="53" t="s">
        <v>57</v>
      </c>
      <c r="B31" s="53" t="s">
        <v>49</v>
      </c>
      <c r="C31" s="121"/>
      <c r="D31" s="120" t="s">
        <v>2071</v>
      </c>
      <c r="E31" s="56" t="s">
        <v>51</v>
      </c>
      <c r="F31" s="53" t="s">
        <v>721</v>
      </c>
      <c r="G31" s="405" t="s">
        <v>2072</v>
      </c>
      <c r="H31" s="85" t="s">
        <v>2073</v>
      </c>
      <c r="I31" s="117">
        <v>2.1997926246E10</v>
      </c>
      <c r="J31" s="53" t="s">
        <v>38</v>
      </c>
      <c r="K31" s="59"/>
      <c r="L31" s="77"/>
      <c r="M31" s="61"/>
      <c r="N31" s="106"/>
      <c r="O31" s="43">
        <v>350.0</v>
      </c>
      <c r="P31" s="78"/>
      <c r="Q31" s="44"/>
      <c r="R31" s="296"/>
      <c r="S31" s="297"/>
      <c r="T31" s="295"/>
      <c r="U31" s="56">
        <v>50.0</v>
      </c>
      <c r="V31" s="8"/>
      <c r="W31" s="8"/>
      <c r="X31" s="8"/>
      <c r="Y31" s="8"/>
      <c r="Z31" s="8"/>
      <c r="AA31" s="8"/>
      <c r="AB31" s="8"/>
      <c r="AC31" s="8"/>
      <c r="AD31" s="8"/>
    </row>
    <row r="32">
      <c r="A32" s="53" t="s">
        <v>48</v>
      </c>
      <c r="B32" s="53" t="s">
        <v>49</v>
      </c>
      <c r="C32" s="72"/>
      <c r="D32" s="120" t="s">
        <v>2074</v>
      </c>
      <c r="E32" s="56" t="s">
        <v>129</v>
      </c>
      <c r="F32" s="53" t="s">
        <v>721</v>
      </c>
      <c r="G32" s="412" t="s">
        <v>2075</v>
      </c>
      <c r="H32" s="122" t="s">
        <v>2076</v>
      </c>
      <c r="I32" s="255">
        <v>4.998360769E9</v>
      </c>
      <c r="J32" s="53" t="s">
        <v>38</v>
      </c>
      <c r="K32" s="59"/>
      <c r="L32" s="77"/>
      <c r="M32" s="123"/>
      <c r="N32" s="62">
        <v>600.0</v>
      </c>
      <c r="O32" s="87"/>
      <c r="P32" s="89"/>
      <c r="Q32" s="64"/>
      <c r="R32" s="296"/>
      <c r="S32" s="297"/>
      <c r="T32" s="294"/>
      <c r="U32" s="298">
        <v>600.0</v>
      </c>
      <c r="V32" s="8"/>
      <c r="W32" s="8"/>
      <c r="X32" s="8"/>
      <c r="Y32" s="8"/>
      <c r="Z32" s="8"/>
      <c r="AA32" s="8"/>
      <c r="AB32" s="8"/>
      <c r="AC32" s="8"/>
      <c r="AD32" s="8"/>
    </row>
    <row r="33">
      <c r="A33" s="53" t="s">
        <v>57</v>
      </c>
      <c r="B33" s="53" t="s">
        <v>49</v>
      </c>
      <c r="C33" s="124"/>
      <c r="D33" s="73" t="s">
        <v>1388</v>
      </c>
      <c r="E33" s="56" t="s">
        <v>500</v>
      </c>
      <c r="F33" s="53" t="s">
        <v>863</v>
      </c>
      <c r="G33" s="405" t="s">
        <v>2077</v>
      </c>
      <c r="H33" s="85" t="s">
        <v>2078</v>
      </c>
      <c r="I33" s="117" t="s">
        <v>2079</v>
      </c>
      <c r="J33" s="53" t="s">
        <v>38</v>
      </c>
      <c r="K33" s="59"/>
      <c r="L33" s="77"/>
      <c r="M33" s="111">
        <v>150.0</v>
      </c>
      <c r="N33" s="62"/>
      <c r="O33" s="87"/>
      <c r="P33" s="89"/>
      <c r="Q33" s="64"/>
      <c r="R33" s="296"/>
      <c r="S33" s="297"/>
      <c r="T33" s="295"/>
      <c r="U33" s="56">
        <v>75.0</v>
      </c>
      <c r="V33" s="8"/>
      <c r="W33" s="8"/>
      <c r="X33" s="8"/>
      <c r="Y33" s="8"/>
      <c r="Z33" s="8"/>
      <c r="AA33" s="8"/>
      <c r="AB33" s="8"/>
      <c r="AC33" s="8"/>
      <c r="AD33" s="8"/>
    </row>
    <row r="34">
      <c r="A34" s="53" t="s">
        <v>57</v>
      </c>
      <c r="B34" s="53" t="s">
        <v>49</v>
      </c>
      <c r="C34" s="72"/>
      <c r="D34" s="142" t="s">
        <v>2080</v>
      </c>
      <c r="E34" s="56" t="s">
        <v>99</v>
      </c>
      <c r="F34" s="53" t="s">
        <v>721</v>
      </c>
      <c r="G34" s="405" t="s">
        <v>2081</v>
      </c>
      <c r="H34" s="85"/>
      <c r="I34" s="117" t="s">
        <v>2082</v>
      </c>
      <c r="J34" s="53" t="s">
        <v>70</v>
      </c>
      <c r="K34" s="59">
        <v>700.0</v>
      </c>
      <c r="L34" s="77"/>
      <c r="M34" s="111"/>
      <c r="N34" s="62"/>
      <c r="O34" s="63"/>
      <c r="P34" s="66"/>
      <c r="Q34" s="112"/>
      <c r="R34" s="296"/>
      <c r="S34" s="300"/>
      <c r="T34" s="295"/>
      <c r="U34" s="56">
        <v>100.0</v>
      </c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48</v>
      </c>
      <c r="B35" s="53" t="s">
        <v>49</v>
      </c>
      <c r="C35" s="72"/>
      <c r="D35" s="142" t="s">
        <v>2083</v>
      </c>
      <c r="E35" s="56" t="s">
        <v>129</v>
      </c>
      <c r="F35" s="53" t="s">
        <v>721</v>
      </c>
      <c r="G35" s="405" t="s">
        <v>2084</v>
      </c>
      <c r="H35" s="85" t="s">
        <v>2085</v>
      </c>
      <c r="I35" s="85" t="s">
        <v>2086</v>
      </c>
      <c r="J35" s="53" t="s">
        <v>38</v>
      </c>
      <c r="K35" s="59"/>
      <c r="L35" s="77"/>
      <c r="M35" s="97"/>
      <c r="N35" s="62"/>
      <c r="O35" s="43"/>
      <c r="P35" s="78"/>
      <c r="Q35" s="44">
        <v>350.0</v>
      </c>
      <c r="R35" s="296"/>
      <c r="S35" s="297"/>
      <c r="T35" s="295"/>
      <c r="U35" s="56">
        <v>160.0</v>
      </c>
      <c r="V35" s="8"/>
      <c r="W35" s="8"/>
      <c r="X35" s="8"/>
      <c r="Y35" s="8"/>
      <c r="Z35" s="8"/>
      <c r="AA35" s="8"/>
      <c r="AB35" s="8"/>
      <c r="AC35" s="8"/>
      <c r="AD35" s="8"/>
    </row>
    <row r="36">
      <c r="A36" s="53" t="s">
        <v>48</v>
      </c>
      <c r="B36" s="53" t="s">
        <v>49</v>
      </c>
      <c r="C36" s="54"/>
      <c r="D36" s="142" t="s">
        <v>2087</v>
      </c>
      <c r="E36" s="56" t="s">
        <v>93</v>
      </c>
      <c r="F36" s="53" t="s">
        <v>721</v>
      </c>
      <c r="G36" s="405" t="s">
        <v>2088</v>
      </c>
      <c r="H36" s="85" t="s">
        <v>2089</v>
      </c>
      <c r="I36" s="255">
        <v>3.798578214E9</v>
      </c>
      <c r="J36" s="53" t="s">
        <v>38</v>
      </c>
      <c r="K36" s="86"/>
      <c r="L36" s="77"/>
      <c r="M36" s="61"/>
      <c r="N36" s="62"/>
      <c r="O36" s="87"/>
      <c r="P36" s="89"/>
      <c r="Q36" s="64">
        <v>350.0</v>
      </c>
      <c r="R36" s="296"/>
      <c r="S36" s="297"/>
      <c r="T36" s="294"/>
      <c r="U36" s="56">
        <v>50.0</v>
      </c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48</v>
      </c>
      <c r="B37" s="53" t="s">
        <v>49</v>
      </c>
      <c r="C37" s="54"/>
      <c r="D37" s="120" t="s">
        <v>2090</v>
      </c>
      <c r="E37" s="56" t="s">
        <v>129</v>
      </c>
      <c r="F37" s="53" t="s">
        <v>721</v>
      </c>
      <c r="G37" s="412" t="s">
        <v>2091</v>
      </c>
      <c r="H37" s="75" t="s">
        <v>2091</v>
      </c>
      <c r="I37" s="255">
        <v>6.299809904E9</v>
      </c>
      <c r="J37" s="53" t="s">
        <v>38</v>
      </c>
      <c r="K37" s="86"/>
      <c r="L37" s="77"/>
      <c r="M37" s="61"/>
      <c r="N37" s="62">
        <v>350.0</v>
      </c>
      <c r="O37" s="87"/>
      <c r="P37" s="89"/>
      <c r="Q37" s="64"/>
      <c r="R37" s="301"/>
      <c r="S37" s="297"/>
      <c r="T37" s="294"/>
      <c r="U37" s="56">
        <v>50.0</v>
      </c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3" t="s">
        <v>57</v>
      </c>
      <c r="B38" s="53" t="s">
        <v>49</v>
      </c>
      <c r="C38" s="54"/>
      <c r="D38" s="120" t="s">
        <v>2092</v>
      </c>
      <c r="E38" s="56" t="s">
        <v>63</v>
      </c>
      <c r="F38" s="53" t="s">
        <v>721</v>
      </c>
      <c r="G38" s="302" t="s">
        <v>2093</v>
      </c>
      <c r="H38" s="129" t="s">
        <v>2094</v>
      </c>
      <c r="I38" s="117">
        <v>4.599876276E9</v>
      </c>
      <c r="J38" s="53" t="s">
        <v>38</v>
      </c>
      <c r="K38" s="59"/>
      <c r="L38" s="77"/>
      <c r="M38" s="61"/>
      <c r="N38" s="106"/>
      <c r="O38" s="87">
        <v>350.0</v>
      </c>
      <c r="P38" s="66"/>
      <c r="Q38" s="112"/>
      <c r="R38" s="296"/>
      <c r="S38" s="297"/>
      <c r="T38" s="294"/>
      <c r="U38" s="56">
        <v>50.0</v>
      </c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3" t="s">
        <v>48</v>
      </c>
      <c r="B39" s="53" t="s">
        <v>49</v>
      </c>
      <c r="C39" s="72"/>
      <c r="D39" s="120"/>
      <c r="E39" s="56"/>
      <c r="F39" s="53" t="s">
        <v>59</v>
      </c>
      <c r="G39" s="74" t="s">
        <v>2095</v>
      </c>
      <c r="H39" s="85"/>
      <c r="I39" s="117" t="s">
        <v>2096</v>
      </c>
      <c r="J39" s="103"/>
      <c r="K39" s="59"/>
      <c r="L39" s="77">
        <v>250.0</v>
      </c>
      <c r="M39" s="61"/>
      <c r="N39" s="62"/>
      <c r="O39" s="130"/>
      <c r="P39" s="133"/>
      <c r="Q39" s="131"/>
      <c r="R39" s="296"/>
      <c r="S39" s="297"/>
      <c r="T39" s="295"/>
      <c r="U39" s="56">
        <v>50.0</v>
      </c>
      <c r="V39" s="8"/>
      <c r="W39" s="8"/>
      <c r="X39" s="8"/>
      <c r="Y39" s="8"/>
      <c r="Z39" s="8"/>
      <c r="AA39" s="8"/>
      <c r="AB39" s="8"/>
      <c r="AC39" s="8"/>
      <c r="AD39" s="8"/>
    </row>
    <row r="40" ht="17.25" customHeight="1">
      <c r="A40" s="53" t="s">
        <v>48</v>
      </c>
      <c r="B40" s="53" t="s">
        <v>49</v>
      </c>
      <c r="C40" s="72"/>
      <c r="D40" s="55"/>
      <c r="E40" s="56" t="s">
        <v>76</v>
      </c>
      <c r="F40" s="53" t="s">
        <v>721</v>
      </c>
      <c r="G40" s="422" t="s">
        <v>2097</v>
      </c>
      <c r="H40" s="85"/>
      <c r="I40" s="56" t="s">
        <v>2098</v>
      </c>
      <c r="J40" s="53" t="s">
        <v>70</v>
      </c>
      <c r="K40" s="59">
        <v>350.0</v>
      </c>
      <c r="L40" s="77"/>
      <c r="M40" s="61"/>
      <c r="N40" s="62"/>
      <c r="O40" s="87"/>
      <c r="P40" s="89"/>
      <c r="Q40" s="64"/>
      <c r="R40" s="296"/>
      <c r="S40" s="297"/>
      <c r="T40" s="294"/>
      <c r="U40" s="56">
        <v>50.0</v>
      </c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3" t="s">
        <v>48</v>
      </c>
      <c r="B41" s="53" t="s">
        <v>49</v>
      </c>
      <c r="C41" s="72"/>
      <c r="D41" s="73" t="s">
        <v>1490</v>
      </c>
      <c r="E41" s="56" t="s">
        <v>29</v>
      </c>
      <c r="F41" s="53" t="s">
        <v>721</v>
      </c>
      <c r="G41" s="412" t="s">
        <v>2099</v>
      </c>
      <c r="H41" s="85" t="s">
        <v>2100</v>
      </c>
      <c r="I41" s="255">
        <v>4.799182502E9</v>
      </c>
      <c r="J41" s="53" t="s">
        <v>70</v>
      </c>
      <c r="K41" s="59"/>
      <c r="L41" s="77"/>
      <c r="M41" s="97"/>
      <c r="N41" s="134">
        <v>350.0</v>
      </c>
      <c r="O41" s="87"/>
      <c r="P41" s="89"/>
      <c r="Q41" s="64"/>
      <c r="R41" s="296"/>
      <c r="S41" s="297"/>
      <c r="T41" s="295"/>
      <c r="U41" s="56">
        <v>50.0</v>
      </c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3" t="s">
        <v>48</v>
      </c>
      <c r="B42" s="53" t="s">
        <v>49</v>
      </c>
      <c r="C42" s="72"/>
      <c r="D42" s="120" t="s">
        <v>2101</v>
      </c>
      <c r="E42" s="56" t="s">
        <v>76</v>
      </c>
      <c r="F42" s="53" t="s">
        <v>721</v>
      </c>
      <c r="G42" s="405" t="s">
        <v>2102</v>
      </c>
      <c r="H42" s="85" t="s">
        <v>2103</v>
      </c>
      <c r="I42" s="117" t="s">
        <v>2104</v>
      </c>
      <c r="J42" s="53" t="s">
        <v>70</v>
      </c>
      <c r="K42" s="59"/>
      <c r="L42" s="77">
        <v>700.0</v>
      </c>
      <c r="M42" s="61"/>
      <c r="N42" s="135"/>
      <c r="O42" s="87"/>
      <c r="P42" s="89"/>
      <c r="Q42" s="64"/>
      <c r="R42" s="296"/>
      <c r="S42" s="297"/>
      <c r="T42" s="295"/>
      <c r="U42" s="56">
        <v>350.0</v>
      </c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3" t="s">
        <v>48</v>
      </c>
      <c r="B43" s="53" t="s">
        <v>49</v>
      </c>
      <c r="C43" s="54"/>
      <c r="D43" s="549" t="s">
        <v>2105</v>
      </c>
      <c r="E43" s="56" t="s">
        <v>76</v>
      </c>
      <c r="F43" s="53" t="s">
        <v>721</v>
      </c>
      <c r="G43" s="429" t="s">
        <v>2106</v>
      </c>
      <c r="H43" s="138" t="s">
        <v>2107</v>
      </c>
      <c r="I43" s="129" t="s">
        <v>2108</v>
      </c>
      <c r="J43" s="53" t="s">
        <v>70</v>
      </c>
      <c r="K43" s="139"/>
      <c r="L43" s="77">
        <v>350.0</v>
      </c>
      <c r="M43" s="61"/>
      <c r="N43" s="134"/>
      <c r="O43" s="87"/>
      <c r="P43" s="89"/>
      <c r="Q43" s="64"/>
      <c r="R43" s="296"/>
      <c r="S43" s="300"/>
      <c r="T43" s="295"/>
      <c r="U43" s="56">
        <v>50.0</v>
      </c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3" t="s">
        <v>57</v>
      </c>
      <c r="B44" s="53" t="s">
        <v>49</v>
      </c>
      <c r="C44" s="54"/>
      <c r="D44" s="73" t="s">
        <v>1490</v>
      </c>
      <c r="E44" s="56" t="s">
        <v>51</v>
      </c>
      <c r="F44" s="53"/>
      <c r="G44" s="405" t="s">
        <v>2109</v>
      </c>
      <c r="H44" s="85" t="s">
        <v>2110</v>
      </c>
      <c r="I44" s="117" t="s">
        <v>2111</v>
      </c>
      <c r="J44" s="53" t="s">
        <v>38</v>
      </c>
      <c r="K44" s="59"/>
      <c r="L44" s="77"/>
      <c r="M44" s="61">
        <v>350.0</v>
      </c>
      <c r="N44" s="140"/>
      <c r="O44" s="87"/>
      <c r="P44" s="89"/>
      <c r="Q44" s="64"/>
      <c r="R44" s="296"/>
      <c r="S44" s="300"/>
      <c r="T44" s="274"/>
      <c r="U44" s="56">
        <v>50.0</v>
      </c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3" t="s">
        <v>48</v>
      </c>
      <c r="B45" s="53" t="s">
        <v>49</v>
      </c>
      <c r="C45" s="72"/>
      <c r="D45" s="73" t="s">
        <v>2112</v>
      </c>
      <c r="E45" s="84"/>
      <c r="F45" s="53"/>
      <c r="G45" s="527" t="s">
        <v>2113</v>
      </c>
      <c r="H45" s="85"/>
      <c r="I45" s="117" t="s">
        <v>2114</v>
      </c>
      <c r="J45" s="53" t="s">
        <v>38</v>
      </c>
      <c r="K45" s="86"/>
      <c r="L45" s="77"/>
      <c r="M45" s="61"/>
      <c r="N45" s="141"/>
      <c r="O45" s="87"/>
      <c r="P45" s="89"/>
      <c r="Q45" s="64"/>
      <c r="R45" s="301"/>
      <c r="S45" s="297"/>
      <c r="T45" s="282">
        <v>700.0</v>
      </c>
      <c r="U45" s="298">
        <v>700.0</v>
      </c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3" t="s">
        <v>48</v>
      </c>
      <c r="B46" s="53" t="s">
        <v>49</v>
      </c>
      <c r="C46" s="72"/>
      <c r="D46" s="468" t="s">
        <v>2115</v>
      </c>
      <c r="E46" s="56" t="s">
        <v>93</v>
      </c>
      <c r="F46" s="53" t="s">
        <v>721</v>
      </c>
      <c r="G46" s="552" t="s">
        <v>2116</v>
      </c>
      <c r="H46" s="553" t="s">
        <v>2116</v>
      </c>
      <c r="I46" s="255">
        <v>8.591213844E9</v>
      </c>
      <c r="J46" s="53" t="s">
        <v>38</v>
      </c>
      <c r="K46" s="59"/>
      <c r="L46" s="105"/>
      <c r="M46" s="61"/>
      <c r="N46" s="141">
        <v>350.0</v>
      </c>
      <c r="O46" s="87"/>
      <c r="P46" s="89"/>
      <c r="Q46" s="64"/>
      <c r="R46" s="296"/>
      <c r="S46" s="297"/>
      <c r="T46" s="282"/>
      <c r="U46" s="56">
        <v>50.0</v>
      </c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3" t="s">
        <v>57</v>
      </c>
      <c r="B47" s="53" t="s">
        <v>87</v>
      </c>
      <c r="C47" s="72"/>
      <c r="D47" s="120" t="s">
        <v>2117</v>
      </c>
      <c r="E47" s="56" t="s">
        <v>29</v>
      </c>
      <c r="F47" s="53" t="s">
        <v>346</v>
      </c>
      <c r="G47" s="430" t="s">
        <v>2118</v>
      </c>
      <c r="H47" s="144" t="s">
        <v>2119</v>
      </c>
      <c r="I47" s="117" t="s">
        <v>2120</v>
      </c>
      <c r="J47" s="53" t="s">
        <v>70</v>
      </c>
      <c r="K47" s="59">
        <v>699.0</v>
      </c>
      <c r="L47" s="77"/>
      <c r="M47" s="123"/>
      <c r="N47" s="141"/>
      <c r="O47" s="63"/>
      <c r="P47" s="66"/>
      <c r="Q47" s="112"/>
      <c r="R47" s="307"/>
      <c r="S47" s="308"/>
      <c r="T47" s="274"/>
      <c r="U47" s="298">
        <v>699.0</v>
      </c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3" t="s">
        <v>57</v>
      </c>
      <c r="B48" s="53" t="s">
        <v>49</v>
      </c>
      <c r="C48" s="54"/>
      <c r="D48" s="55"/>
      <c r="E48" s="84"/>
      <c r="F48" s="53" t="s">
        <v>721</v>
      </c>
      <c r="G48" s="74" t="s">
        <v>2121</v>
      </c>
      <c r="H48" s="85"/>
      <c r="I48" s="85" t="s">
        <v>2122</v>
      </c>
      <c r="J48" s="103"/>
      <c r="K48" s="59">
        <v>350.0</v>
      </c>
      <c r="L48" s="77"/>
      <c r="M48" s="145"/>
      <c r="N48" s="141"/>
      <c r="O48" s="87"/>
      <c r="P48" s="89"/>
      <c r="Q48" s="64"/>
      <c r="R48" s="307"/>
      <c r="S48" s="309"/>
      <c r="T48" s="294"/>
      <c r="U48" s="56">
        <v>50.0</v>
      </c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3" t="s">
        <v>57</v>
      </c>
      <c r="B49" s="53" t="s">
        <v>49</v>
      </c>
      <c r="C49" s="72"/>
      <c r="D49" s="120" t="s">
        <v>2123</v>
      </c>
      <c r="E49" s="56" t="s">
        <v>51</v>
      </c>
      <c r="F49" s="53"/>
      <c r="G49" s="405" t="s">
        <v>2124</v>
      </c>
      <c r="H49" s="85"/>
      <c r="I49" s="85" t="s">
        <v>2125</v>
      </c>
      <c r="J49" s="53" t="s">
        <v>38</v>
      </c>
      <c r="K49" s="59">
        <v>450.0</v>
      </c>
      <c r="L49" s="77"/>
      <c r="M49" s="145"/>
      <c r="N49" s="141"/>
      <c r="O49" s="43"/>
      <c r="P49" s="78"/>
      <c r="Q49" s="44"/>
      <c r="R49" s="307"/>
      <c r="S49" s="309"/>
      <c r="T49" s="295"/>
      <c r="U49" s="56">
        <v>225.0</v>
      </c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3" t="s">
        <v>57</v>
      </c>
      <c r="B50" s="53" t="s">
        <v>187</v>
      </c>
      <c r="C50" s="72"/>
      <c r="D50" s="142" t="s">
        <v>2117</v>
      </c>
      <c r="E50" s="56" t="s">
        <v>29</v>
      </c>
      <c r="F50" s="53" t="s">
        <v>346</v>
      </c>
      <c r="G50" s="405" t="s">
        <v>2126</v>
      </c>
      <c r="H50" s="85"/>
      <c r="I50" s="146" t="s">
        <v>2120</v>
      </c>
      <c r="J50" s="53" t="s">
        <v>70</v>
      </c>
      <c r="K50" s="86" t="s">
        <v>457</v>
      </c>
      <c r="L50" s="77"/>
      <c r="M50" s="145"/>
      <c r="N50" s="141"/>
      <c r="O50" s="63"/>
      <c r="P50" s="66"/>
      <c r="Q50" s="112"/>
      <c r="R50" s="310"/>
      <c r="S50" s="309"/>
      <c r="T50" s="295"/>
      <c r="U50" s="56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3" t="s">
        <v>57</v>
      </c>
      <c r="B51" s="53" t="s">
        <v>49</v>
      </c>
      <c r="C51" s="72"/>
      <c r="D51" s="311" t="s">
        <v>2127</v>
      </c>
      <c r="E51" s="56" t="s">
        <v>109</v>
      </c>
      <c r="F51" s="53" t="s">
        <v>721</v>
      </c>
      <c r="G51" s="405" t="s">
        <v>2128</v>
      </c>
      <c r="H51" s="85" t="s">
        <v>666</v>
      </c>
      <c r="I51" s="117">
        <v>1.8996699716E10</v>
      </c>
      <c r="J51" s="53" t="s">
        <v>38</v>
      </c>
      <c r="K51" s="86"/>
      <c r="L51" s="77"/>
      <c r="M51" s="148"/>
      <c r="N51" s="141"/>
      <c r="O51" s="87">
        <v>350.0</v>
      </c>
      <c r="P51" s="66"/>
      <c r="Q51" s="112"/>
      <c r="R51" s="307"/>
      <c r="S51" s="309"/>
      <c r="T51" s="295"/>
      <c r="U51" s="56">
        <v>50.0</v>
      </c>
      <c r="V51" s="8"/>
      <c r="W51" s="8"/>
      <c r="X51" s="8"/>
      <c r="Y51" s="8"/>
      <c r="Z51" s="8"/>
      <c r="AA51" s="8"/>
      <c r="AB51" s="8"/>
      <c r="AC51" s="8"/>
      <c r="AD51" s="8"/>
    </row>
    <row r="52">
      <c r="A52" s="53" t="s">
        <v>57</v>
      </c>
      <c r="B52" s="53" t="s">
        <v>49</v>
      </c>
      <c r="C52" s="72"/>
      <c r="D52" s="293" t="s">
        <v>2129</v>
      </c>
      <c r="E52" s="56" t="s">
        <v>29</v>
      </c>
      <c r="F52" s="53" t="s">
        <v>721</v>
      </c>
      <c r="G52" s="405" t="s">
        <v>2130</v>
      </c>
      <c r="H52" s="85" t="s">
        <v>1319</v>
      </c>
      <c r="I52" s="117">
        <v>1.3996917556E10</v>
      </c>
      <c r="J52" s="53" t="s">
        <v>70</v>
      </c>
      <c r="K52" s="59"/>
      <c r="L52" s="105"/>
      <c r="M52" s="145"/>
      <c r="N52" s="149"/>
      <c r="O52" s="87">
        <v>250.0</v>
      </c>
      <c r="P52" s="89"/>
      <c r="Q52" s="64"/>
      <c r="R52" s="307"/>
      <c r="S52" s="309"/>
      <c r="T52" s="295"/>
      <c r="U52" s="56">
        <v>100.0</v>
      </c>
      <c r="V52" s="8"/>
      <c r="W52" s="8"/>
      <c r="X52" s="8"/>
      <c r="Y52" s="8"/>
      <c r="Z52" s="8"/>
      <c r="AA52" s="8"/>
      <c r="AB52" s="8"/>
      <c r="AC52" s="8"/>
      <c r="AD52" s="8"/>
    </row>
    <row r="53">
      <c r="A53" s="53" t="s">
        <v>57</v>
      </c>
      <c r="B53" s="53" t="s">
        <v>49</v>
      </c>
      <c r="C53" s="72"/>
      <c r="D53" s="121" t="s">
        <v>2131</v>
      </c>
      <c r="E53" s="151" t="s">
        <v>51</v>
      </c>
      <c r="F53" s="53"/>
      <c r="G53" s="405" t="s">
        <v>2132</v>
      </c>
      <c r="H53" s="85" t="s">
        <v>2133</v>
      </c>
      <c r="I53" s="117">
        <v>3.175080297E9</v>
      </c>
      <c r="J53" s="53" t="s">
        <v>38</v>
      </c>
      <c r="K53" s="59"/>
      <c r="L53" s="152"/>
      <c r="M53" s="145"/>
      <c r="N53" s="149"/>
      <c r="O53" s="87">
        <v>3000.0</v>
      </c>
      <c r="P53" s="89"/>
      <c r="Q53" s="64"/>
      <c r="R53" s="310"/>
      <c r="S53" s="309"/>
      <c r="T53" s="295"/>
      <c r="U53" s="269">
        <v>3000.0</v>
      </c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3" t="s">
        <v>48</v>
      </c>
      <c r="B54" s="53" t="s">
        <v>552</v>
      </c>
      <c r="C54" s="72"/>
      <c r="D54" s="121" t="s">
        <v>2019</v>
      </c>
      <c r="E54" s="151" t="s">
        <v>63</v>
      </c>
      <c r="F54" s="53" t="s">
        <v>303</v>
      </c>
      <c r="G54" s="433" t="s">
        <v>2134</v>
      </c>
      <c r="H54" s="154"/>
      <c r="I54" s="117" t="s">
        <v>2022</v>
      </c>
      <c r="J54" s="53" t="s">
        <v>38</v>
      </c>
      <c r="K54" s="59"/>
      <c r="L54" s="77" t="s">
        <v>2135</v>
      </c>
      <c r="M54" s="145"/>
      <c r="N54" s="155"/>
      <c r="O54" s="87"/>
      <c r="P54" s="89"/>
      <c r="Q54" s="64"/>
      <c r="R54" s="310"/>
      <c r="S54" s="309"/>
      <c r="T54" s="295"/>
      <c r="U54" s="56" t="s">
        <v>188</v>
      </c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3" t="s">
        <v>48</v>
      </c>
      <c r="B55" s="53" t="s">
        <v>552</v>
      </c>
      <c r="C55" s="72"/>
      <c r="D55" s="121" t="s">
        <v>2019</v>
      </c>
      <c r="E55" s="151" t="s">
        <v>63</v>
      </c>
      <c r="F55" s="53"/>
      <c r="G55" s="405" t="s">
        <v>2136</v>
      </c>
      <c r="H55" s="85"/>
      <c r="I55" s="117" t="s">
        <v>2022</v>
      </c>
      <c r="J55" s="53" t="s">
        <v>38</v>
      </c>
      <c r="K55" s="156"/>
      <c r="L55" s="77" t="s">
        <v>2135</v>
      </c>
      <c r="M55" s="145"/>
      <c r="N55" s="141"/>
      <c r="O55" s="130"/>
      <c r="P55" s="133"/>
      <c r="Q55" s="131"/>
      <c r="R55" s="310"/>
      <c r="S55" s="309"/>
      <c r="T55" s="295"/>
      <c r="U55" s="56" t="s">
        <v>188</v>
      </c>
      <c r="V55" s="8"/>
      <c r="W55" s="8"/>
      <c r="X55" s="8"/>
      <c r="Y55" s="8"/>
      <c r="Z55" s="8"/>
      <c r="AA55" s="8"/>
      <c r="AB55" s="8"/>
      <c r="AC55" s="8"/>
      <c r="AD55" s="8"/>
    </row>
    <row r="56">
      <c r="A56" s="53" t="s">
        <v>57</v>
      </c>
      <c r="B56" s="53" t="s">
        <v>187</v>
      </c>
      <c r="C56" s="72"/>
      <c r="D56" s="121" t="s">
        <v>188</v>
      </c>
      <c r="E56" s="151" t="s">
        <v>99</v>
      </c>
      <c r="F56" s="53" t="s">
        <v>59</v>
      </c>
      <c r="G56" s="405" t="s">
        <v>2137</v>
      </c>
      <c r="H56" s="85" t="s">
        <v>2138</v>
      </c>
      <c r="I56" s="255">
        <v>4.896795354E9</v>
      </c>
      <c r="J56" s="53" t="s">
        <v>70</v>
      </c>
      <c r="K56" s="157"/>
      <c r="L56" s="77"/>
      <c r="M56" s="145" t="s">
        <v>457</v>
      </c>
      <c r="N56" s="149"/>
      <c r="O56" s="130"/>
      <c r="P56" s="133"/>
      <c r="Q56" s="131"/>
      <c r="R56" s="310"/>
      <c r="S56" s="309"/>
      <c r="T56" s="295"/>
      <c r="U56" s="56" t="s">
        <v>188</v>
      </c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3"/>
      <c r="B57" s="53" t="s">
        <v>187</v>
      </c>
      <c r="C57" s="72"/>
      <c r="D57" s="121" t="s">
        <v>188</v>
      </c>
      <c r="E57" s="151" t="s">
        <v>93</v>
      </c>
      <c r="F57" s="53" t="s">
        <v>94</v>
      </c>
      <c r="G57" s="405" t="s">
        <v>2139</v>
      </c>
      <c r="H57" s="85"/>
      <c r="I57" s="117" t="s">
        <v>1994</v>
      </c>
      <c r="J57" s="53" t="s">
        <v>70</v>
      </c>
      <c r="K57" s="156"/>
      <c r="L57" s="77"/>
      <c r="M57" s="158"/>
      <c r="N57" s="149"/>
      <c r="O57" s="87"/>
      <c r="P57" s="89"/>
      <c r="Q57" s="64"/>
      <c r="R57" s="310" t="s">
        <v>188</v>
      </c>
      <c r="S57" s="309"/>
      <c r="T57" s="295"/>
      <c r="U57" s="56" t="s">
        <v>188</v>
      </c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3"/>
      <c r="B58" s="53" t="s">
        <v>187</v>
      </c>
      <c r="C58" s="72"/>
      <c r="D58" s="121" t="s">
        <v>188</v>
      </c>
      <c r="E58" s="151" t="s">
        <v>99</v>
      </c>
      <c r="F58" s="53" t="s">
        <v>453</v>
      </c>
      <c r="G58" s="405" t="s">
        <v>2140</v>
      </c>
      <c r="H58" s="85"/>
      <c r="I58" s="117" t="s">
        <v>1994</v>
      </c>
      <c r="J58" s="53" t="s">
        <v>70</v>
      </c>
      <c r="K58" s="156"/>
      <c r="L58" s="77"/>
      <c r="M58" s="145"/>
      <c r="N58" s="155"/>
      <c r="O58" s="63"/>
      <c r="P58" s="66"/>
      <c r="Q58" s="112"/>
      <c r="R58" s="310" t="s">
        <v>188</v>
      </c>
      <c r="S58" s="309"/>
      <c r="T58" s="295"/>
      <c r="U58" s="56" t="s">
        <v>188</v>
      </c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3"/>
      <c r="B59" s="53"/>
      <c r="C59" s="54"/>
      <c r="D59" s="72"/>
      <c r="E59" s="25"/>
      <c r="F59" s="53"/>
      <c r="G59" s="74"/>
      <c r="H59" s="85"/>
      <c r="I59" s="117"/>
      <c r="J59" s="103"/>
      <c r="K59" s="156"/>
      <c r="L59" s="77"/>
      <c r="M59" s="145"/>
      <c r="N59" s="149"/>
      <c r="O59" s="63"/>
      <c r="P59" s="66"/>
      <c r="Q59" s="112"/>
      <c r="R59" s="307"/>
      <c r="S59" s="309"/>
      <c r="T59" s="295"/>
      <c r="U59" s="56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53"/>
      <c r="B60" s="53"/>
      <c r="C60" s="72"/>
      <c r="D60" s="72"/>
      <c r="E60" s="25"/>
      <c r="F60" s="53"/>
      <c r="G60" s="74"/>
      <c r="H60" s="85"/>
      <c r="I60" s="117"/>
      <c r="J60" s="103"/>
      <c r="K60" s="156"/>
      <c r="L60" s="105"/>
      <c r="M60" s="145"/>
      <c r="N60" s="159"/>
      <c r="O60" s="63"/>
      <c r="P60" s="66"/>
      <c r="Q60" s="112"/>
      <c r="R60" s="307"/>
      <c r="S60" s="309"/>
      <c r="T60" s="294"/>
      <c r="U60" s="56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77"/>
      <c r="M61" s="145"/>
      <c r="N61" s="159"/>
      <c r="O61" s="63"/>
      <c r="P61" s="66"/>
      <c r="Q61" s="112"/>
      <c r="R61" s="307"/>
      <c r="S61" s="309"/>
      <c r="T61" s="295"/>
      <c r="U61" s="56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8"/>
      <c r="N62" s="159"/>
      <c r="O62" s="87"/>
      <c r="P62" s="89"/>
      <c r="Q62" s="64"/>
      <c r="R62" s="307"/>
      <c r="S62" s="309"/>
      <c r="T62" s="295"/>
      <c r="U62" s="56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105"/>
      <c r="M63" s="148"/>
      <c r="N63" s="159"/>
      <c r="O63" s="63"/>
      <c r="P63" s="66"/>
      <c r="Q63" s="112"/>
      <c r="R63" s="307"/>
      <c r="S63" s="309"/>
      <c r="T63" s="295"/>
      <c r="U63" s="161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7"/>
      <c r="L64" s="105"/>
      <c r="M64" s="145"/>
      <c r="N64" s="149"/>
      <c r="O64" s="87"/>
      <c r="P64" s="89"/>
      <c r="Q64" s="64"/>
      <c r="R64" s="307"/>
      <c r="S64" s="309"/>
      <c r="T64" s="295"/>
      <c r="U64" s="56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8"/>
      <c r="N65" s="155"/>
      <c r="O65" s="63"/>
      <c r="P65" s="66"/>
      <c r="Q65" s="112"/>
      <c r="R65" s="307"/>
      <c r="S65" s="309"/>
      <c r="T65" s="295"/>
      <c r="U65" s="56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6"/>
      <c r="L66" s="105"/>
      <c r="M66" s="148"/>
      <c r="N66" s="141"/>
      <c r="O66" s="63"/>
      <c r="P66" s="66"/>
      <c r="Q66" s="112"/>
      <c r="R66" s="307"/>
      <c r="S66" s="309"/>
      <c r="T66" s="295"/>
      <c r="U66" s="56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3"/>
      <c r="B67" s="53"/>
      <c r="C67" s="72"/>
      <c r="D67" s="72"/>
      <c r="E67" s="162"/>
      <c r="F67" s="53"/>
      <c r="G67" s="74"/>
      <c r="H67" s="85"/>
      <c r="I67" s="117"/>
      <c r="J67" s="103"/>
      <c r="K67" s="163"/>
      <c r="L67" s="105"/>
      <c r="M67" s="145"/>
      <c r="N67" s="149"/>
      <c r="O67" s="87"/>
      <c r="P67" s="89"/>
      <c r="Q67" s="64"/>
      <c r="R67" s="307"/>
      <c r="S67" s="309"/>
      <c r="T67" s="295"/>
      <c r="U67" s="56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4"/>
      <c r="L68" s="105"/>
      <c r="M68" s="148"/>
      <c r="N68" s="149"/>
      <c r="O68" s="63"/>
      <c r="P68" s="66"/>
      <c r="Q68" s="112"/>
      <c r="R68" s="307"/>
      <c r="S68" s="309"/>
      <c r="T68" s="295"/>
      <c r="U68" s="56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56"/>
      <c r="L69" s="105"/>
      <c r="M69" s="165"/>
      <c r="N69" s="149"/>
      <c r="O69" s="63"/>
      <c r="P69" s="66"/>
      <c r="Q69" s="112"/>
      <c r="R69" s="307"/>
      <c r="S69" s="309"/>
      <c r="T69" s="295"/>
      <c r="U69" s="80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63"/>
      <c r="L70" s="77"/>
      <c r="M70" s="148"/>
      <c r="N70" s="149"/>
      <c r="O70" s="63"/>
      <c r="P70" s="66"/>
      <c r="Q70" s="112"/>
      <c r="R70" s="307"/>
      <c r="S70" s="309"/>
      <c r="T70" s="295"/>
      <c r="U70" s="56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3"/>
      <c r="B71" s="53"/>
      <c r="C71" s="166"/>
      <c r="D71" s="167"/>
      <c r="E71" s="162"/>
      <c r="F71" s="53"/>
      <c r="G71" s="74"/>
      <c r="H71" s="85"/>
      <c r="I71" s="117"/>
      <c r="J71" s="103"/>
      <c r="K71" s="168"/>
      <c r="L71" s="77"/>
      <c r="M71" s="169"/>
      <c r="N71" s="170"/>
      <c r="O71" s="63"/>
      <c r="P71" s="66"/>
      <c r="Q71" s="112"/>
      <c r="R71" s="315"/>
      <c r="S71" s="316"/>
      <c r="T71" s="295"/>
      <c r="U71" s="56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3"/>
      <c r="B72" s="53"/>
      <c r="C72" s="166"/>
      <c r="D72" s="72"/>
      <c r="E72" s="162"/>
      <c r="F72" s="53"/>
      <c r="G72" s="74"/>
      <c r="H72" s="85"/>
      <c r="I72" s="117"/>
      <c r="J72" s="103"/>
      <c r="K72" s="171"/>
      <c r="L72" s="105"/>
      <c r="M72" s="169"/>
      <c r="N72" s="170"/>
      <c r="O72" s="130"/>
      <c r="P72" s="133"/>
      <c r="Q72" s="131"/>
      <c r="R72" s="315"/>
      <c r="S72" s="316"/>
      <c r="T72" s="295"/>
      <c r="U72" s="161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3"/>
      <c r="B73" s="53"/>
      <c r="C73" s="166"/>
      <c r="D73" s="83"/>
      <c r="E73" s="162"/>
      <c r="F73" s="53"/>
      <c r="G73" s="74"/>
      <c r="H73" s="85"/>
      <c r="I73" s="85"/>
      <c r="J73" s="103"/>
      <c r="K73" s="168"/>
      <c r="L73" s="105"/>
      <c r="M73" s="172"/>
      <c r="N73" s="170"/>
      <c r="O73" s="63"/>
      <c r="P73" s="66"/>
      <c r="Q73" s="112"/>
      <c r="R73" s="315"/>
      <c r="S73" s="316"/>
      <c r="T73" s="295"/>
      <c r="U73" s="16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53"/>
      <c r="B74" s="53"/>
      <c r="C74" s="166"/>
      <c r="D74" s="72"/>
      <c r="E74" s="162"/>
      <c r="F74" s="53"/>
      <c r="G74" s="74"/>
      <c r="H74" s="85"/>
      <c r="I74" s="85"/>
      <c r="J74" s="103"/>
      <c r="K74" s="168"/>
      <c r="L74" s="77"/>
      <c r="M74" s="169"/>
      <c r="N74" s="170"/>
      <c r="O74" s="63"/>
      <c r="P74" s="66"/>
      <c r="Q74" s="112"/>
      <c r="R74" s="315"/>
      <c r="S74" s="316"/>
      <c r="T74" s="295"/>
      <c r="U74" s="16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71"/>
      <c r="L75" s="105"/>
      <c r="M75" s="169"/>
      <c r="N75" s="170"/>
      <c r="O75" s="63"/>
      <c r="P75" s="66"/>
      <c r="Q75" s="112"/>
      <c r="R75" s="315"/>
      <c r="S75" s="316"/>
      <c r="T75" s="295"/>
      <c r="U75" s="16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53"/>
      <c r="B76" s="53"/>
      <c r="C76" s="166"/>
      <c r="D76" s="72"/>
      <c r="E76" s="25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66"/>
      <c r="Q76" s="112"/>
      <c r="R76" s="315"/>
      <c r="S76" s="316"/>
      <c r="T76" s="295"/>
      <c r="U76" s="173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66"/>
      <c r="Q77" s="112"/>
      <c r="R77" s="315"/>
      <c r="S77" s="316"/>
      <c r="T77" s="295"/>
      <c r="U77" s="161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103"/>
      <c r="B78" s="53"/>
      <c r="C78" s="166"/>
      <c r="D78" s="72"/>
      <c r="E78" s="25"/>
      <c r="F78" s="53"/>
      <c r="G78" s="174"/>
      <c r="H78" s="175"/>
      <c r="I78" s="175"/>
      <c r="J78" s="103"/>
      <c r="K78" s="168"/>
      <c r="L78" s="105"/>
      <c r="M78" s="169"/>
      <c r="N78" s="170"/>
      <c r="O78" s="63"/>
      <c r="P78" s="66"/>
      <c r="Q78" s="112"/>
      <c r="R78" s="315"/>
      <c r="S78" s="316"/>
      <c r="T78" s="295"/>
      <c r="U78" s="177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66"/>
      <c r="Q79" s="112"/>
      <c r="R79" s="315"/>
      <c r="S79" s="316"/>
      <c r="T79" s="295"/>
      <c r="U79" s="17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66"/>
      <c r="Q80" s="112"/>
      <c r="R80" s="315"/>
      <c r="S80" s="316"/>
      <c r="T80" s="295"/>
      <c r="U80" s="17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79"/>
      <c r="L81" s="180"/>
      <c r="M81" s="181"/>
      <c r="N81" s="182"/>
      <c r="O81" s="183"/>
      <c r="P81" s="186"/>
      <c r="Q81" s="184"/>
      <c r="R81" s="318"/>
      <c r="S81" s="319"/>
      <c r="T81" s="320"/>
      <c r="U81" s="17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6"/>
      <c r="Q82" s="184"/>
      <c r="R82" s="318"/>
      <c r="S82" s="319"/>
      <c r="T82" s="320"/>
      <c r="U82" s="17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6"/>
      <c r="Q83" s="184"/>
      <c r="R83" s="318"/>
      <c r="S83" s="319"/>
      <c r="T83" s="320"/>
      <c r="U83" s="17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87"/>
      <c r="L84" s="180"/>
      <c r="M84" s="188"/>
      <c r="N84" s="189"/>
      <c r="O84" s="190"/>
      <c r="P84" s="193"/>
      <c r="Q84" s="191"/>
      <c r="R84" s="322"/>
      <c r="S84" s="319"/>
      <c r="T84" s="320"/>
      <c r="U84" s="17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03"/>
      <c r="B85" s="53"/>
      <c r="C85" s="166"/>
      <c r="D85" s="72"/>
      <c r="E85" s="162"/>
      <c r="F85" s="53"/>
      <c r="G85" s="174"/>
      <c r="H85" s="175"/>
      <c r="I85" s="175"/>
      <c r="J85" s="103"/>
      <c r="K85" s="179"/>
      <c r="L85" s="195"/>
      <c r="M85" s="181"/>
      <c r="N85" s="182"/>
      <c r="O85" s="196"/>
      <c r="P85" s="199"/>
      <c r="Q85" s="197"/>
      <c r="R85" s="318"/>
      <c r="S85" s="319"/>
      <c r="T85" s="320"/>
      <c r="U85" s="17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9"/>
      <c r="Q86" s="197"/>
      <c r="R86" s="318"/>
      <c r="S86" s="319"/>
      <c r="T86" s="320"/>
      <c r="U86" s="17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9"/>
      <c r="Q87" s="197"/>
      <c r="R87" s="318"/>
      <c r="S87" s="319"/>
      <c r="T87" s="320"/>
      <c r="U87" s="17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9"/>
      <c r="Q88" s="197"/>
      <c r="R88" s="318"/>
      <c r="S88" s="319"/>
      <c r="T88" s="320"/>
      <c r="U88" s="17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9"/>
      <c r="Q89" s="197"/>
      <c r="R89" s="318"/>
      <c r="S89" s="319"/>
      <c r="T89" s="320"/>
      <c r="U89" s="17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9"/>
      <c r="Q90" s="197"/>
      <c r="R90" s="318"/>
      <c r="S90" s="319"/>
      <c r="T90" s="320"/>
      <c r="U90" s="17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9"/>
      <c r="Q91" s="197"/>
      <c r="R91" s="318"/>
      <c r="S91" s="319"/>
      <c r="T91" s="320"/>
      <c r="U91" s="17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9"/>
      <c r="Q92" s="197"/>
      <c r="R92" s="318"/>
      <c r="S92" s="319"/>
      <c r="T92" s="320"/>
      <c r="U92" s="17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6"/>
      <c r="B93" s="6"/>
      <c r="C93" s="3"/>
      <c r="D93" s="201"/>
      <c r="E93" s="202"/>
      <c r="F93" s="6"/>
      <c r="G93" s="203"/>
      <c r="H93" s="204"/>
      <c r="I93" s="205"/>
      <c r="J93" s="6"/>
      <c r="K93" s="206"/>
      <c r="Q93" s="206"/>
      <c r="R93" s="325"/>
      <c r="S93" s="325"/>
      <c r="T93" s="326"/>
      <c r="U93" s="208">
        <f>SUM(U7:U92)</f>
        <v>9539</v>
      </c>
      <c r="V93" s="8"/>
      <c r="W93" s="8"/>
      <c r="X93" s="8"/>
      <c r="Y93" s="8"/>
      <c r="Z93" s="8"/>
      <c r="AA93" s="8"/>
      <c r="AB93" s="8"/>
      <c r="AC93" s="8"/>
      <c r="AD93" s="8"/>
    </row>
    <row r="94">
      <c r="A94" s="6"/>
      <c r="B94" s="6"/>
      <c r="C94" s="3"/>
      <c r="D94" s="209"/>
      <c r="E94" s="210"/>
      <c r="F94" s="2"/>
      <c r="G94" s="211"/>
      <c r="H94" s="212"/>
      <c r="I94" s="213"/>
      <c r="J94" s="2"/>
      <c r="K94" s="214" t="s">
        <v>20</v>
      </c>
      <c r="L94" s="215"/>
      <c r="Q94" s="215"/>
      <c r="R94" s="325"/>
      <c r="S94" s="325"/>
      <c r="T94" s="326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6"/>
      <c r="B95" s="6"/>
      <c r="C95" s="216"/>
      <c r="D95" s="17"/>
      <c r="E95" s="217"/>
      <c r="F95" s="218"/>
      <c r="G95" s="203"/>
      <c r="H95" s="5"/>
      <c r="I95" s="5"/>
      <c r="J95" s="2"/>
      <c r="K95" s="167">
        <f>SUM(K7:K92)</f>
        <v>3329</v>
      </c>
      <c r="L95" s="219" t="s">
        <v>29</v>
      </c>
      <c r="M95" s="220"/>
      <c r="Q95" s="220"/>
      <c r="R95" s="328"/>
      <c r="S95" s="328"/>
      <c r="T95" s="326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2"/>
      <c r="B96" s="2"/>
      <c r="C96" s="3"/>
      <c r="D96" s="17"/>
      <c r="E96" s="2"/>
      <c r="F96" s="2"/>
      <c r="G96" s="203"/>
      <c r="H96" s="5"/>
      <c r="I96" s="5"/>
      <c r="J96" s="2"/>
      <c r="K96" s="167">
        <f>SUM(K95* 2%)</f>
        <v>66.58</v>
      </c>
      <c r="L96" s="221">
        <f>SUM(L7:L92)</f>
        <v>4350</v>
      </c>
      <c r="M96" s="222" t="s">
        <v>30</v>
      </c>
      <c r="Q96" s="222"/>
      <c r="R96" s="329" t="s">
        <v>288</v>
      </c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2"/>
      <c r="B97" s="2"/>
      <c r="C97" s="3"/>
      <c r="D97" s="17"/>
      <c r="E97" s="2"/>
      <c r="F97" s="2"/>
      <c r="G97" s="4"/>
      <c r="H97" s="5"/>
      <c r="I97" s="5"/>
      <c r="J97" s="2"/>
      <c r="K97" s="223"/>
      <c r="L97" s="83">
        <f>SUM(L96* 2%)</f>
        <v>87</v>
      </c>
      <c r="M97" s="224" t="s">
        <v>31</v>
      </c>
      <c r="N97" s="225"/>
      <c r="Q97" s="225"/>
      <c r="R97" s="325"/>
      <c r="S97" s="325"/>
      <c r="T97" s="326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2"/>
      <c r="B98" s="2"/>
      <c r="C98" s="3"/>
      <c r="D98" s="17"/>
      <c r="E98" s="2"/>
      <c r="F98" s="2"/>
      <c r="G98" s="226" t="s">
        <v>32</v>
      </c>
      <c r="H98" s="227">
        <f>SUM(K95,M98,O101,Q105)</f>
        <v>12129</v>
      </c>
      <c r="I98" s="5"/>
      <c r="J98" s="2"/>
      <c r="K98" s="8"/>
      <c r="L98" s="223"/>
      <c r="M98" s="221">
        <f>SUM(M7:M92)</f>
        <v>1550</v>
      </c>
      <c r="N98" s="225"/>
      <c r="Q98" s="225"/>
      <c r="R98" s="330"/>
      <c r="S98" s="330"/>
      <c r="T98" s="326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2"/>
      <c r="B99" s="2"/>
      <c r="C99" s="3"/>
      <c r="D99" s="17"/>
      <c r="E99" s="2"/>
      <c r="F99" s="228"/>
      <c r="G99" s="226" t="s">
        <v>33</v>
      </c>
      <c r="H99" s="227">
        <f>SUM(L96,N100)</f>
        <v>7490</v>
      </c>
      <c r="I99" s="5"/>
      <c r="J99" s="2"/>
      <c r="K99" s="8"/>
      <c r="L99" s="8"/>
      <c r="M99" s="83">
        <f>SUM(M98*1%)</f>
        <v>15.5</v>
      </c>
      <c r="N99" s="229" t="s">
        <v>34</v>
      </c>
      <c r="O99" s="206"/>
      <c r="Q99" s="206"/>
      <c r="R99" s="330"/>
      <c r="S99" s="330"/>
      <c r="T99" s="326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2"/>
      <c r="B100" s="2"/>
      <c r="C100" s="3"/>
      <c r="D100" s="17"/>
      <c r="E100" s="2"/>
      <c r="F100" s="228"/>
      <c r="G100" s="226" t="s">
        <v>35</v>
      </c>
      <c r="H100" s="227">
        <f>SUM(P103)</f>
        <v>0</v>
      </c>
      <c r="I100" s="5"/>
      <c r="J100" s="2"/>
      <c r="K100" s="8"/>
      <c r="L100" s="8"/>
      <c r="M100" s="18"/>
      <c r="N100" s="167">
        <f>SUM(N7:N92)</f>
        <v>3140</v>
      </c>
      <c r="O100" s="331" t="s">
        <v>289</v>
      </c>
      <c r="P100" s="230"/>
      <c r="Q100" s="230"/>
      <c r="R100" s="330"/>
      <c r="S100" s="330"/>
      <c r="T100" s="326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2"/>
      <c r="B101" s="2"/>
      <c r="C101" s="3"/>
      <c r="D101" s="17"/>
      <c r="E101" s="2"/>
      <c r="F101" s="2"/>
      <c r="G101" s="226" t="s">
        <v>290</v>
      </c>
      <c r="H101" s="227">
        <f>SUM(R106,S107,T108)</f>
        <v>750</v>
      </c>
      <c r="I101" s="5"/>
      <c r="J101" s="2"/>
      <c r="K101" s="8"/>
      <c r="L101" s="8"/>
      <c r="M101" s="2"/>
      <c r="N101" s="167">
        <f>SUM(N100* 2%)</f>
        <v>62.8</v>
      </c>
      <c r="O101" s="167">
        <f>SUM(O7:O92)</f>
        <v>5850</v>
      </c>
      <c r="P101" s="230"/>
      <c r="Q101" s="230"/>
      <c r="R101" s="330"/>
      <c r="S101" s="330"/>
      <c r="T101" s="326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2"/>
      <c r="B102" s="2"/>
      <c r="C102" s="3"/>
      <c r="D102" s="17"/>
      <c r="E102" s="2"/>
      <c r="F102" s="2"/>
      <c r="G102" s="4"/>
      <c r="H102" s="5"/>
      <c r="I102" s="5"/>
      <c r="J102" s="2"/>
      <c r="K102" s="8"/>
      <c r="L102" s="8"/>
      <c r="M102" s="2"/>
      <c r="N102" s="2"/>
      <c r="O102" s="167">
        <f>SUM(O101*3%)</f>
        <v>175.5</v>
      </c>
      <c r="P102" s="332" t="s">
        <v>291</v>
      </c>
      <c r="Q102" s="230"/>
      <c r="R102" s="330"/>
      <c r="S102" s="330"/>
      <c r="T102" s="326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2"/>
      <c r="B103" s="2"/>
      <c r="C103" s="3"/>
      <c r="D103" s="17"/>
      <c r="E103" s="2"/>
      <c r="F103" s="2"/>
      <c r="G103" s="233" t="s">
        <v>36</v>
      </c>
      <c r="H103" s="234">
        <f>SUM(Q10,M14,O18,M19,Q21,O24,R30,K34,K40,N41,L42,L43,K47,O52)</f>
        <v>5549</v>
      </c>
      <c r="I103" s="334">
        <f>SUM(Q10,K40)</f>
        <v>700</v>
      </c>
      <c r="J103" s="2"/>
      <c r="K103" s="8"/>
      <c r="L103" s="8"/>
      <c r="M103" s="2"/>
      <c r="N103" s="2"/>
      <c r="O103" s="8"/>
      <c r="P103" s="167">
        <f>SUM(P7:P93)</f>
        <v>0</v>
      </c>
      <c r="Q103" s="230"/>
      <c r="R103" s="330"/>
      <c r="S103" s="330"/>
      <c r="T103" s="326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2"/>
      <c r="B104" s="2"/>
      <c r="C104" s="3"/>
      <c r="D104" s="17"/>
      <c r="E104" s="2"/>
      <c r="F104" s="2"/>
      <c r="G104" s="236" t="s">
        <v>37</v>
      </c>
      <c r="H104" s="237"/>
      <c r="I104" s="554" t="s">
        <v>1244</v>
      </c>
      <c r="J104" s="2"/>
      <c r="K104" s="8"/>
      <c r="L104" s="8"/>
      <c r="M104" s="2"/>
      <c r="N104" s="2"/>
      <c r="O104" s="8"/>
      <c r="P104" s="167">
        <f>SUM(P103* 2%)</f>
        <v>0</v>
      </c>
      <c r="Q104" s="338" t="s">
        <v>293</v>
      </c>
      <c r="R104" s="330"/>
      <c r="S104" s="330"/>
      <c r="T104" s="326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2"/>
      <c r="B105" s="2"/>
      <c r="C105" s="3"/>
      <c r="D105" s="17"/>
      <c r="E105" s="2"/>
      <c r="F105" s="2"/>
      <c r="G105" s="238" t="s">
        <v>38</v>
      </c>
      <c r="H105" s="340">
        <f>SUM(N7,L8,L9,N11,L12,N15,N16,N17,M20,O23,K25,L27,O28,L29,O31,N32,M33,Q35,Q36,N37,O38,M44,T45,N46,K49,O51,O53)</f>
        <v>13690</v>
      </c>
      <c r="I105" s="363">
        <f>SUM(L8,L9,L27,N46)</f>
        <v>1400</v>
      </c>
      <c r="J105" s="2"/>
      <c r="K105" s="8"/>
      <c r="L105" s="8"/>
      <c r="M105" s="2"/>
      <c r="N105" s="2"/>
      <c r="O105" s="8"/>
      <c r="P105" s="18"/>
      <c r="Q105" s="17">
        <f>SUM(Q7:Q92)</f>
        <v>1400</v>
      </c>
      <c r="R105" s="341" t="s">
        <v>294</v>
      </c>
      <c r="S105" s="330"/>
      <c r="T105" s="326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2"/>
      <c r="B106" s="2"/>
      <c r="C106" s="124"/>
      <c r="D106" s="17"/>
      <c r="E106" s="2"/>
      <c r="F106" s="2"/>
      <c r="G106" s="4"/>
      <c r="H106" s="5"/>
      <c r="I106" s="5"/>
      <c r="J106" s="2"/>
      <c r="K106" s="8"/>
      <c r="L106" s="8"/>
      <c r="M106" s="2"/>
      <c r="N106" s="2"/>
      <c r="O106" s="8"/>
      <c r="P106" s="2"/>
      <c r="Q106" s="167">
        <f>SUM(Q105*1%)</f>
        <v>14</v>
      </c>
      <c r="R106" s="167">
        <f>SUM(R7:R93)</f>
        <v>50</v>
      </c>
      <c r="S106" s="342" t="s">
        <v>37</v>
      </c>
      <c r="T106" s="326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2"/>
      <c r="B107" s="2"/>
      <c r="C107" s="124"/>
      <c r="D107" s="17"/>
      <c r="E107" s="2"/>
      <c r="F107" s="2"/>
      <c r="G107" s="343" t="s">
        <v>39</v>
      </c>
      <c r="H107" s="398">
        <f>SUM(L8,L9,Q10,L22,L27,K40,N46)</f>
        <v>2350</v>
      </c>
      <c r="I107" s="5"/>
      <c r="J107" s="2"/>
      <c r="K107" s="8"/>
      <c r="L107" s="8"/>
      <c r="M107" s="2"/>
      <c r="N107" s="2"/>
      <c r="O107" s="8"/>
      <c r="P107" s="2"/>
      <c r="Q107" s="2"/>
      <c r="R107" s="167">
        <f>SUM(R106* 2%)</f>
        <v>1</v>
      </c>
      <c r="S107" s="167">
        <f>SUM(S7:S93)</f>
        <v>0</v>
      </c>
      <c r="T107" s="345" t="s">
        <v>38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2"/>
      <c r="B108" s="2"/>
      <c r="C108" s="124"/>
      <c r="D108" s="17"/>
      <c r="E108" s="2"/>
      <c r="F108" s="2"/>
      <c r="G108" s="343" t="s">
        <v>295</v>
      </c>
      <c r="H108" s="344">
        <f>SUM(U8,U9,U10,U27,U40,U46)</f>
        <v>300</v>
      </c>
      <c r="I108" s="5"/>
      <c r="J108" s="2"/>
      <c r="K108" s="8"/>
      <c r="L108" s="8"/>
      <c r="M108" s="2"/>
      <c r="N108" s="2"/>
      <c r="O108" s="8"/>
      <c r="P108" s="2"/>
      <c r="Q108" s="2"/>
      <c r="R108" s="8"/>
      <c r="S108" s="167">
        <f>SUM(S107* 2%)</f>
        <v>0</v>
      </c>
      <c r="T108" s="346">
        <f>SUM(T7:T93)</f>
        <v>700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2"/>
      <c r="B109" s="2"/>
      <c r="C109" s="124"/>
      <c r="D109" s="17"/>
      <c r="E109" s="2"/>
      <c r="F109" s="2"/>
      <c r="G109" s="343" t="s">
        <v>296</v>
      </c>
      <c r="H109" s="344">
        <f>SUM(H107-H108)</f>
        <v>2050</v>
      </c>
      <c r="I109" s="5"/>
      <c r="J109" s="2"/>
      <c r="K109" s="8"/>
      <c r="L109" s="8"/>
      <c r="M109" s="2"/>
      <c r="N109" s="2"/>
      <c r="O109" s="8"/>
      <c r="P109" s="2"/>
      <c r="Q109" s="2"/>
      <c r="R109" s="8"/>
      <c r="S109" s="8"/>
      <c r="T109" s="167">
        <f>SUM(T108* 2%)</f>
        <v>14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2"/>
      <c r="Q110" s="2"/>
      <c r="R110" s="8"/>
      <c r="S110" s="347"/>
      <c r="T110" s="34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8"/>
      <c r="S111" s="347"/>
      <c r="T111" s="34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8"/>
      <c r="S112" s="8"/>
      <c r="T112" s="34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34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34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34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34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34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34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34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34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34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34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34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34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34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34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34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34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34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34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34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34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34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34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34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34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34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34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34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34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34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34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34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34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34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34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34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34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34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34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34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34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34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34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34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34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34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34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34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34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34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34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34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34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34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34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34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34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34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34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34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34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34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34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34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34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34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34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34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34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34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34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34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34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34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34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34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34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34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34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34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34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34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34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34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34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34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34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34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34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34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34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34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34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34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34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34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34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34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34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34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34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34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34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34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34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34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34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34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34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34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34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34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34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34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2"/>
      <c r="B226" s="2"/>
      <c r="C226" s="241"/>
      <c r="D226" s="241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34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34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34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34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34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34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34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34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34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34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34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34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34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34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34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34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34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34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34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34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34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34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34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34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34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34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34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34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34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34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34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34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34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34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34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34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34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34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34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34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34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34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34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34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34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34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34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34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34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34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34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34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34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34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34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34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34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34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34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34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34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34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34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34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34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34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34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34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34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34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34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34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34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34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34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34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34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34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34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34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34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34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34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34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34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34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34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34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34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34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34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34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34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34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34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34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34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34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34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34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34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34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34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34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34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34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34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34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34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34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34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34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34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34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34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34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34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34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34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34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34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34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34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34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34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34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34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34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34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34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34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34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34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34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34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34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34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34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34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34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34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34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34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34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34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34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34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34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34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34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34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34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34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34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34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34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34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34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34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34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34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34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34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34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34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34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34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34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34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34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34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34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34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34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34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34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34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34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34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34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34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34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34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34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34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34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34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34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34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34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34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34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34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34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34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34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34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34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34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34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34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34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34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34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34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34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34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34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34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34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34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34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34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34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34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34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34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34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34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34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34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34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34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34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34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34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34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34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34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34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34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34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34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34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34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34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34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34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34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34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34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34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34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34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34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34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34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34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34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34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34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34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34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34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34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34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34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34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34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34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34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34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34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34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34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34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34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34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34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34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34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34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34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34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34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34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34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34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34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34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34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34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34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34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34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34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34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34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34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34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34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34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34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34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34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34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34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34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34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34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34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34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34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34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34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34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34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34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34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34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34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34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34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34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34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34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34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34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34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34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34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34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34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34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34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34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34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34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34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34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34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34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34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34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34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34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34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34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34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34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34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34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34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34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34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34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34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34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34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34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34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34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34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34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34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34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34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34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34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34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34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34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34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34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34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34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34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34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34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34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34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34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34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34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34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34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34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34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34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34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34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34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34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34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34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34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34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34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34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34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34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34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34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34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34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34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34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34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34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34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34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34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34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34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34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34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34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34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34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34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34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34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34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34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34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34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34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34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34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34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34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34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34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34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34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34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34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34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34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34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34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34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34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34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34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34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34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34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34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34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34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34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34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34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34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34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34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34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34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34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34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34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34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34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34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34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34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34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34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34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34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34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34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34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34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34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34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34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34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34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34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34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34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34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34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34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34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34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34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34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34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34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34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34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34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34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34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34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34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34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34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34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34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34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34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34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34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34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34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34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34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34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34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34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34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34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34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34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34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34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34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34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34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34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34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34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34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34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34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34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34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34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34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34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34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34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34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34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34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34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34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34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34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34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34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34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34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34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34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34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34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34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34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34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34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34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34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34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34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34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34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34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34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34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34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34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34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34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34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34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34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34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34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34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34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34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34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34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34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34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34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34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34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34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34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34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34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34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34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34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34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34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34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34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34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34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34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34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34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34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34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34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34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34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34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34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34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34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34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34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34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34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34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34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34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34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34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34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34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34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34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34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34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34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34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34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34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34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34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34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34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34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34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34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34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34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34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34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34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34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34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34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34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34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34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34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34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34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34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34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34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34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34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34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34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34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34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34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34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34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34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34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34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34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34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34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34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34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34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34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34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34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34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34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34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34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34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34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34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34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34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34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34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34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34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34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34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34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34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34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34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34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34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34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34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34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34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34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34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34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34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34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34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34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34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34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34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34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34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34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34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34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34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34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34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34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34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34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34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34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34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34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34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34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34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34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34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34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34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34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34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34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34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34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34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34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34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34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34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34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34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34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34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34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34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34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34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34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34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34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34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34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34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34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34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34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34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34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34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34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34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34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34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34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34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34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34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34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34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34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34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34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34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34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34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34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34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8"/>
      <c r="S993" s="8"/>
      <c r="T993" s="34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8"/>
      <c r="S994" s="8"/>
      <c r="T994" s="34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8"/>
      <c r="S995" s="8"/>
      <c r="T995" s="34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8"/>
      <c r="S996" s="8"/>
      <c r="T996" s="34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8"/>
      <c r="S997" s="8"/>
      <c r="T997" s="34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8"/>
      <c r="S998" s="8"/>
      <c r="T998" s="348"/>
      <c r="U998" s="8"/>
      <c r="X998" s="8"/>
      <c r="Y998" s="8"/>
      <c r="Z998" s="8"/>
      <c r="AA998" s="8"/>
      <c r="AB998" s="8"/>
      <c r="AC998" s="8"/>
      <c r="AD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8"/>
      <c r="S999" s="8"/>
      <c r="T999" s="348"/>
      <c r="U999" s="8"/>
      <c r="X999" s="8"/>
      <c r="Y999" s="8"/>
      <c r="Z999" s="8"/>
      <c r="AA999" s="8"/>
      <c r="AB999" s="8"/>
      <c r="AC999" s="8"/>
      <c r="AD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8"/>
      <c r="S1000" s="8"/>
      <c r="T1000" s="348"/>
      <c r="U1000" s="8"/>
      <c r="X1000" s="8"/>
      <c r="AA1000" s="8"/>
      <c r="AB1000" s="8"/>
      <c r="AC1000" s="8"/>
      <c r="AD1000" s="8"/>
    </row>
    <row r="1001">
      <c r="G1001" s="242"/>
      <c r="M1001" s="243"/>
      <c r="N1001" s="243"/>
      <c r="P1001" s="243"/>
      <c r="Q1001" s="243"/>
    </row>
  </sheetData>
  <mergeCells count="14">
    <mergeCell ref="L94:P94"/>
    <mergeCell ref="M95:P95"/>
    <mergeCell ref="M96:P96"/>
    <mergeCell ref="R96:T96"/>
    <mergeCell ref="N97:P97"/>
    <mergeCell ref="N98:P98"/>
    <mergeCell ref="O99:P99"/>
    <mergeCell ref="A2:J2"/>
    <mergeCell ref="A3:J3"/>
    <mergeCell ref="K3:R3"/>
    <mergeCell ref="Y6:Z6"/>
    <mergeCell ref="V13:W13"/>
    <mergeCell ref="V17:W17"/>
    <mergeCell ref="K93:P93"/>
  </mergeCells>
  <dataValidations>
    <dataValidation type="list" allowBlank="1" showErrorMessage="1" sqref="B7:B92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2">
      <formula1>"Nobre,Publicidade"</formula1>
    </dataValidation>
    <dataValidation type="list" allowBlank="1" showErrorMessage="1" sqref="E7:E92 E209:F1000">
      <formula1>"Vinicius,Gustavo,Kaua,Wesley,Caio,Julia,Thiago,Daniel,Jhonatas,Diogo,Caio Ferreira,Kaicky,Pamelah,Caio Alves,Camila,Wiliam ,Gabriel "</formula1>
    </dataValidation>
    <dataValidation type="list" allowBlank="1" showErrorMessage="1" sqref="J7:J92">
      <formula1>"Mel,Drieli,Fernanda"</formula1>
    </dataValidation>
    <dataValidation type="list" allowBlank="1" showErrorMessage="1" sqref="F8:F92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0.63"/>
    <col customWidth="1" min="5" max="5" width="13.38"/>
    <col customWidth="1" min="6" max="6" width="18.88"/>
    <col customWidth="1" min="7" max="7" width="30.63"/>
    <col customWidth="1" min="8" max="8" width="17.25"/>
    <col customWidth="1" min="9" max="9" width="14.0"/>
    <col customWidth="1" min="10" max="10" width="13.75"/>
    <col customWidth="1" min="15" max="15" width="15.63"/>
    <col customWidth="1" min="22" max="22" width="13.88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2"/>
      <c r="B1" s="2"/>
      <c r="C1" s="3"/>
      <c r="D1" s="3"/>
      <c r="E1" s="2"/>
      <c r="F1" s="2"/>
      <c r="G1" s="4"/>
      <c r="H1" s="4"/>
      <c r="I1" s="5"/>
      <c r="J1" s="6"/>
      <c r="K1" s="5"/>
      <c r="L1" s="5"/>
      <c r="M1" s="6"/>
      <c r="N1" s="6"/>
      <c r="O1" s="5"/>
      <c r="P1" s="7"/>
      <c r="Q1" s="7"/>
      <c r="R1" s="5"/>
      <c r="S1" s="244"/>
      <c r="T1" s="245"/>
      <c r="U1" s="5"/>
      <c r="V1" s="5"/>
      <c r="W1" s="8"/>
      <c r="X1" s="8"/>
      <c r="Y1" s="8"/>
      <c r="Z1" s="8"/>
      <c r="AA1" s="8"/>
      <c r="AB1" s="8"/>
      <c r="AC1" s="8"/>
      <c r="AD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244"/>
      <c r="T2" s="245"/>
      <c r="U2" s="13"/>
      <c r="V2" s="5"/>
      <c r="W2" s="8"/>
      <c r="X2" s="8"/>
      <c r="Y2" s="8"/>
      <c r="Z2" s="8"/>
      <c r="AA2" s="8"/>
      <c r="AB2" s="8"/>
      <c r="AC2" s="8"/>
      <c r="AD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244"/>
      <c r="T3" s="245"/>
      <c r="U3" s="16"/>
      <c r="V3" s="5"/>
      <c r="W3" s="8"/>
      <c r="X3" s="8"/>
      <c r="Y3" s="8"/>
      <c r="Z3" s="8"/>
      <c r="AA3" s="8"/>
      <c r="AB3" s="8"/>
      <c r="AC3" s="8"/>
      <c r="AD3" s="8"/>
    </row>
    <row r="4">
      <c r="A4" s="2"/>
      <c r="B4" s="2"/>
      <c r="C4" s="3"/>
      <c r="D4" s="17"/>
      <c r="E4" s="18"/>
      <c r="F4" s="18"/>
      <c r="G4" s="19"/>
      <c r="H4" s="19"/>
      <c r="I4" s="5"/>
      <c r="J4" s="6"/>
      <c r="K4" s="5"/>
      <c r="L4" s="5"/>
      <c r="M4" s="6"/>
      <c r="N4" s="6"/>
      <c r="O4" s="5"/>
      <c r="P4" s="6"/>
      <c r="Q4" s="6"/>
      <c r="R4" s="5"/>
      <c r="S4" s="244"/>
      <c r="T4" s="245"/>
      <c r="U4" s="22"/>
      <c r="V4" s="23"/>
      <c r="W4" s="24"/>
      <c r="X4" s="8"/>
      <c r="Y4" s="8"/>
      <c r="Z4" s="8"/>
      <c r="AA4" s="8"/>
      <c r="AB4" s="8"/>
      <c r="AC4" s="8"/>
      <c r="AD4" s="8"/>
    </row>
    <row r="5">
      <c r="A5" s="2"/>
      <c r="B5" s="2"/>
      <c r="C5" s="3"/>
      <c r="D5" s="17"/>
      <c r="E5" s="25"/>
      <c r="F5" s="26"/>
      <c r="G5" s="27"/>
      <c r="H5" s="27"/>
      <c r="I5" s="29"/>
      <c r="J5" s="30"/>
      <c r="K5" s="31"/>
      <c r="L5" s="32"/>
      <c r="M5" s="30"/>
      <c r="N5" s="30"/>
      <c r="O5" s="33"/>
      <c r="P5" s="26"/>
      <c r="Q5" s="26"/>
      <c r="R5" s="32"/>
      <c r="S5" s="246"/>
      <c r="T5" s="247"/>
      <c r="U5" s="32"/>
      <c r="V5" s="8"/>
      <c r="W5" s="8"/>
      <c r="X5" s="8"/>
      <c r="Y5" s="8"/>
      <c r="Z5" s="8"/>
      <c r="AA5" s="8"/>
      <c r="AB5" s="8"/>
      <c r="AC5" s="8"/>
      <c r="AD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251" t="s">
        <v>45</v>
      </c>
      <c r="S6" s="252" t="s">
        <v>46</v>
      </c>
      <c r="T6" s="253" t="s">
        <v>47</v>
      </c>
      <c r="U6" s="48" t="s">
        <v>19</v>
      </c>
      <c r="V6" s="49" t="s">
        <v>20</v>
      </c>
      <c r="W6" s="50">
        <f>SUM(K7:K57)</f>
        <v>3697</v>
      </c>
      <c r="X6" s="51"/>
      <c r="Y6" s="52" t="s">
        <v>21</v>
      </c>
      <c r="Z6" s="11"/>
      <c r="AA6" s="8"/>
      <c r="AB6" s="8"/>
      <c r="AC6" s="8"/>
      <c r="AD6" s="8"/>
    </row>
    <row r="7">
      <c r="A7" s="53" t="s">
        <v>57</v>
      </c>
      <c r="B7" s="53"/>
      <c r="C7" s="54"/>
      <c r="D7" s="120" t="s">
        <v>2141</v>
      </c>
      <c r="E7" s="56" t="s">
        <v>51</v>
      </c>
      <c r="F7" s="53" t="s">
        <v>721</v>
      </c>
      <c r="G7" s="448" t="s">
        <v>2142</v>
      </c>
      <c r="H7" s="74" t="s">
        <v>2143</v>
      </c>
      <c r="I7" s="255">
        <v>1.199165262E10</v>
      </c>
      <c r="J7" s="53" t="s">
        <v>38</v>
      </c>
      <c r="K7" s="59"/>
      <c r="L7" s="60"/>
      <c r="M7" s="61">
        <v>350.0</v>
      </c>
      <c r="N7" s="106"/>
      <c r="O7" s="63"/>
      <c r="P7" s="66"/>
      <c r="Q7" s="64"/>
      <c r="R7" s="262"/>
      <c r="S7" s="263"/>
      <c r="T7" s="260"/>
      <c r="U7" s="68">
        <v>50.0</v>
      </c>
      <c r="V7" s="69" t="s">
        <v>12</v>
      </c>
      <c r="W7" s="70">
        <f>SUM(M7:M94)</f>
        <v>3190</v>
      </c>
      <c r="X7" s="8"/>
      <c r="Y7" s="42" t="s">
        <v>13</v>
      </c>
      <c r="Z7" s="71">
        <f>SUM(N7:N93)</f>
        <v>1197</v>
      </c>
      <c r="AA7" s="8"/>
      <c r="AB7" s="8"/>
      <c r="AC7" s="8"/>
      <c r="AD7" s="8"/>
    </row>
    <row r="8">
      <c r="A8" s="53" t="s">
        <v>57</v>
      </c>
      <c r="B8" s="53"/>
      <c r="C8" s="72"/>
      <c r="D8" s="73" t="s">
        <v>2144</v>
      </c>
      <c r="E8" s="56" t="s">
        <v>63</v>
      </c>
      <c r="F8" s="53" t="s">
        <v>721</v>
      </c>
      <c r="G8" s="405" t="s">
        <v>2145</v>
      </c>
      <c r="H8" s="495" t="s">
        <v>2146</v>
      </c>
      <c r="I8" s="76" t="s">
        <v>2147</v>
      </c>
      <c r="J8" s="53" t="s">
        <v>38</v>
      </c>
      <c r="K8" s="59"/>
      <c r="L8" s="77"/>
      <c r="M8" s="61">
        <v>350.0</v>
      </c>
      <c r="N8" s="62"/>
      <c r="O8" s="43"/>
      <c r="P8" s="78"/>
      <c r="Q8" s="44"/>
      <c r="R8" s="268"/>
      <c r="S8" s="276"/>
      <c r="T8" s="260"/>
      <c r="U8" s="80">
        <v>50.0</v>
      </c>
      <c r="V8" s="44" t="s">
        <v>15</v>
      </c>
      <c r="W8" s="81">
        <f>SUM(Q7:Q93)</f>
        <v>700</v>
      </c>
      <c r="X8" s="8"/>
      <c r="Y8" s="40" t="s">
        <v>11</v>
      </c>
      <c r="Z8" s="82">
        <f>SUM(L7:L68)</f>
        <v>1200</v>
      </c>
      <c r="AA8" s="8"/>
      <c r="AB8" s="8"/>
      <c r="AC8" s="8"/>
      <c r="AD8" s="8"/>
    </row>
    <row r="9">
      <c r="A9" s="53" t="s">
        <v>57</v>
      </c>
      <c r="B9" s="53" t="s">
        <v>49</v>
      </c>
      <c r="C9" s="72"/>
      <c r="D9" s="73" t="s">
        <v>2148</v>
      </c>
      <c r="E9" s="56" t="s">
        <v>63</v>
      </c>
      <c r="F9" s="53" t="s">
        <v>721</v>
      </c>
      <c r="G9" s="405" t="s">
        <v>2149</v>
      </c>
      <c r="H9" s="74" t="s">
        <v>2150</v>
      </c>
      <c r="I9" s="76">
        <v>7.199290185E9</v>
      </c>
      <c r="J9" s="53" t="s">
        <v>38</v>
      </c>
      <c r="K9" s="86"/>
      <c r="L9" s="77"/>
      <c r="M9" s="61"/>
      <c r="N9" s="62"/>
      <c r="O9" s="87">
        <v>350.0</v>
      </c>
      <c r="P9" s="89"/>
      <c r="Q9" s="64"/>
      <c r="R9" s="268"/>
      <c r="S9" s="275"/>
      <c r="T9" s="282"/>
      <c r="U9" s="80">
        <v>50.0</v>
      </c>
      <c r="V9" s="43" t="s">
        <v>22</v>
      </c>
      <c r="W9" s="90">
        <f>SUM(O7:O93)</f>
        <v>1400</v>
      </c>
      <c r="X9" s="8"/>
      <c r="Y9" s="95" t="s">
        <v>23</v>
      </c>
      <c r="Z9" s="96">
        <f>SUM(Z7:Z8)</f>
        <v>2397</v>
      </c>
      <c r="AA9" s="8"/>
      <c r="AB9" s="8"/>
      <c r="AC9" s="8"/>
      <c r="AD9" s="8"/>
    </row>
    <row r="10">
      <c r="A10" s="53" t="s">
        <v>57</v>
      </c>
      <c r="B10" s="53" t="s">
        <v>87</v>
      </c>
      <c r="C10" s="91"/>
      <c r="D10" s="367" t="s">
        <v>2151</v>
      </c>
      <c r="E10" s="56" t="s">
        <v>29</v>
      </c>
      <c r="F10" s="53" t="s">
        <v>721</v>
      </c>
      <c r="G10" s="516" t="s">
        <v>2152</v>
      </c>
      <c r="H10" s="500" t="s">
        <v>2152</v>
      </c>
      <c r="I10" s="255">
        <v>1.9997974775E10</v>
      </c>
      <c r="J10" s="53" t="s">
        <v>70</v>
      </c>
      <c r="K10" s="86"/>
      <c r="L10" s="271"/>
      <c r="M10" s="61"/>
      <c r="N10" s="94">
        <v>350.0</v>
      </c>
      <c r="O10" s="87"/>
      <c r="P10" s="89"/>
      <c r="Q10" s="64"/>
      <c r="R10" s="272"/>
      <c r="S10" s="273"/>
      <c r="T10" s="282"/>
      <c r="U10" s="80">
        <v>50.0</v>
      </c>
      <c r="V10" s="90"/>
      <c r="W10" s="90"/>
      <c r="X10" s="8"/>
      <c r="Y10" s="8"/>
      <c r="Z10" s="8"/>
      <c r="AA10" s="8"/>
      <c r="AB10" s="8"/>
      <c r="AC10" s="8"/>
      <c r="AD10" s="8"/>
    </row>
    <row r="11" ht="16.5" customHeight="1">
      <c r="A11" s="53" t="s">
        <v>48</v>
      </c>
      <c r="B11" s="53" t="s">
        <v>49</v>
      </c>
      <c r="C11" s="54"/>
      <c r="D11" s="55"/>
      <c r="E11" s="56" t="s">
        <v>63</v>
      </c>
      <c r="F11" s="53"/>
      <c r="G11" s="405" t="s">
        <v>2153</v>
      </c>
      <c r="H11" s="150"/>
      <c r="I11" s="76" t="s">
        <v>2154</v>
      </c>
      <c r="J11" s="53" t="s">
        <v>38</v>
      </c>
      <c r="K11" s="59"/>
      <c r="L11" s="77"/>
      <c r="M11" s="97"/>
      <c r="N11" s="62"/>
      <c r="O11" s="43"/>
      <c r="P11" s="78"/>
      <c r="Q11" s="44"/>
      <c r="R11" s="262"/>
      <c r="S11" s="275"/>
      <c r="T11" s="282">
        <v>150.0</v>
      </c>
      <c r="U11" s="269">
        <v>150.0</v>
      </c>
      <c r="V11" s="98" t="s">
        <v>24</v>
      </c>
      <c r="W11" s="99">
        <f>SUM(W6:W10)</f>
        <v>8987</v>
      </c>
      <c r="X11" s="8"/>
      <c r="Y11" s="8"/>
      <c r="Z11" s="8"/>
      <c r="AA11" s="8"/>
      <c r="AB11" s="8"/>
      <c r="AC11" s="8"/>
      <c r="AD11" s="8"/>
    </row>
    <row r="12">
      <c r="A12" s="53" t="s">
        <v>57</v>
      </c>
      <c r="B12" s="53" t="s">
        <v>49</v>
      </c>
      <c r="C12" s="72"/>
      <c r="D12" s="454" t="s">
        <v>2155</v>
      </c>
      <c r="E12" s="56" t="s">
        <v>72</v>
      </c>
      <c r="F12" s="53" t="s">
        <v>721</v>
      </c>
      <c r="G12" s="405" t="s">
        <v>2156</v>
      </c>
      <c r="H12" s="150" t="s">
        <v>2157</v>
      </c>
      <c r="I12" s="76" t="s">
        <v>2082</v>
      </c>
      <c r="J12" s="53" t="s">
        <v>70</v>
      </c>
      <c r="K12" s="59">
        <v>350.0</v>
      </c>
      <c r="L12" s="77"/>
      <c r="M12" s="61"/>
      <c r="N12" s="62"/>
      <c r="O12" s="43"/>
      <c r="P12" s="78"/>
      <c r="Q12" s="44"/>
      <c r="R12" s="268"/>
      <c r="S12" s="276"/>
      <c r="T12" s="282"/>
      <c r="U12" s="80">
        <v>50.0</v>
      </c>
      <c r="V12" s="100"/>
      <c r="W12" s="101"/>
      <c r="X12" s="8"/>
      <c r="Y12" s="95" t="s">
        <v>25</v>
      </c>
      <c r="Z12" s="389">
        <f>SUM(W11,W15,W21,Z9)</f>
        <v>13218</v>
      </c>
      <c r="AA12" s="8"/>
      <c r="AB12" s="8"/>
      <c r="AC12" s="8"/>
      <c r="AD12" s="8"/>
    </row>
    <row r="13">
      <c r="A13" s="53" t="s">
        <v>57</v>
      </c>
      <c r="B13" s="53" t="s">
        <v>49</v>
      </c>
      <c r="C13" s="72"/>
      <c r="D13" s="73" t="s">
        <v>2158</v>
      </c>
      <c r="E13" s="56" t="s">
        <v>72</v>
      </c>
      <c r="F13" s="53" t="s">
        <v>721</v>
      </c>
      <c r="G13" s="405" t="s">
        <v>2159</v>
      </c>
      <c r="H13" s="150" t="s">
        <v>2160</v>
      </c>
      <c r="I13" s="92" t="s">
        <v>2161</v>
      </c>
      <c r="J13" s="53" t="s">
        <v>70</v>
      </c>
      <c r="K13" s="59"/>
      <c r="L13" s="77"/>
      <c r="M13" s="61"/>
      <c r="N13" s="62"/>
      <c r="O13" s="87">
        <v>350.0</v>
      </c>
      <c r="P13" s="89"/>
      <c r="Q13" s="64"/>
      <c r="R13" s="268"/>
      <c r="S13" s="275"/>
      <c r="T13" s="402"/>
      <c r="U13" s="80">
        <v>50.0</v>
      </c>
      <c r="V13" s="102" t="s">
        <v>26</v>
      </c>
      <c r="X13" s="8"/>
      <c r="Y13" s="8"/>
      <c r="Z13" s="8"/>
      <c r="AA13" s="8"/>
      <c r="AB13" s="8"/>
      <c r="AC13" s="8"/>
      <c r="AD13" s="8"/>
    </row>
    <row r="14">
      <c r="A14" s="53" t="s">
        <v>57</v>
      </c>
      <c r="B14" s="53" t="s">
        <v>49</v>
      </c>
      <c r="C14" s="72"/>
      <c r="D14" s="454" t="s">
        <v>2036</v>
      </c>
      <c r="E14" s="56" t="s">
        <v>129</v>
      </c>
      <c r="F14" s="53" t="s">
        <v>721</v>
      </c>
      <c r="G14" s="403" t="s">
        <v>2162</v>
      </c>
      <c r="H14" s="74" t="s">
        <v>500</v>
      </c>
      <c r="I14" s="76">
        <v>3.299731641E9</v>
      </c>
      <c r="J14" s="53" t="s">
        <v>38</v>
      </c>
      <c r="K14" s="59"/>
      <c r="L14" s="77"/>
      <c r="M14" s="61"/>
      <c r="N14" s="62"/>
      <c r="O14" s="87">
        <v>350.0</v>
      </c>
      <c r="P14" s="89"/>
      <c r="Q14" s="64"/>
      <c r="R14" s="268"/>
      <c r="S14" s="275"/>
      <c r="T14" s="274"/>
      <c r="U14" s="80">
        <v>50.0</v>
      </c>
      <c r="V14" s="104" t="s">
        <v>17</v>
      </c>
      <c r="W14" s="90">
        <f>SUM(P7:P95)</f>
        <v>350</v>
      </c>
      <c r="X14" s="8"/>
      <c r="Y14" s="8"/>
      <c r="Z14" s="8"/>
      <c r="AA14" s="8"/>
      <c r="AB14" s="8"/>
      <c r="AC14" s="8"/>
      <c r="AD14" s="8"/>
    </row>
    <row r="15">
      <c r="A15" s="53" t="s">
        <v>57</v>
      </c>
      <c r="B15" s="53" t="s">
        <v>49</v>
      </c>
      <c r="C15" s="54"/>
      <c r="D15" s="73" t="s">
        <v>2163</v>
      </c>
      <c r="E15" s="56" t="s">
        <v>29</v>
      </c>
      <c r="F15" s="53" t="s">
        <v>94</v>
      </c>
      <c r="G15" s="405" t="s">
        <v>2164</v>
      </c>
      <c r="H15" s="74"/>
      <c r="I15" s="76" t="s">
        <v>2165</v>
      </c>
      <c r="J15" s="53" t="s">
        <v>70</v>
      </c>
      <c r="K15" s="59">
        <v>147.0</v>
      </c>
      <c r="L15" s="105"/>
      <c r="M15" s="61"/>
      <c r="N15" s="106"/>
      <c r="O15" s="43"/>
      <c r="P15" s="78"/>
      <c r="Q15" s="44"/>
      <c r="R15" s="268"/>
      <c r="S15" s="275"/>
      <c r="T15" s="282"/>
      <c r="U15" s="80">
        <v>50.0</v>
      </c>
      <c r="V15" s="98" t="s">
        <v>27</v>
      </c>
      <c r="W15" s="99">
        <f>SUM(W14)</f>
        <v>350</v>
      </c>
      <c r="X15" s="8"/>
      <c r="Y15" s="8"/>
      <c r="Z15" s="8"/>
      <c r="AA15" s="8"/>
      <c r="AB15" s="8"/>
      <c r="AC15" s="8"/>
      <c r="AD15" s="8"/>
    </row>
    <row r="16">
      <c r="A16" s="53" t="s">
        <v>57</v>
      </c>
      <c r="B16" s="53" t="s">
        <v>49</v>
      </c>
      <c r="C16" s="54"/>
      <c r="D16" s="73" t="s">
        <v>1794</v>
      </c>
      <c r="E16" s="56" t="s">
        <v>29</v>
      </c>
      <c r="F16" s="53" t="s">
        <v>721</v>
      </c>
      <c r="G16" s="405" t="s">
        <v>2166</v>
      </c>
      <c r="H16" s="74" t="s">
        <v>2167</v>
      </c>
      <c r="I16" s="281">
        <v>7.185558343E9</v>
      </c>
      <c r="J16" s="53" t="s">
        <v>70</v>
      </c>
      <c r="K16" s="59"/>
      <c r="L16" s="60"/>
      <c r="M16" s="61">
        <v>350.0</v>
      </c>
      <c r="N16" s="62"/>
      <c r="O16" s="87"/>
      <c r="P16" s="89"/>
      <c r="Q16" s="64"/>
      <c r="R16" s="268"/>
      <c r="S16" s="275"/>
      <c r="T16" s="274"/>
      <c r="U16" s="356">
        <v>350.0</v>
      </c>
      <c r="V16" s="107"/>
      <c r="W16" s="108"/>
      <c r="X16" s="8"/>
      <c r="Y16" s="8"/>
      <c r="Z16" s="8"/>
      <c r="AA16" s="8"/>
      <c r="AB16" s="8"/>
      <c r="AC16" s="8"/>
      <c r="AD16" s="8"/>
    </row>
    <row r="17">
      <c r="A17" s="53" t="s">
        <v>57</v>
      </c>
      <c r="B17" s="53" t="s">
        <v>49</v>
      </c>
      <c r="C17" s="72"/>
      <c r="D17" s="73" t="s">
        <v>2168</v>
      </c>
      <c r="E17" s="56" t="s">
        <v>129</v>
      </c>
      <c r="F17" s="53" t="s">
        <v>721</v>
      </c>
      <c r="G17" s="405" t="s">
        <v>2169</v>
      </c>
      <c r="H17" s="74" t="s">
        <v>2170</v>
      </c>
      <c r="I17" s="255">
        <v>1.1970474771E10</v>
      </c>
      <c r="J17" s="281" t="s">
        <v>38</v>
      </c>
      <c r="K17" s="59"/>
      <c r="L17" s="109"/>
      <c r="M17" s="61">
        <v>350.0</v>
      </c>
      <c r="N17" s="62"/>
      <c r="O17" s="87"/>
      <c r="P17" s="89"/>
      <c r="Q17" s="64"/>
      <c r="R17" s="268"/>
      <c r="S17" s="275"/>
      <c r="T17" s="282"/>
      <c r="U17" s="80">
        <v>50.0</v>
      </c>
      <c r="V17" s="283" t="s">
        <v>97</v>
      </c>
      <c r="X17" s="8"/>
      <c r="Y17" s="8"/>
      <c r="Z17" s="110"/>
      <c r="AA17" s="8"/>
      <c r="AB17" s="8"/>
      <c r="AC17" s="8"/>
      <c r="AD17" s="8"/>
    </row>
    <row r="18" ht="15.75" customHeight="1">
      <c r="A18" s="53" t="s">
        <v>48</v>
      </c>
      <c r="B18" s="53" t="s">
        <v>49</v>
      </c>
      <c r="C18" s="72"/>
      <c r="D18" s="73" t="s">
        <v>2171</v>
      </c>
      <c r="E18" s="56" t="s">
        <v>99</v>
      </c>
      <c r="F18" s="53" t="s">
        <v>721</v>
      </c>
      <c r="G18" s="405" t="s">
        <v>2172</v>
      </c>
      <c r="H18" s="74"/>
      <c r="I18" s="92" t="s">
        <v>2173</v>
      </c>
      <c r="J18" s="53" t="s">
        <v>38</v>
      </c>
      <c r="K18" s="59"/>
      <c r="L18" s="77"/>
      <c r="M18" s="111"/>
      <c r="N18" s="62"/>
      <c r="O18" s="63"/>
      <c r="P18" s="66"/>
      <c r="Q18" s="112"/>
      <c r="R18" s="262"/>
      <c r="S18" s="275"/>
      <c r="T18" s="282">
        <v>350.0</v>
      </c>
      <c r="U18" s="80">
        <v>175.0</v>
      </c>
      <c r="V18" s="284" t="s">
        <v>45</v>
      </c>
      <c r="W18" s="70">
        <f>SUM(R7:R93)</f>
        <v>0</v>
      </c>
      <c r="X18" s="8"/>
      <c r="Y18" s="8"/>
      <c r="Z18" s="8"/>
      <c r="AA18" s="8"/>
      <c r="AB18" s="8"/>
      <c r="AC18" s="8"/>
      <c r="AD18" s="8"/>
    </row>
    <row r="19" ht="17.25" customHeight="1">
      <c r="A19" s="53" t="s">
        <v>57</v>
      </c>
      <c r="B19" s="53" t="s">
        <v>49</v>
      </c>
      <c r="C19" s="72"/>
      <c r="D19" s="73" t="s">
        <v>2174</v>
      </c>
      <c r="E19" s="56" t="s">
        <v>109</v>
      </c>
      <c r="F19" s="53" t="s">
        <v>721</v>
      </c>
      <c r="G19" s="405" t="s">
        <v>2175</v>
      </c>
      <c r="H19" s="74" t="s">
        <v>1967</v>
      </c>
      <c r="I19" s="58">
        <v>5.195456438E9</v>
      </c>
      <c r="J19" s="53" t="s">
        <v>38</v>
      </c>
      <c r="K19" s="59"/>
      <c r="L19" s="77"/>
      <c r="M19" s="111">
        <v>250.0</v>
      </c>
      <c r="N19" s="62"/>
      <c r="O19" s="87"/>
      <c r="P19" s="89"/>
      <c r="Q19" s="64"/>
      <c r="R19" s="268"/>
      <c r="S19" s="275"/>
      <c r="T19" s="274"/>
      <c r="U19" s="80">
        <v>50.0</v>
      </c>
      <c r="V19" s="285" t="s">
        <v>46</v>
      </c>
      <c r="W19" s="70">
        <f>SUM(S7:S93)</f>
        <v>0</v>
      </c>
      <c r="X19" s="8"/>
      <c r="Y19" s="8"/>
      <c r="Z19" s="8"/>
      <c r="AA19" s="8"/>
      <c r="AB19" s="8"/>
      <c r="AC19" s="8"/>
      <c r="AD19" s="8"/>
    </row>
    <row r="20">
      <c r="A20" s="53" t="s">
        <v>57</v>
      </c>
      <c r="B20" s="53" t="s">
        <v>49</v>
      </c>
      <c r="C20" s="72"/>
      <c r="D20" s="73" t="s">
        <v>2039</v>
      </c>
      <c r="E20" s="56" t="s">
        <v>93</v>
      </c>
      <c r="F20" s="53"/>
      <c r="G20" s="405" t="s">
        <v>2176</v>
      </c>
      <c r="H20" s="74"/>
      <c r="I20" s="58">
        <v>1.6996295528E10</v>
      </c>
      <c r="J20" s="53" t="s">
        <v>38</v>
      </c>
      <c r="K20" s="59"/>
      <c r="L20" s="77"/>
      <c r="M20" s="61">
        <v>140.0</v>
      </c>
      <c r="N20" s="115"/>
      <c r="O20" s="87"/>
      <c r="P20" s="89"/>
      <c r="Q20" s="64"/>
      <c r="R20" s="268"/>
      <c r="S20" s="275"/>
      <c r="T20" s="274"/>
      <c r="U20" s="269">
        <v>140.0</v>
      </c>
      <c r="V20" s="286" t="s">
        <v>47</v>
      </c>
      <c r="W20" s="287">
        <f>SUM(T7:T93)</f>
        <v>1484</v>
      </c>
      <c r="X20" s="8"/>
      <c r="Y20" s="8"/>
      <c r="Z20" s="8"/>
      <c r="AA20" s="8"/>
      <c r="AB20" s="8"/>
      <c r="AC20" s="8"/>
      <c r="AD20" s="8"/>
    </row>
    <row r="21">
      <c r="A21" s="53" t="s">
        <v>48</v>
      </c>
      <c r="B21" s="53" t="s">
        <v>49</v>
      </c>
      <c r="C21" s="72"/>
      <c r="D21" s="73" t="s">
        <v>2177</v>
      </c>
      <c r="E21" s="56" t="s">
        <v>93</v>
      </c>
      <c r="F21" s="53" t="s">
        <v>94</v>
      </c>
      <c r="G21" s="516" t="s">
        <v>2178</v>
      </c>
      <c r="H21" s="500" t="s">
        <v>2179</v>
      </c>
      <c r="I21" s="58">
        <v>7.59981355E9</v>
      </c>
      <c r="J21" s="53" t="s">
        <v>38</v>
      </c>
      <c r="K21" s="59"/>
      <c r="L21" s="77"/>
      <c r="M21" s="61"/>
      <c r="N21" s="115">
        <v>147.0</v>
      </c>
      <c r="O21" s="87"/>
      <c r="P21" s="89"/>
      <c r="Q21" s="64"/>
      <c r="R21" s="268"/>
      <c r="S21" s="275"/>
      <c r="T21" s="274"/>
      <c r="U21" s="80">
        <v>50.0</v>
      </c>
      <c r="V21" s="98" t="s">
        <v>116</v>
      </c>
      <c r="W21" s="99">
        <f>SUM(W18:W20)</f>
        <v>1484</v>
      </c>
      <c r="X21" s="8"/>
      <c r="Y21" s="8"/>
      <c r="Z21" s="8"/>
      <c r="AA21" s="8"/>
      <c r="AB21" s="8"/>
      <c r="AC21" s="8"/>
      <c r="AD21" s="8"/>
    </row>
    <row r="22">
      <c r="A22" s="53" t="s">
        <v>48</v>
      </c>
      <c r="B22" s="53" t="s">
        <v>49</v>
      </c>
      <c r="C22" s="72"/>
      <c r="D22" s="73" t="s">
        <v>2180</v>
      </c>
      <c r="E22" s="56" t="s">
        <v>500</v>
      </c>
      <c r="F22" s="53" t="s">
        <v>59</v>
      </c>
      <c r="G22" s="405" t="s">
        <v>2181</v>
      </c>
      <c r="H22" s="74"/>
      <c r="I22" s="92" t="s">
        <v>2182</v>
      </c>
      <c r="J22" s="53" t="s">
        <v>38</v>
      </c>
      <c r="K22" s="59"/>
      <c r="L22" s="77"/>
      <c r="M22" s="61"/>
      <c r="N22" s="62">
        <v>250.0</v>
      </c>
      <c r="O22" s="87"/>
      <c r="P22" s="89"/>
      <c r="Q22" s="64"/>
      <c r="R22" s="289"/>
      <c r="S22" s="276"/>
      <c r="T22" s="282"/>
      <c r="U22" s="269">
        <v>250.0</v>
      </c>
      <c r="V22" s="8"/>
      <c r="W22" s="8"/>
      <c r="X22" s="8"/>
      <c r="Y22" s="8"/>
      <c r="Z22" s="8"/>
      <c r="AA22" s="8"/>
      <c r="AB22" s="8"/>
      <c r="AC22" s="8"/>
      <c r="AD22" s="8"/>
    </row>
    <row r="23">
      <c r="A23" s="53" t="s">
        <v>57</v>
      </c>
      <c r="B23" s="53" t="s">
        <v>49</v>
      </c>
      <c r="C23" s="72"/>
      <c r="D23" s="73" t="s">
        <v>2183</v>
      </c>
      <c r="E23" s="56" t="s">
        <v>109</v>
      </c>
      <c r="F23" s="53" t="s">
        <v>721</v>
      </c>
      <c r="G23" s="403" t="s">
        <v>2184</v>
      </c>
      <c r="H23" s="74" t="s">
        <v>2185</v>
      </c>
      <c r="I23" s="255">
        <v>1.499833908E10</v>
      </c>
      <c r="J23" s="53" t="s">
        <v>38</v>
      </c>
      <c r="K23" s="59"/>
      <c r="L23" s="77"/>
      <c r="M23" s="61">
        <v>300.0</v>
      </c>
      <c r="N23" s="62"/>
      <c r="O23" s="87"/>
      <c r="P23" s="89"/>
      <c r="Q23" s="64"/>
      <c r="R23" s="262"/>
      <c r="S23" s="275"/>
      <c r="T23" s="292"/>
      <c r="U23" s="80">
        <v>50.0</v>
      </c>
      <c r="V23" s="8"/>
      <c r="W23" s="8"/>
      <c r="X23" s="8"/>
      <c r="Y23" s="8"/>
      <c r="Z23" s="8"/>
      <c r="AA23" s="8"/>
      <c r="AB23" s="8"/>
      <c r="AC23" s="8"/>
      <c r="AD23" s="8"/>
    </row>
    <row r="24" ht="17.25" customHeight="1">
      <c r="A24" s="53" t="s">
        <v>57</v>
      </c>
      <c r="B24" s="53" t="s">
        <v>49</v>
      </c>
      <c r="C24" s="72"/>
      <c r="D24" s="366" t="s">
        <v>2186</v>
      </c>
      <c r="E24" s="56" t="s">
        <v>29</v>
      </c>
      <c r="F24" s="53" t="s">
        <v>721</v>
      </c>
      <c r="G24" s="405" t="s">
        <v>2187</v>
      </c>
      <c r="H24" s="74" t="s">
        <v>2188</v>
      </c>
      <c r="I24" s="92">
        <v>9.491954152E9</v>
      </c>
      <c r="J24" s="53" t="s">
        <v>70</v>
      </c>
      <c r="K24" s="116"/>
      <c r="L24" s="77"/>
      <c r="M24" s="61"/>
      <c r="N24" s="106"/>
      <c r="O24" s="87">
        <v>350.0</v>
      </c>
      <c r="P24" s="89"/>
      <c r="Q24" s="64"/>
      <c r="R24" s="268"/>
      <c r="S24" s="276"/>
      <c r="T24" s="274"/>
      <c r="U24" s="80">
        <v>50.0</v>
      </c>
      <c r="V24" s="290" t="s">
        <v>127</v>
      </c>
      <c r="W24" s="291">
        <f>SUM(W11,W15,W21,Z9)</f>
        <v>13218</v>
      </c>
      <c r="X24" s="8"/>
      <c r="Y24" s="8"/>
      <c r="Z24" s="8"/>
      <c r="AA24" s="8"/>
      <c r="AB24" s="8"/>
      <c r="AC24" s="8"/>
      <c r="AD24" s="8"/>
    </row>
    <row r="25" ht="15.75" customHeight="1">
      <c r="A25" s="53" t="s">
        <v>48</v>
      </c>
      <c r="B25" s="53" t="s">
        <v>49</v>
      </c>
      <c r="C25" s="72"/>
      <c r="D25" s="121" t="s">
        <v>2189</v>
      </c>
      <c r="E25" s="56" t="s">
        <v>29</v>
      </c>
      <c r="F25" s="53" t="s">
        <v>721</v>
      </c>
      <c r="G25" s="555" t="s">
        <v>2190</v>
      </c>
      <c r="H25" s="74" t="s">
        <v>2191</v>
      </c>
      <c r="I25" s="255">
        <v>1.1947433763E10</v>
      </c>
      <c r="J25" s="53" t="s">
        <v>70</v>
      </c>
      <c r="K25" s="59"/>
      <c r="L25" s="60"/>
      <c r="M25" s="97"/>
      <c r="N25" s="106"/>
      <c r="O25" s="87"/>
      <c r="P25" s="89"/>
      <c r="Q25" s="64">
        <v>350.0</v>
      </c>
      <c r="R25" s="268"/>
      <c r="S25" s="276"/>
      <c r="T25" s="282"/>
      <c r="U25" s="277">
        <v>50.0</v>
      </c>
      <c r="V25" s="113"/>
      <c r="W25" s="556" t="s">
        <v>28</v>
      </c>
      <c r="X25" s="8"/>
      <c r="Y25" s="8"/>
      <c r="Z25" s="8"/>
      <c r="AA25" s="8"/>
      <c r="AB25" s="8"/>
      <c r="AC25" s="8"/>
      <c r="AD25" s="8"/>
    </row>
    <row r="26">
      <c r="A26" s="53" t="s">
        <v>48</v>
      </c>
      <c r="B26" s="53" t="s">
        <v>49</v>
      </c>
      <c r="C26" s="54"/>
      <c r="D26" s="557" t="s">
        <v>2192</v>
      </c>
      <c r="E26" s="56" t="s">
        <v>29</v>
      </c>
      <c r="F26" s="53" t="s">
        <v>721</v>
      </c>
      <c r="G26" s="405" t="s">
        <v>2193</v>
      </c>
      <c r="H26" s="74" t="s">
        <v>2194</v>
      </c>
      <c r="I26" s="117" t="s">
        <v>2195</v>
      </c>
      <c r="J26" s="53" t="s">
        <v>70</v>
      </c>
      <c r="K26" s="86"/>
      <c r="L26" s="77"/>
      <c r="M26" s="118"/>
      <c r="N26" s="106"/>
      <c r="O26" s="87"/>
      <c r="P26" s="89">
        <v>350.0</v>
      </c>
      <c r="Q26" s="112"/>
      <c r="R26" s="268"/>
      <c r="S26" s="276"/>
      <c r="T26" s="282"/>
      <c r="U26" s="80">
        <v>175.0</v>
      </c>
      <c r="V26" s="8"/>
      <c r="W26" s="8"/>
      <c r="X26" s="8"/>
      <c r="Y26" s="8"/>
      <c r="Z26" s="8"/>
      <c r="AA26" s="8"/>
      <c r="AB26" s="8"/>
      <c r="AC26" s="8"/>
      <c r="AD26" s="8"/>
    </row>
    <row r="27">
      <c r="A27" s="53" t="s">
        <v>48</v>
      </c>
      <c r="B27" s="53" t="s">
        <v>49</v>
      </c>
      <c r="C27" s="54"/>
      <c r="D27" s="83"/>
      <c r="E27" s="56" t="s">
        <v>129</v>
      </c>
      <c r="F27" s="53"/>
      <c r="G27" s="405" t="s">
        <v>2196</v>
      </c>
      <c r="H27" s="74"/>
      <c r="I27" s="117" t="s">
        <v>1009</v>
      </c>
      <c r="J27" s="53" t="s">
        <v>38</v>
      </c>
      <c r="K27" s="119"/>
      <c r="L27" s="77"/>
      <c r="M27" s="111"/>
      <c r="N27" s="62"/>
      <c r="O27" s="87"/>
      <c r="P27" s="89"/>
      <c r="Q27" s="64"/>
      <c r="R27" s="268"/>
      <c r="S27" s="276"/>
      <c r="T27" s="294">
        <v>200.0</v>
      </c>
      <c r="U27" s="269">
        <v>200.0</v>
      </c>
      <c r="V27" s="8"/>
      <c r="W27" s="8"/>
      <c r="X27" s="8"/>
      <c r="Y27" s="8"/>
      <c r="Z27" s="8"/>
      <c r="AA27" s="8"/>
      <c r="AB27" s="8"/>
      <c r="AC27" s="8"/>
      <c r="AD27" s="8"/>
    </row>
    <row r="28">
      <c r="A28" s="53"/>
      <c r="B28" s="53" t="s">
        <v>187</v>
      </c>
      <c r="C28" s="54"/>
      <c r="D28" s="73" t="s">
        <v>188</v>
      </c>
      <c r="E28" s="56" t="s">
        <v>29</v>
      </c>
      <c r="F28" s="53" t="s">
        <v>94</v>
      </c>
      <c r="G28" s="405" t="s">
        <v>2197</v>
      </c>
      <c r="H28" s="74"/>
      <c r="I28" s="476" t="s">
        <v>2198</v>
      </c>
      <c r="J28" s="53" t="s">
        <v>38</v>
      </c>
      <c r="K28" s="119"/>
      <c r="L28" s="77"/>
      <c r="M28" s="61"/>
      <c r="N28" s="115"/>
      <c r="O28" s="87"/>
      <c r="P28" s="89"/>
      <c r="Q28" s="64"/>
      <c r="R28" s="262"/>
      <c r="S28" s="275"/>
      <c r="T28" s="294" t="s">
        <v>719</v>
      </c>
      <c r="U28" s="56" t="s">
        <v>188</v>
      </c>
      <c r="V28" s="8"/>
      <c r="W28" s="8"/>
      <c r="X28" s="8"/>
      <c r="Y28" s="8"/>
      <c r="Z28" s="8"/>
      <c r="AA28" s="8"/>
      <c r="AB28" s="8"/>
      <c r="AC28" s="8"/>
      <c r="AD28" s="8"/>
    </row>
    <row r="29">
      <c r="A29" s="53" t="s">
        <v>57</v>
      </c>
      <c r="B29" s="53" t="s">
        <v>87</v>
      </c>
      <c r="C29" s="54"/>
      <c r="D29" s="120" t="s">
        <v>2199</v>
      </c>
      <c r="E29" s="56" t="s">
        <v>93</v>
      </c>
      <c r="F29" s="53" t="s">
        <v>94</v>
      </c>
      <c r="G29" s="405" t="s">
        <v>2200</v>
      </c>
      <c r="H29" s="74" t="s">
        <v>2201</v>
      </c>
      <c r="I29" s="58" t="s">
        <v>2202</v>
      </c>
      <c r="J29" s="53" t="s">
        <v>38</v>
      </c>
      <c r="K29" s="59"/>
      <c r="L29" s="77"/>
      <c r="M29" s="61">
        <v>200.0</v>
      </c>
      <c r="N29" s="62"/>
      <c r="O29" s="87"/>
      <c r="P29" s="89"/>
      <c r="Q29" s="64"/>
      <c r="R29" s="268"/>
      <c r="S29" s="275"/>
      <c r="T29" s="295"/>
      <c r="U29" s="558" t="s">
        <v>2203</v>
      </c>
      <c r="V29" s="8"/>
      <c r="W29" s="8"/>
      <c r="X29" s="8"/>
      <c r="Y29" s="8"/>
      <c r="Z29" s="8"/>
      <c r="AA29" s="8"/>
      <c r="AB29" s="8"/>
      <c r="AC29" s="8"/>
      <c r="AD29" s="8"/>
    </row>
    <row r="30">
      <c r="A30" s="53" t="s">
        <v>57</v>
      </c>
      <c r="B30" s="53" t="s">
        <v>49</v>
      </c>
      <c r="C30" s="72"/>
      <c r="D30" s="120" t="s">
        <v>2204</v>
      </c>
      <c r="E30" s="56" t="s">
        <v>51</v>
      </c>
      <c r="F30" s="53"/>
      <c r="G30" s="502" t="s">
        <v>2205</v>
      </c>
      <c r="H30" s="74"/>
      <c r="I30" s="117" t="s">
        <v>2206</v>
      </c>
      <c r="J30" s="53" t="s">
        <v>38</v>
      </c>
      <c r="K30" s="59">
        <v>350.0</v>
      </c>
      <c r="L30" s="60"/>
      <c r="M30" s="61"/>
      <c r="N30" s="62"/>
      <c r="O30" s="87"/>
      <c r="P30" s="89"/>
      <c r="Q30" s="64"/>
      <c r="R30" s="296"/>
      <c r="S30" s="297"/>
      <c r="T30" s="295"/>
      <c r="U30" s="56">
        <v>100.0</v>
      </c>
      <c r="V30" s="8"/>
      <c r="W30" s="8"/>
      <c r="X30" s="8"/>
      <c r="Y30" s="8"/>
      <c r="Z30" s="8"/>
      <c r="AA30" s="8"/>
      <c r="AB30" s="8"/>
      <c r="AC30" s="8"/>
      <c r="AD30" s="8"/>
    </row>
    <row r="31">
      <c r="A31" s="53" t="s">
        <v>48</v>
      </c>
      <c r="B31" s="53" t="s">
        <v>49</v>
      </c>
      <c r="C31" s="121"/>
      <c r="D31" s="120"/>
      <c r="E31" s="56"/>
      <c r="F31" s="53"/>
      <c r="G31" s="405" t="s">
        <v>2207</v>
      </c>
      <c r="H31" s="74"/>
      <c r="I31" s="117" t="s">
        <v>1857</v>
      </c>
      <c r="J31" s="53" t="s">
        <v>38</v>
      </c>
      <c r="K31" s="59"/>
      <c r="L31" s="77"/>
      <c r="M31" s="61"/>
      <c r="N31" s="106"/>
      <c r="O31" s="43"/>
      <c r="P31" s="78"/>
      <c r="Q31" s="44"/>
      <c r="R31" s="296"/>
      <c r="S31" s="297"/>
      <c r="T31" s="294">
        <v>50.0</v>
      </c>
      <c r="U31" s="56">
        <v>50.0</v>
      </c>
      <c r="V31" s="8"/>
      <c r="W31" s="8"/>
      <c r="X31" s="8"/>
      <c r="Y31" s="8"/>
      <c r="Z31" s="8"/>
      <c r="AA31" s="8"/>
      <c r="AB31" s="8"/>
      <c r="AC31" s="8"/>
      <c r="AD31" s="8"/>
    </row>
    <row r="32">
      <c r="A32" s="53" t="s">
        <v>57</v>
      </c>
      <c r="B32" s="53" t="s">
        <v>49</v>
      </c>
      <c r="C32" s="72"/>
      <c r="D32" s="120" t="s">
        <v>2208</v>
      </c>
      <c r="E32" s="56" t="s">
        <v>500</v>
      </c>
      <c r="F32" s="53" t="s">
        <v>863</v>
      </c>
      <c r="G32" s="299" t="s">
        <v>2209</v>
      </c>
      <c r="H32" s="122" t="s">
        <v>2210</v>
      </c>
      <c r="I32" s="117" t="s">
        <v>2211</v>
      </c>
      <c r="J32" s="53" t="s">
        <v>38</v>
      </c>
      <c r="K32" s="59"/>
      <c r="L32" s="77"/>
      <c r="M32" s="111">
        <v>500.0</v>
      </c>
      <c r="N32" s="62"/>
      <c r="O32" s="87"/>
      <c r="P32" s="89"/>
      <c r="Q32" s="64"/>
      <c r="R32" s="296"/>
      <c r="S32" s="297"/>
      <c r="T32" s="294"/>
      <c r="U32" s="298">
        <v>500.0</v>
      </c>
      <c r="V32" s="8"/>
      <c r="W32" s="8"/>
      <c r="X32" s="8"/>
      <c r="Y32" s="8"/>
      <c r="Z32" s="8"/>
      <c r="AA32" s="8"/>
      <c r="AB32" s="8"/>
      <c r="AC32" s="8"/>
      <c r="AD32" s="8"/>
    </row>
    <row r="33">
      <c r="A33" s="53" t="s">
        <v>48</v>
      </c>
      <c r="B33" s="53" t="s">
        <v>49</v>
      </c>
      <c r="C33" s="124"/>
      <c r="D33" s="73" t="s">
        <v>2212</v>
      </c>
      <c r="E33" s="56" t="s">
        <v>51</v>
      </c>
      <c r="F33" s="53" t="s">
        <v>721</v>
      </c>
      <c r="G33" s="405" t="s">
        <v>2213</v>
      </c>
      <c r="H33" s="74"/>
      <c r="I33" s="117" t="s">
        <v>2214</v>
      </c>
      <c r="J33" s="53" t="s">
        <v>38</v>
      </c>
      <c r="K33" s="59"/>
      <c r="L33" s="77"/>
      <c r="M33" s="123"/>
      <c r="N33" s="62"/>
      <c r="O33" s="87"/>
      <c r="P33" s="89"/>
      <c r="Q33" s="64"/>
      <c r="R33" s="296"/>
      <c r="S33" s="297"/>
      <c r="T33" s="294">
        <v>384.0</v>
      </c>
      <c r="U33" s="56">
        <v>192.0</v>
      </c>
      <c r="V33" s="8"/>
      <c r="W33" s="8"/>
      <c r="X33" s="8"/>
      <c r="Y33" s="8"/>
      <c r="Z33" s="8"/>
      <c r="AA33" s="8"/>
      <c r="AB33" s="8"/>
      <c r="AC33" s="8"/>
      <c r="AD33" s="8"/>
    </row>
    <row r="34">
      <c r="A34" s="53" t="s">
        <v>48</v>
      </c>
      <c r="B34" s="53" t="s">
        <v>49</v>
      </c>
      <c r="C34" s="72"/>
      <c r="D34" s="142" t="s">
        <v>2215</v>
      </c>
      <c r="E34" s="56" t="s">
        <v>72</v>
      </c>
      <c r="F34" s="53" t="s">
        <v>721</v>
      </c>
      <c r="G34" s="405" t="s">
        <v>2216</v>
      </c>
      <c r="H34" s="74"/>
      <c r="I34" s="117" t="s">
        <v>207</v>
      </c>
      <c r="J34" s="53" t="s">
        <v>38</v>
      </c>
      <c r="K34" s="59"/>
      <c r="L34" s="77"/>
      <c r="M34" s="111"/>
      <c r="N34" s="62"/>
      <c r="O34" s="63"/>
      <c r="P34" s="66"/>
      <c r="Q34" s="112"/>
      <c r="R34" s="296"/>
      <c r="S34" s="300"/>
      <c r="T34" s="294">
        <v>350.0</v>
      </c>
      <c r="U34" s="56">
        <v>175.0</v>
      </c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48</v>
      </c>
      <c r="B35" s="53" t="s">
        <v>49</v>
      </c>
      <c r="C35" s="72"/>
      <c r="D35" s="142" t="s">
        <v>2217</v>
      </c>
      <c r="E35" s="56" t="s">
        <v>109</v>
      </c>
      <c r="F35" s="53" t="s">
        <v>721</v>
      </c>
      <c r="G35" s="405" t="s">
        <v>2218</v>
      </c>
      <c r="H35" s="74" t="s">
        <v>2219</v>
      </c>
      <c r="I35" s="85" t="s">
        <v>2220</v>
      </c>
      <c r="J35" s="53" t="s">
        <v>38</v>
      </c>
      <c r="K35" s="59"/>
      <c r="L35" s="77">
        <v>600.0</v>
      </c>
      <c r="M35" s="97"/>
      <c r="N35" s="62"/>
      <c r="O35" s="43"/>
      <c r="P35" s="78"/>
      <c r="Q35" s="44"/>
      <c r="R35" s="296"/>
      <c r="S35" s="297"/>
      <c r="T35" s="295"/>
      <c r="U35" s="56">
        <v>300.0</v>
      </c>
      <c r="V35" s="8"/>
      <c r="W35" s="8"/>
      <c r="X35" s="8"/>
      <c r="Y35" s="8"/>
      <c r="Z35" s="8"/>
      <c r="AA35" s="8"/>
      <c r="AB35" s="8"/>
      <c r="AC35" s="8"/>
      <c r="AD35" s="8"/>
    </row>
    <row r="36">
      <c r="A36" s="53" t="s">
        <v>48</v>
      </c>
      <c r="B36" s="53" t="s">
        <v>49</v>
      </c>
      <c r="C36" s="54"/>
      <c r="D36" s="142" t="s">
        <v>2221</v>
      </c>
      <c r="E36" s="56" t="s">
        <v>109</v>
      </c>
      <c r="F36" s="53" t="s">
        <v>721</v>
      </c>
      <c r="G36" s="405" t="s">
        <v>2222</v>
      </c>
      <c r="H36" s="74" t="s">
        <v>2223</v>
      </c>
      <c r="I36" s="85" t="s">
        <v>2224</v>
      </c>
      <c r="J36" s="53" t="s">
        <v>38</v>
      </c>
      <c r="K36" s="86"/>
      <c r="L36" s="77">
        <v>350.0</v>
      </c>
      <c r="M36" s="61"/>
      <c r="N36" s="62"/>
      <c r="O36" s="87"/>
      <c r="P36" s="89"/>
      <c r="Q36" s="64"/>
      <c r="R36" s="296"/>
      <c r="S36" s="297"/>
      <c r="T36" s="294"/>
      <c r="U36" s="56">
        <v>50.0</v>
      </c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48</v>
      </c>
      <c r="B37" s="53" t="s">
        <v>49</v>
      </c>
      <c r="C37" s="54"/>
      <c r="D37" s="120" t="s">
        <v>2225</v>
      </c>
      <c r="E37" s="56" t="s">
        <v>109</v>
      </c>
      <c r="F37" s="53" t="s">
        <v>721</v>
      </c>
      <c r="G37" s="404" t="s">
        <v>2226</v>
      </c>
      <c r="H37" s="150" t="s">
        <v>2227</v>
      </c>
      <c r="I37" s="255">
        <v>1.1995751997E10</v>
      </c>
      <c r="J37" s="53" t="s">
        <v>38</v>
      </c>
      <c r="K37" s="86"/>
      <c r="L37" s="77"/>
      <c r="M37" s="61"/>
      <c r="N37" s="62"/>
      <c r="O37" s="87"/>
      <c r="P37" s="89"/>
      <c r="Q37" s="64">
        <v>350.0</v>
      </c>
      <c r="R37" s="301"/>
      <c r="S37" s="297"/>
      <c r="T37" s="294"/>
      <c r="U37" s="56">
        <v>50.0</v>
      </c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3" t="s">
        <v>57</v>
      </c>
      <c r="B38" s="53" t="s">
        <v>49</v>
      </c>
      <c r="C38" s="54"/>
      <c r="D38" s="120" t="s">
        <v>2228</v>
      </c>
      <c r="E38" s="56"/>
      <c r="F38" s="53" t="s">
        <v>2229</v>
      </c>
      <c r="G38" s="559" t="s">
        <v>2230</v>
      </c>
      <c r="H38" s="129"/>
      <c r="I38" s="117" t="s">
        <v>2231</v>
      </c>
      <c r="J38" s="53"/>
      <c r="K38" s="59">
        <v>2850.0</v>
      </c>
      <c r="L38" s="77"/>
      <c r="M38" s="61"/>
      <c r="N38" s="106"/>
      <c r="O38" s="63"/>
      <c r="P38" s="66"/>
      <c r="Q38" s="112"/>
      <c r="R38" s="296"/>
      <c r="S38" s="297"/>
      <c r="T38" s="294"/>
      <c r="U38" s="298">
        <v>2850.0</v>
      </c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3" t="s">
        <v>48</v>
      </c>
      <c r="B39" s="53" t="s">
        <v>49</v>
      </c>
      <c r="C39" s="72"/>
      <c r="D39" s="120" t="s">
        <v>2232</v>
      </c>
      <c r="E39" s="56" t="s">
        <v>29</v>
      </c>
      <c r="F39" s="53" t="s">
        <v>721</v>
      </c>
      <c r="G39" s="405" t="s">
        <v>2233</v>
      </c>
      <c r="H39" s="74"/>
      <c r="I39" s="117" t="s">
        <v>2234</v>
      </c>
      <c r="J39" s="53" t="s">
        <v>70</v>
      </c>
      <c r="K39" s="59"/>
      <c r="L39" s="77">
        <v>250.0</v>
      </c>
      <c r="M39" s="61"/>
      <c r="N39" s="62"/>
      <c r="O39" s="130"/>
      <c r="P39" s="133"/>
      <c r="Q39" s="131"/>
      <c r="R39" s="296"/>
      <c r="S39" s="297"/>
      <c r="T39" s="295"/>
      <c r="U39" s="56">
        <v>50.0</v>
      </c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3" t="s">
        <v>48</v>
      </c>
      <c r="B40" s="53" t="s">
        <v>49</v>
      </c>
      <c r="C40" s="72"/>
      <c r="D40" s="120" t="s">
        <v>2235</v>
      </c>
      <c r="E40" s="56" t="s">
        <v>29</v>
      </c>
      <c r="F40" s="53" t="s">
        <v>721</v>
      </c>
      <c r="G40" s="361" t="s">
        <v>2236</v>
      </c>
      <c r="H40" s="553" t="s">
        <v>2236</v>
      </c>
      <c r="I40" s="117">
        <v>6.384841153E9</v>
      </c>
      <c r="J40" s="53" t="s">
        <v>70</v>
      </c>
      <c r="K40" s="119"/>
      <c r="L40" s="77"/>
      <c r="M40" s="61"/>
      <c r="N40" s="62">
        <v>450.0</v>
      </c>
      <c r="O40" s="87"/>
      <c r="P40" s="89"/>
      <c r="Q40" s="64"/>
      <c r="R40" s="296"/>
      <c r="S40" s="297"/>
      <c r="T40" s="294"/>
      <c r="U40" s="56">
        <v>100.0</v>
      </c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3" t="s">
        <v>57</v>
      </c>
      <c r="B41" s="53" t="s">
        <v>87</v>
      </c>
      <c r="C41" s="72"/>
      <c r="D41" s="73" t="s">
        <v>2237</v>
      </c>
      <c r="E41" s="56" t="s">
        <v>93</v>
      </c>
      <c r="F41" s="53" t="s">
        <v>94</v>
      </c>
      <c r="G41" s="405" t="s">
        <v>2238</v>
      </c>
      <c r="H41" s="74"/>
      <c r="I41" s="58" t="s">
        <v>2202</v>
      </c>
      <c r="J41" s="53" t="s">
        <v>38</v>
      </c>
      <c r="K41" s="59"/>
      <c r="L41" s="77"/>
      <c r="M41" s="61">
        <v>200.0</v>
      </c>
      <c r="N41" s="134"/>
      <c r="O41" s="87"/>
      <c r="P41" s="89"/>
      <c r="Q41" s="64"/>
      <c r="R41" s="296"/>
      <c r="S41" s="297"/>
      <c r="T41" s="295"/>
      <c r="U41" s="298">
        <v>200.0</v>
      </c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3" t="s">
        <v>57</v>
      </c>
      <c r="B42" s="53" t="s">
        <v>87</v>
      </c>
      <c r="C42" s="72"/>
      <c r="D42" s="120" t="s">
        <v>2237</v>
      </c>
      <c r="E42" s="56" t="s">
        <v>93</v>
      </c>
      <c r="F42" s="53" t="s">
        <v>94</v>
      </c>
      <c r="G42" s="405" t="s">
        <v>2239</v>
      </c>
      <c r="H42" s="74"/>
      <c r="I42" s="58" t="s">
        <v>2202</v>
      </c>
      <c r="J42" s="53" t="s">
        <v>38</v>
      </c>
      <c r="K42" s="59"/>
      <c r="L42" s="105"/>
      <c r="M42" s="61">
        <v>200.0</v>
      </c>
      <c r="N42" s="135"/>
      <c r="O42" s="87"/>
      <c r="P42" s="89"/>
      <c r="Q42" s="64"/>
      <c r="R42" s="296"/>
      <c r="S42" s="297"/>
      <c r="T42" s="295"/>
      <c r="U42" s="298">
        <v>200.0</v>
      </c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3"/>
      <c r="B43" s="53" t="s">
        <v>187</v>
      </c>
      <c r="C43" s="54"/>
      <c r="D43" s="304" t="s">
        <v>188</v>
      </c>
      <c r="E43" s="56" t="s">
        <v>63</v>
      </c>
      <c r="F43" s="53" t="s">
        <v>721</v>
      </c>
      <c r="G43" s="429" t="s">
        <v>2240</v>
      </c>
      <c r="H43" s="137" t="s">
        <v>2241</v>
      </c>
      <c r="I43" s="129" t="s">
        <v>2242</v>
      </c>
      <c r="J43" s="53" t="s">
        <v>38</v>
      </c>
      <c r="K43" s="139"/>
      <c r="L43" s="77" t="s">
        <v>488</v>
      </c>
      <c r="M43" s="61"/>
      <c r="N43" s="134"/>
      <c r="O43" s="87"/>
      <c r="P43" s="89"/>
      <c r="Q43" s="64"/>
      <c r="R43" s="296"/>
      <c r="S43" s="300"/>
      <c r="T43" s="295"/>
      <c r="U43" s="56" t="s">
        <v>188</v>
      </c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3"/>
      <c r="B44" s="53"/>
      <c r="C44" s="54"/>
      <c r="D44" s="83"/>
      <c r="E44" s="56"/>
      <c r="F44" s="53"/>
      <c r="G44" s="74"/>
      <c r="H44" s="74"/>
      <c r="I44" s="255"/>
      <c r="J44" s="53"/>
      <c r="K44" s="59"/>
      <c r="L44" s="77"/>
      <c r="M44" s="61"/>
      <c r="N44" s="140"/>
      <c r="O44" s="87"/>
      <c r="P44" s="89"/>
      <c r="Q44" s="64"/>
      <c r="R44" s="296"/>
      <c r="S44" s="300"/>
      <c r="T44" s="274"/>
      <c r="U44" s="56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3"/>
      <c r="B45" s="53"/>
      <c r="C45" s="72"/>
      <c r="D45" s="83"/>
      <c r="E45" s="84"/>
      <c r="F45" s="53"/>
      <c r="G45" s="74"/>
      <c r="H45" s="74"/>
      <c r="I45" s="117"/>
      <c r="J45" s="53"/>
      <c r="K45" s="86"/>
      <c r="L45" s="77"/>
      <c r="M45" s="61"/>
      <c r="N45" s="141"/>
      <c r="O45" s="87"/>
      <c r="P45" s="89"/>
      <c r="Q45" s="64"/>
      <c r="R45" s="301"/>
      <c r="S45" s="297"/>
      <c r="T45" s="274"/>
      <c r="U45" s="56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3"/>
      <c r="B46" s="53"/>
      <c r="C46" s="72"/>
      <c r="D46" s="142"/>
      <c r="E46" s="84"/>
      <c r="F46" s="53"/>
      <c r="G46" s="74"/>
      <c r="H46" s="74"/>
      <c r="I46" s="117"/>
      <c r="J46" s="53"/>
      <c r="K46" s="59"/>
      <c r="L46" s="105"/>
      <c r="M46" s="61"/>
      <c r="N46" s="141"/>
      <c r="O46" s="87"/>
      <c r="P46" s="89"/>
      <c r="Q46" s="64"/>
      <c r="R46" s="296"/>
      <c r="S46" s="297"/>
      <c r="T46" s="282"/>
      <c r="U46" s="56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3"/>
      <c r="B47" s="53"/>
      <c r="C47" s="72"/>
      <c r="D47" s="55"/>
      <c r="E47" s="84"/>
      <c r="F47" s="53"/>
      <c r="G47" s="143"/>
      <c r="H47" s="143"/>
      <c r="I47" s="117"/>
      <c r="J47" s="103"/>
      <c r="K47" s="59"/>
      <c r="L47" s="77"/>
      <c r="M47" s="123"/>
      <c r="N47" s="141"/>
      <c r="O47" s="63"/>
      <c r="P47" s="66"/>
      <c r="Q47" s="112"/>
      <c r="R47" s="307"/>
      <c r="S47" s="308"/>
      <c r="T47" s="274"/>
      <c r="U47" s="56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3"/>
      <c r="B48" s="53"/>
      <c r="C48" s="54"/>
      <c r="D48" s="55"/>
      <c r="E48" s="84"/>
      <c r="F48" s="53"/>
      <c r="G48" s="74"/>
      <c r="H48" s="74"/>
      <c r="I48" s="85"/>
      <c r="J48" s="103"/>
      <c r="K48" s="59"/>
      <c r="L48" s="77"/>
      <c r="M48" s="145"/>
      <c r="N48" s="141"/>
      <c r="O48" s="87"/>
      <c r="P48" s="89"/>
      <c r="Q48" s="64"/>
      <c r="R48" s="307"/>
      <c r="S48" s="309"/>
      <c r="T48" s="294"/>
      <c r="U48" s="56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3"/>
      <c r="B49" s="53"/>
      <c r="C49" s="72"/>
      <c r="D49" s="55"/>
      <c r="E49" s="84"/>
      <c r="F49" s="53"/>
      <c r="G49" s="74"/>
      <c r="H49" s="74"/>
      <c r="I49" s="85"/>
      <c r="J49" s="103"/>
      <c r="K49" s="59"/>
      <c r="L49" s="77"/>
      <c r="M49" s="145"/>
      <c r="N49" s="141"/>
      <c r="O49" s="43"/>
      <c r="P49" s="78"/>
      <c r="Q49" s="44"/>
      <c r="R49" s="307"/>
      <c r="S49" s="309"/>
      <c r="T49" s="295"/>
      <c r="U49" s="56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3"/>
      <c r="B50" s="53"/>
      <c r="C50" s="72"/>
      <c r="D50" s="125"/>
      <c r="E50" s="56"/>
      <c r="F50" s="53"/>
      <c r="G50" s="74"/>
      <c r="H50" s="74"/>
      <c r="I50" s="146"/>
      <c r="J50" s="53"/>
      <c r="K50" s="86"/>
      <c r="L50" s="77"/>
      <c r="M50" s="145"/>
      <c r="N50" s="141"/>
      <c r="O50" s="63"/>
      <c r="P50" s="66"/>
      <c r="Q50" s="112"/>
      <c r="R50" s="310"/>
      <c r="S50" s="309"/>
      <c r="T50" s="295"/>
      <c r="U50" s="56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3"/>
      <c r="B51" s="53"/>
      <c r="C51" s="72"/>
      <c r="D51" s="147"/>
      <c r="E51" s="84"/>
      <c r="F51" s="53"/>
      <c r="G51" s="74"/>
      <c r="H51" s="74"/>
      <c r="I51" s="117"/>
      <c r="J51" s="103"/>
      <c r="K51" s="86"/>
      <c r="L51" s="77"/>
      <c r="M51" s="148"/>
      <c r="N51" s="141"/>
      <c r="O51" s="63"/>
      <c r="P51" s="66"/>
      <c r="Q51" s="112"/>
      <c r="R51" s="307"/>
      <c r="S51" s="309"/>
      <c r="T51" s="295"/>
      <c r="U51" s="56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53"/>
      <c r="B52" s="53"/>
      <c r="C52" s="72"/>
      <c r="D52" s="54"/>
      <c r="E52" s="84"/>
      <c r="F52" s="53"/>
      <c r="G52" s="74"/>
      <c r="H52" s="74"/>
      <c r="I52" s="117"/>
      <c r="J52" s="103"/>
      <c r="K52" s="59"/>
      <c r="L52" s="105"/>
      <c r="M52" s="145"/>
      <c r="N52" s="149"/>
      <c r="O52" s="87"/>
      <c r="P52" s="89"/>
      <c r="Q52" s="64"/>
      <c r="R52" s="307"/>
      <c r="S52" s="309"/>
      <c r="T52" s="295"/>
      <c r="U52" s="56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53"/>
      <c r="B53" s="53"/>
      <c r="C53" s="72"/>
      <c r="D53" s="72"/>
      <c r="E53" s="84"/>
      <c r="F53" s="53"/>
      <c r="G53" s="150"/>
      <c r="H53" s="150"/>
      <c r="I53" s="117"/>
      <c r="J53" s="103"/>
      <c r="K53" s="139"/>
      <c r="L53" s="77"/>
      <c r="M53" s="145"/>
      <c r="N53" s="141"/>
      <c r="O53" s="63"/>
      <c r="P53" s="66"/>
      <c r="Q53" s="112"/>
      <c r="R53" s="307"/>
      <c r="S53" s="308"/>
      <c r="T53" s="295"/>
      <c r="U53" s="56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3"/>
      <c r="B54" s="53"/>
      <c r="C54" s="72"/>
      <c r="D54" s="72"/>
      <c r="E54" s="151"/>
      <c r="F54" s="53"/>
      <c r="G54" s="74"/>
      <c r="H54" s="74"/>
      <c r="I54" s="117"/>
      <c r="J54" s="103"/>
      <c r="K54" s="59"/>
      <c r="L54" s="152"/>
      <c r="M54" s="145"/>
      <c r="N54" s="149"/>
      <c r="O54" s="87"/>
      <c r="P54" s="89"/>
      <c r="Q54" s="64"/>
      <c r="R54" s="310"/>
      <c r="S54" s="309"/>
      <c r="T54" s="295"/>
      <c r="U54" s="80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3"/>
      <c r="B55" s="53"/>
      <c r="C55" s="72"/>
      <c r="D55" s="72"/>
      <c r="E55" s="25"/>
      <c r="F55" s="53"/>
      <c r="G55" s="153"/>
      <c r="H55" s="153"/>
      <c r="I55" s="117"/>
      <c r="J55" s="103"/>
      <c r="K55" s="59"/>
      <c r="L55" s="77"/>
      <c r="M55" s="145"/>
      <c r="N55" s="155"/>
      <c r="O55" s="87"/>
      <c r="P55" s="89"/>
      <c r="Q55" s="64"/>
      <c r="R55" s="310"/>
      <c r="S55" s="309"/>
      <c r="T55" s="295"/>
      <c r="U55" s="56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53"/>
      <c r="B56" s="53"/>
      <c r="C56" s="72"/>
      <c r="D56" s="72"/>
      <c r="E56" s="25"/>
      <c r="F56" s="53"/>
      <c r="G56" s="74"/>
      <c r="H56" s="74"/>
      <c r="I56" s="117"/>
      <c r="J56" s="103"/>
      <c r="K56" s="156"/>
      <c r="L56" s="77"/>
      <c r="M56" s="145"/>
      <c r="N56" s="141"/>
      <c r="O56" s="130"/>
      <c r="P56" s="133"/>
      <c r="Q56" s="131"/>
      <c r="R56" s="310"/>
      <c r="S56" s="309"/>
      <c r="T56" s="295"/>
      <c r="U56" s="56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3"/>
      <c r="B57" s="53"/>
      <c r="C57" s="72"/>
      <c r="D57" s="72"/>
      <c r="E57" s="25"/>
      <c r="F57" s="53"/>
      <c r="G57" s="74"/>
      <c r="H57" s="74"/>
      <c r="I57" s="117"/>
      <c r="J57" s="103"/>
      <c r="K57" s="157"/>
      <c r="L57" s="77"/>
      <c r="M57" s="145"/>
      <c r="N57" s="149"/>
      <c r="O57" s="130"/>
      <c r="P57" s="133"/>
      <c r="Q57" s="131"/>
      <c r="R57" s="310"/>
      <c r="S57" s="309"/>
      <c r="T57" s="295"/>
      <c r="U57" s="56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3"/>
      <c r="B58" s="53"/>
      <c r="C58" s="72"/>
      <c r="D58" s="72"/>
      <c r="E58" s="25"/>
      <c r="F58" s="53"/>
      <c r="G58" s="74"/>
      <c r="H58" s="74"/>
      <c r="I58" s="117"/>
      <c r="J58" s="103"/>
      <c r="K58" s="156"/>
      <c r="L58" s="77"/>
      <c r="M58" s="158"/>
      <c r="N58" s="149"/>
      <c r="O58" s="87"/>
      <c r="P58" s="89"/>
      <c r="Q58" s="64"/>
      <c r="R58" s="307"/>
      <c r="S58" s="309"/>
      <c r="T58" s="295"/>
      <c r="U58" s="56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3"/>
      <c r="B59" s="53"/>
      <c r="C59" s="72"/>
      <c r="D59" s="121"/>
      <c r="E59" s="25"/>
      <c r="F59" s="53"/>
      <c r="G59" s="74"/>
      <c r="H59" s="74"/>
      <c r="I59" s="117"/>
      <c r="J59" s="103"/>
      <c r="K59" s="156"/>
      <c r="L59" s="77"/>
      <c r="M59" s="145"/>
      <c r="N59" s="155"/>
      <c r="O59" s="63"/>
      <c r="P59" s="66"/>
      <c r="Q59" s="112"/>
      <c r="R59" s="307"/>
      <c r="S59" s="309"/>
      <c r="T59" s="295"/>
      <c r="U59" s="56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53"/>
      <c r="B60" s="53"/>
      <c r="C60" s="54"/>
      <c r="D60" s="72"/>
      <c r="E60" s="25"/>
      <c r="F60" s="53"/>
      <c r="G60" s="74"/>
      <c r="H60" s="74"/>
      <c r="I60" s="117"/>
      <c r="J60" s="103"/>
      <c r="K60" s="156"/>
      <c r="L60" s="77"/>
      <c r="M60" s="145"/>
      <c r="N60" s="149"/>
      <c r="O60" s="63"/>
      <c r="P60" s="66"/>
      <c r="Q60" s="112"/>
      <c r="R60" s="307"/>
      <c r="S60" s="309"/>
      <c r="T60" s="295"/>
      <c r="U60" s="56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105"/>
      <c r="M61" s="145"/>
      <c r="N61" s="159"/>
      <c r="O61" s="63"/>
      <c r="P61" s="66"/>
      <c r="Q61" s="112"/>
      <c r="R61" s="307"/>
      <c r="S61" s="309"/>
      <c r="T61" s="294"/>
      <c r="U61" s="56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6"/>
      <c r="L62" s="77"/>
      <c r="M62" s="145"/>
      <c r="N62" s="159"/>
      <c r="O62" s="63"/>
      <c r="P62" s="66"/>
      <c r="Q62" s="112"/>
      <c r="R62" s="307"/>
      <c r="S62" s="309"/>
      <c r="T62" s="295"/>
      <c r="U62" s="56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6"/>
      <c r="L63" s="77"/>
      <c r="M63" s="148"/>
      <c r="N63" s="159"/>
      <c r="O63" s="87"/>
      <c r="P63" s="89"/>
      <c r="Q63" s="64"/>
      <c r="R63" s="307"/>
      <c r="S63" s="309"/>
      <c r="T63" s="295"/>
      <c r="U63" s="56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6"/>
      <c r="L64" s="105"/>
      <c r="M64" s="148"/>
      <c r="N64" s="159"/>
      <c r="O64" s="63"/>
      <c r="P64" s="66"/>
      <c r="Q64" s="112"/>
      <c r="R64" s="307"/>
      <c r="S64" s="309"/>
      <c r="T64" s="295"/>
      <c r="U64" s="161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3"/>
      <c r="B65" s="53"/>
      <c r="C65" s="72"/>
      <c r="D65" s="72"/>
      <c r="E65" s="25"/>
      <c r="F65" s="53"/>
      <c r="G65" s="74"/>
      <c r="H65" s="74"/>
      <c r="I65" s="117"/>
      <c r="J65" s="103"/>
      <c r="K65" s="157"/>
      <c r="L65" s="105"/>
      <c r="M65" s="145"/>
      <c r="N65" s="149"/>
      <c r="O65" s="87"/>
      <c r="P65" s="89"/>
      <c r="Q65" s="64"/>
      <c r="R65" s="307"/>
      <c r="S65" s="309"/>
      <c r="T65" s="295"/>
      <c r="U65" s="56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3"/>
      <c r="B66" s="53"/>
      <c r="C66" s="72"/>
      <c r="D66" s="72"/>
      <c r="E66" s="25"/>
      <c r="F66" s="53"/>
      <c r="G66" s="74"/>
      <c r="H66" s="74"/>
      <c r="I66" s="117"/>
      <c r="J66" s="103"/>
      <c r="K66" s="157"/>
      <c r="L66" s="105"/>
      <c r="M66" s="148"/>
      <c r="N66" s="155"/>
      <c r="O66" s="63"/>
      <c r="P66" s="66"/>
      <c r="Q66" s="112"/>
      <c r="R66" s="307"/>
      <c r="S66" s="309"/>
      <c r="T66" s="295"/>
      <c r="U66" s="56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3"/>
      <c r="B67" s="53"/>
      <c r="C67" s="72"/>
      <c r="D67" s="72"/>
      <c r="E67" s="25"/>
      <c r="F67" s="53"/>
      <c r="G67" s="74"/>
      <c r="H67" s="74"/>
      <c r="I67" s="117"/>
      <c r="J67" s="103"/>
      <c r="K67" s="156"/>
      <c r="L67" s="105"/>
      <c r="M67" s="148"/>
      <c r="N67" s="141"/>
      <c r="O67" s="63"/>
      <c r="P67" s="66"/>
      <c r="Q67" s="112"/>
      <c r="R67" s="307"/>
      <c r="S67" s="309"/>
      <c r="T67" s="295"/>
      <c r="U67" s="56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3"/>
      <c r="L68" s="105"/>
      <c r="M68" s="145"/>
      <c r="N68" s="149"/>
      <c r="O68" s="87"/>
      <c r="P68" s="89"/>
      <c r="Q68" s="64"/>
      <c r="R68" s="307"/>
      <c r="S68" s="309"/>
      <c r="T68" s="295"/>
      <c r="U68" s="56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3"/>
      <c r="B69" s="53"/>
      <c r="C69" s="72"/>
      <c r="D69" s="72"/>
      <c r="E69" s="162"/>
      <c r="F69" s="53"/>
      <c r="G69" s="74"/>
      <c r="H69" s="74"/>
      <c r="I69" s="117"/>
      <c r="J69" s="103"/>
      <c r="K69" s="164"/>
      <c r="L69" s="105"/>
      <c r="M69" s="148"/>
      <c r="N69" s="149"/>
      <c r="O69" s="63"/>
      <c r="P69" s="66"/>
      <c r="Q69" s="112"/>
      <c r="R69" s="307"/>
      <c r="S69" s="309"/>
      <c r="T69" s="295"/>
      <c r="U69" s="56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56"/>
      <c r="L70" s="105"/>
      <c r="M70" s="165"/>
      <c r="N70" s="149"/>
      <c r="O70" s="63"/>
      <c r="P70" s="66"/>
      <c r="Q70" s="112"/>
      <c r="R70" s="307"/>
      <c r="S70" s="309"/>
      <c r="T70" s="295"/>
      <c r="U70" s="80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3"/>
      <c r="B71" s="53"/>
      <c r="C71" s="72"/>
      <c r="D71" s="72"/>
      <c r="E71" s="162"/>
      <c r="F71" s="53"/>
      <c r="G71" s="74"/>
      <c r="H71" s="74"/>
      <c r="I71" s="117"/>
      <c r="J71" s="103"/>
      <c r="K71" s="163"/>
      <c r="L71" s="77"/>
      <c r="M71" s="148"/>
      <c r="N71" s="149"/>
      <c r="O71" s="63"/>
      <c r="P71" s="66"/>
      <c r="Q71" s="112"/>
      <c r="R71" s="307"/>
      <c r="S71" s="309"/>
      <c r="T71" s="295"/>
      <c r="U71" s="56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3"/>
      <c r="B72" s="53"/>
      <c r="C72" s="166"/>
      <c r="D72" s="167"/>
      <c r="E72" s="162"/>
      <c r="F72" s="53"/>
      <c r="G72" s="74"/>
      <c r="H72" s="74"/>
      <c r="I72" s="117"/>
      <c r="J72" s="103"/>
      <c r="K72" s="168"/>
      <c r="L72" s="77"/>
      <c r="M72" s="169"/>
      <c r="N72" s="170"/>
      <c r="O72" s="63"/>
      <c r="P72" s="66"/>
      <c r="Q72" s="112"/>
      <c r="R72" s="315"/>
      <c r="S72" s="316"/>
      <c r="T72" s="295"/>
      <c r="U72" s="56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3"/>
      <c r="B73" s="53"/>
      <c r="C73" s="166"/>
      <c r="D73" s="72"/>
      <c r="E73" s="162"/>
      <c r="F73" s="53"/>
      <c r="G73" s="74"/>
      <c r="H73" s="74"/>
      <c r="I73" s="117"/>
      <c r="J73" s="103"/>
      <c r="K73" s="171"/>
      <c r="L73" s="105"/>
      <c r="M73" s="169"/>
      <c r="N73" s="170"/>
      <c r="O73" s="130"/>
      <c r="P73" s="133"/>
      <c r="Q73" s="131"/>
      <c r="R73" s="315"/>
      <c r="S73" s="316"/>
      <c r="T73" s="295"/>
      <c r="U73" s="16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53"/>
      <c r="B74" s="53"/>
      <c r="C74" s="166"/>
      <c r="D74" s="83"/>
      <c r="E74" s="162"/>
      <c r="F74" s="53"/>
      <c r="G74" s="74"/>
      <c r="H74" s="74"/>
      <c r="I74" s="85"/>
      <c r="J74" s="103"/>
      <c r="K74" s="168"/>
      <c r="L74" s="105"/>
      <c r="M74" s="172"/>
      <c r="N74" s="170"/>
      <c r="O74" s="63"/>
      <c r="P74" s="66"/>
      <c r="Q74" s="112"/>
      <c r="R74" s="315"/>
      <c r="S74" s="316"/>
      <c r="T74" s="295"/>
      <c r="U74" s="16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53"/>
      <c r="B75" s="53"/>
      <c r="C75" s="166"/>
      <c r="D75" s="72"/>
      <c r="E75" s="162"/>
      <c r="F75" s="53"/>
      <c r="G75" s="74"/>
      <c r="H75" s="74"/>
      <c r="I75" s="85"/>
      <c r="J75" s="103"/>
      <c r="K75" s="168"/>
      <c r="L75" s="77"/>
      <c r="M75" s="169"/>
      <c r="N75" s="170"/>
      <c r="O75" s="63"/>
      <c r="P75" s="66"/>
      <c r="Q75" s="112"/>
      <c r="R75" s="315"/>
      <c r="S75" s="316"/>
      <c r="T75" s="295"/>
      <c r="U75" s="16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53"/>
      <c r="B76" s="53"/>
      <c r="C76" s="166"/>
      <c r="D76" s="72"/>
      <c r="E76" s="162"/>
      <c r="F76" s="53"/>
      <c r="G76" s="74"/>
      <c r="H76" s="74"/>
      <c r="I76" s="85"/>
      <c r="J76" s="103"/>
      <c r="K76" s="171"/>
      <c r="L76" s="105"/>
      <c r="M76" s="169"/>
      <c r="N76" s="170"/>
      <c r="O76" s="63"/>
      <c r="P76" s="66"/>
      <c r="Q76" s="112"/>
      <c r="R76" s="315"/>
      <c r="S76" s="316"/>
      <c r="T76" s="295"/>
      <c r="U76" s="161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53"/>
      <c r="B77" s="53"/>
      <c r="C77" s="166"/>
      <c r="D77" s="72"/>
      <c r="E77" s="25"/>
      <c r="F77" s="53"/>
      <c r="G77" s="74"/>
      <c r="H77" s="74"/>
      <c r="I77" s="85"/>
      <c r="J77" s="103"/>
      <c r="K77" s="171"/>
      <c r="L77" s="105"/>
      <c r="M77" s="169"/>
      <c r="N77" s="170"/>
      <c r="O77" s="63"/>
      <c r="P77" s="66"/>
      <c r="Q77" s="112"/>
      <c r="R77" s="315"/>
      <c r="S77" s="316"/>
      <c r="T77" s="295"/>
      <c r="U77" s="173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53"/>
      <c r="B78" s="53"/>
      <c r="C78" s="166"/>
      <c r="D78" s="72"/>
      <c r="E78" s="25"/>
      <c r="F78" s="53"/>
      <c r="G78" s="74"/>
      <c r="H78" s="74"/>
      <c r="I78" s="85"/>
      <c r="J78" s="103"/>
      <c r="K78" s="171"/>
      <c r="L78" s="105"/>
      <c r="M78" s="169"/>
      <c r="N78" s="170"/>
      <c r="O78" s="63"/>
      <c r="P78" s="66"/>
      <c r="Q78" s="112"/>
      <c r="R78" s="315"/>
      <c r="S78" s="316"/>
      <c r="T78" s="295"/>
      <c r="U78" s="161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03"/>
      <c r="B79" s="53"/>
      <c r="C79" s="166"/>
      <c r="D79" s="72"/>
      <c r="E79" s="25"/>
      <c r="F79" s="53"/>
      <c r="G79" s="174"/>
      <c r="H79" s="174"/>
      <c r="I79" s="175"/>
      <c r="J79" s="103"/>
      <c r="K79" s="168"/>
      <c r="L79" s="105"/>
      <c r="M79" s="169"/>
      <c r="N79" s="170"/>
      <c r="O79" s="63"/>
      <c r="P79" s="66"/>
      <c r="Q79" s="112"/>
      <c r="R79" s="315"/>
      <c r="S79" s="316"/>
      <c r="T79" s="295"/>
      <c r="U79" s="177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03"/>
      <c r="B80" s="53"/>
      <c r="C80" s="166"/>
      <c r="D80" s="72"/>
      <c r="E80" s="25"/>
      <c r="F80" s="53"/>
      <c r="G80" s="174"/>
      <c r="H80" s="174"/>
      <c r="I80" s="175"/>
      <c r="J80" s="103"/>
      <c r="K80" s="168"/>
      <c r="L80" s="105"/>
      <c r="M80" s="169"/>
      <c r="N80" s="170"/>
      <c r="O80" s="63"/>
      <c r="P80" s="66"/>
      <c r="Q80" s="112"/>
      <c r="R80" s="315"/>
      <c r="S80" s="316"/>
      <c r="T80" s="295"/>
      <c r="U80" s="17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03"/>
      <c r="B81" s="53"/>
      <c r="C81" s="166"/>
      <c r="D81" s="72"/>
      <c r="E81" s="25"/>
      <c r="F81" s="53"/>
      <c r="G81" s="174"/>
      <c r="H81" s="174"/>
      <c r="I81" s="175"/>
      <c r="J81" s="103"/>
      <c r="K81" s="168"/>
      <c r="L81" s="105"/>
      <c r="M81" s="169"/>
      <c r="N81" s="170"/>
      <c r="O81" s="63"/>
      <c r="P81" s="66"/>
      <c r="Q81" s="112"/>
      <c r="R81" s="315"/>
      <c r="S81" s="316"/>
      <c r="T81" s="295"/>
      <c r="U81" s="17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03"/>
      <c r="B82" s="53"/>
      <c r="C82" s="166"/>
      <c r="D82" s="72"/>
      <c r="E82" s="25"/>
      <c r="F82" s="53"/>
      <c r="G82" s="174"/>
      <c r="H82" s="174"/>
      <c r="I82" s="175"/>
      <c r="J82" s="103"/>
      <c r="K82" s="179"/>
      <c r="L82" s="180"/>
      <c r="M82" s="181"/>
      <c r="N82" s="182"/>
      <c r="O82" s="183"/>
      <c r="P82" s="186"/>
      <c r="Q82" s="184"/>
      <c r="R82" s="318"/>
      <c r="S82" s="319"/>
      <c r="T82" s="320"/>
      <c r="U82" s="17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03"/>
      <c r="B83" s="53"/>
      <c r="C83" s="166"/>
      <c r="D83" s="72"/>
      <c r="E83" s="25"/>
      <c r="F83" s="53"/>
      <c r="G83" s="174"/>
      <c r="H83" s="174"/>
      <c r="I83" s="175"/>
      <c r="J83" s="103"/>
      <c r="K83" s="179"/>
      <c r="L83" s="180"/>
      <c r="M83" s="181"/>
      <c r="N83" s="182"/>
      <c r="O83" s="183"/>
      <c r="P83" s="186"/>
      <c r="Q83" s="184"/>
      <c r="R83" s="318"/>
      <c r="S83" s="319"/>
      <c r="T83" s="320"/>
      <c r="U83" s="17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03"/>
      <c r="B84" s="53"/>
      <c r="C84" s="166"/>
      <c r="D84" s="72"/>
      <c r="E84" s="25"/>
      <c r="F84" s="53"/>
      <c r="G84" s="174"/>
      <c r="H84" s="174"/>
      <c r="I84" s="175"/>
      <c r="J84" s="103"/>
      <c r="K84" s="179"/>
      <c r="L84" s="180"/>
      <c r="M84" s="181"/>
      <c r="N84" s="182"/>
      <c r="O84" s="183"/>
      <c r="P84" s="186"/>
      <c r="Q84" s="184"/>
      <c r="R84" s="318"/>
      <c r="S84" s="319"/>
      <c r="T84" s="320"/>
      <c r="U84" s="17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03"/>
      <c r="B85" s="53"/>
      <c r="C85" s="166"/>
      <c r="D85" s="72"/>
      <c r="E85" s="25"/>
      <c r="F85" s="53"/>
      <c r="G85" s="174"/>
      <c r="H85" s="174"/>
      <c r="I85" s="175"/>
      <c r="J85" s="103"/>
      <c r="K85" s="187"/>
      <c r="L85" s="180"/>
      <c r="M85" s="188"/>
      <c r="N85" s="189"/>
      <c r="O85" s="190"/>
      <c r="P85" s="193"/>
      <c r="Q85" s="191"/>
      <c r="R85" s="322"/>
      <c r="S85" s="319"/>
      <c r="T85" s="320"/>
      <c r="U85" s="17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03"/>
      <c r="B86" s="53"/>
      <c r="C86" s="166"/>
      <c r="D86" s="72"/>
      <c r="E86" s="162"/>
      <c r="F86" s="53"/>
      <c r="G86" s="174"/>
      <c r="H86" s="174"/>
      <c r="I86" s="175"/>
      <c r="J86" s="103"/>
      <c r="K86" s="179"/>
      <c r="L86" s="195"/>
      <c r="M86" s="181"/>
      <c r="N86" s="182"/>
      <c r="O86" s="196"/>
      <c r="P86" s="199"/>
      <c r="Q86" s="197"/>
      <c r="R86" s="318"/>
      <c r="S86" s="319"/>
      <c r="T86" s="320"/>
      <c r="U86" s="17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03"/>
      <c r="B87" s="53"/>
      <c r="C87" s="166"/>
      <c r="D87" s="72"/>
      <c r="E87" s="162"/>
      <c r="F87" s="53"/>
      <c r="G87" s="174"/>
      <c r="H87" s="174"/>
      <c r="I87" s="175"/>
      <c r="J87" s="103"/>
      <c r="K87" s="179"/>
      <c r="L87" s="195"/>
      <c r="M87" s="181"/>
      <c r="N87" s="182"/>
      <c r="O87" s="196"/>
      <c r="P87" s="199"/>
      <c r="Q87" s="197"/>
      <c r="R87" s="318"/>
      <c r="S87" s="319"/>
      <c r="T87" s="320"/>
      <c r="U87" s="17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03"/>
      <c r="B88" s="53"/>
      <c r="C88" s="166"/>
      <c r="D88" s="72"/>
      <c r="E88" s="162"/>
      <c r="F88" s="53"/>
      <c r="G88" s="174"/>
      <c r="H88" s="174"/>
      <c r="I88" s="175"/>
      <c r="J88" s="103"/>
      <c r="K88" s="179"/>
      <c r="L88" s="195"/>
      <c r="M88" s="181"/>
      <c r="N88" s="182"/>
      <c r="O88" s="196"/>
      <c r="P88" s="199"/>
      <c r="Q88" s="197"/>
      <c r="R88" s="318"/>
      <c r="S88" s="319"/>
      <c r="T88" s="320"/>
      <c r="U88" s="17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03"/>
      <c r="B89" s="53"/>
      <c r="C89" s="166"/>
      <c r="D89" s="72"/>
      <c r="E89" s="162"/>
      <c r="F89" s="53"/>
      <c r="G89" s="174"/>
      <c r="H89" s="174"/>
      <c r="I89" s="175"/>
      <c r="J89" s="103"/>
      <c r="K89" s="179"/>
      <c r="L89" s="195"/>
      <c r="M89" s="181"/>
      <c r="N89" s="182"/>
      <c r="O89" s="196"/>
      <c r="P89" s="199"/>
      <c r="Q89" s="197"/>
      <c r="R89" s="318"/>
      <c r="S89" s="319"/>
      <c r="T89" s="320"/>
      <c r="U89" s="17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03"/>
      <c r="B90" s="53"/>
      <c r="C90" s="166"/>
      <c r="D90" s="72"/>
      <c r="E90" s="162"/>
      <c r="F90" s="53"/>
      <c r="G90" s="174"/>
      <c r="H90" s="174"/>
      <c r="I90" s="175"/>
      <c r="J90" s="103"/>
      <c r="K90" s="179"/>
      <c r="L90" s="195"/>
      <c r="M90" s="181"/>
      <c r="N90" s="182"/>
      <c r="O90" s="196"/>
      <c r="P90" s="199"/>
      <c r="Q90" s="197"/>
      <c r="R90" s="318"/>
      <c r="S90" s="319"/>
      <c r="T90" s="320"/>
      <c r="U90" s="17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03"/>
      <c r="B91" s="53"/>
      <c r="C91" s="166"/>
      <c r="D91" s="72"/>
      <c r="E91" s="162"/>
      <c r="F91" s="53"/>
      <c r="G91" s="174"/>
      <c r="H91" s="174"/>
      <c r="I91" s="175"/>
      <c r="J91" s="103"/>
      <c r="K91" s="179"/>
      <c r="L91" s="195"/>
      <c r="M91" s="181"/>
      <c r="N91" s="182"/>
      <c r="O91" s="196"/>
      <c r="P91" s="199"/>
      <c r="Q91" s="197"/>
      <c r="R91" s="318"/>
      <c r="S91" s="319"/>
      <c r="T91" s="320"/>
      <c r="U91" s="17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03"/>
      <c r="B92" s="53"/>
      <c r="C92" s="166"/>
      <c r="D92" s="72"/>
      <c r="E92" s="162"/>
      <c r="F92" s="53"/>
      <c r="G92" s="174"/>
      <c r="H92" s="174"/>
      <c r="I92" s="175"/>
      <c r="J92" s="103"/>
      <c r="K92" s="179"/>
      <c r="L92" s="195"/>
      <c r="M92" s="181"/>
      <c r="N92" s="182"/>
      <c r="O92" s="196"/>
      <c r="P92" s="199"/>
      <c r="Q92" s="197"/>
      <c r="R92" s="318"/>
      <c r="S92" s="319"/>
      <c r="T92" s="320"/>
      <c r="U92" s="17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03"/>
      <c r="B93" s="53"/>
      <c r="C93" s="166"/>
      <c r="D93" s="72"/>
      <c r="E93" s="162"/>
      <c r="F93" s="53"/>
      <c r="G93" s="174"/>
      <c r="H93" s="174"/>
      <c r="I93" s="175"/>
      <c r="J93" s="103"/>
      <c r="K93" s="179"/>
      <c r="L93" s="195"/>
      <c r="M93" s="181"/>
      <c r="N93" s="182"/>
      <c r="O93" s="196"/>
      <c r="P93" s="199"/>
      <c r="Q93" s="197"/>
      <c r="R93" s="318"/>
      <c r="S93" s="319"/>
      <c r="T93" s="320"/>
      <c r="U93" s="17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6"/>
      <c r="B94" s="6"/>
      <c r="C94" s="3"/>
      <c r="D94" s="201"/>
      <c r="E94" s="202"/>
      <c r="F94" s="6"/>
      <c r="G94" s="203"/>
      <c r="H94" s="503"/>
      <c r="I94" s="205"/>
      <c r="J94" s="6"/>
      <c r="K94" s="206"/>
      <c r="Q94" s="206"/>
      <c r="R94" s="325"/>
      <c r="S94" s="325"/>
      <c r="T94" s="326"/>
      <c r="U94" s="208">
        <f>SUM(U7:U93)</f>
        <v>6957</v>
      </c>
      <c r="V94" s="8"/>
      <c r="W94" s="8"/>
      <c r="X94" s="8"/>
      <c r="Y94" s="8"/>
      <c r="Z94" s="8"/>
      <c r="AA94" s="8"/>
      <c r="AB94" s="8"/>
      <c r="AC94" s="8"/>
      <c r="AD94" s="8"/>
    </row>
    <row r="95">
      <c r="A95" s="6"/>
      <c r="B95" s="6"/>
      <c r="C95" s="3"/>
      <c r="D95" s="209"/>
      <c r="E95" s="210"/>
      <c r="F95" s="2"/>
      <c r="G95" s="211"/>
      <c r="H95" s="504"/>
      <c r="I95" s="213"/>
      <c r="J95" s="2"/>
      <c r="K95" s="214" t="s">
        <v>20</v>
      </c>
      <c r="L95" s="215"/>
      <c r="Q95" s="215"/>
      <c r="R95" s="325"/>
      <c r="S95" s="325"/>
      <c r="T95" s="326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6"/>
      <c r="B96" s="6"/>
      <c r="C96" s="216"/>
      <c r="D96" s="17"/>
      <c r="E96" s="217"/>
      <c r="F96" s="218"/>
      <c r="G96" s="203"/>
      <c r="H96" s="4"/>
      <c r="I96" s="5"/>
      <c r="J96" s="2"/>
      <c r="K96" s="167">
        <f>SUM(K7:K93)</f>
        <v>3697</v>
      </c>
      <c r="L96" s="219" t="s">
        <v>29</v>
      </c>
      <c r="M96" s="220"/>
      <c r="Q96" s="220"/>
      <c r="R96" s="328"/>
      <c r="S96" s="328"/>
      <c r="T96" s="326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2"/>
      <c r="B97" s="2"/>
      <c r="C97" s="3"/>
      <c r="D97" s="17"/>
      <c r="E97" s="2"/>
      <c r="F97" s="2"/>
      <c r="G97" s="203"/>
      <c r="H97" s="4"/>
      <c r="I97" s="5"/>
      <c r="J97" s="2"/>
      <c r="K97" s="167">
        <f>SUM(K96*2%)</f>
        <v>73.94</v>
      </c>
      <c r="L97" s="221">
        <f>SUM(L7:L93)</f>
        <v>1200</v>
      </c>
      <c r="M97" s="222" t="s">
        <v>30</v>
      </c>
      <c r="Q97" s="222"/>
      <c r="R97" s="329" t="s">
        <v>288</v>
      </c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2"/>
      <c r="B98" s="2"/>
      <c r="C98" s="3"/>
      <c r="D98" s="17"/>
      <c r="E98" s="2"/>
      <c r="F98" s="2"/>
      <c r="G98" s="4"/>
      <c r="H98" s="4"/>
      <c r="I98" s="5"/>
      <c r="J98" s="2"/>
      <c r="K98" s="223"/>
      <c r="L98" s="83">
        <f>SUM(L97*1%)</f>
        <v>12</v>
      </c>
      <c r="M98" s="224" t="s">
        <v>31</v>
      </c>
      <c r="N98" s="225"/>
      <c r="Q98" s="225"/>
      <c r="R98" s="325"/>
      <c r="S98" s="325"/>
      <c r="T98" s="326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2"/>
      <c r="B99" s="2"/>
      <c r="C99" s="3"/>
      <c r="D99" s="17"/>
      <c r="E99" s="2"/>
      <c r="F99" s="2"/>
      <c r="G99" s="226" t="s">
        <v>32</v>
      </c>
      <c r="H99" s="505">
        <f>SUM(K96,M99,O102,Q106)</f>
        <v>8987</v>
      </c>
      <c r="I99" s="5"/>
      <c r="J99" s="2"/>
      <c r="K99" s="8"/>
      <c r="L99" s="223"/>
      <c r="M99" s="221">
        <f>SUM(M7:M93)</f>
        <v>3190</v>
      </c>
      <c r="N99" s="225"/>
      <c r="Q99" s="225"/>
      <c r="R99" s="330"/>
      <c r="S99" s="330"/>
      <c r="T99" s="326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505">
        <f>SUM(L97,N101)</f>
        <v>2397</v>
      </c>
      <c r="I100" s="5"/>
      <c r="J100" s="2"/>
      <c r="K100" s="8"/>
      <c r="L100" s="8"/>
      <c r="M100" s="83">
        <f>SUM(M99*2%)</f>
        <v>63.8</v>
      </c>
      <c r="N100" s="229" t="s">
        <v>34</v>
      </c>
      <c r="O100" s="206"/>
      <c r="Q100" s="206"/>
      <c r="R100" s="330"/>
      <c r="S100" s="330"/>
      <c r="T100" s="326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505">
        <f>SUM(P104)</f>
        <v>350</v>
      </c>
      <c r="I101" s="5"/>
      <c r="J101" s="2"/>
      <c r="K101" s="8"/>
      <c r="L101" s="8"/>
      <c r="M101" s="18"/>
      <c r="N101" s="167">
        <f>SUM(N7:N93)</f>
        <v>1197</v>
      </c>
      <c r="O101" s="331" t="s">
        <v>289</v>
      </c>
      <c r="P101" s="230"/>
      <c r="Q101" s="230"/>
      <c r="R101" s="330"/>
      <c r="S101" s="330"/>
      <c r="T101" s="326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2"/>
      <c r="B102" s="2"/>
      <c r="C102" s="3"/>
      <c r="D102" s="17"/>
      <c r="E102" s="2"/>
      <c r="F102" s="2"/>
      <c r="G102" s="226" t="s">
        <v>290</v>
      </c>
      <c r="H102" s="505">
        <f>SUM(R107,S108,T109)</f>
        <v>1484</v>
      </c>
      <c r="I102" s="5"/>
      <c r="J102" s="2"/>
      <c r="K102" s="8"/>
      <c r="L102" s="8"/>
      <c r="M102" s="2"/>
      <c r="N102" s="167">
        <f>SUM(N101*1%)</f>
        <v>11.97</v>
      </c>
      <c r="O102" s="167">
        <f>SUM(O7:O93)</f>
        <v>1400</v>
      </c>
      <c r="P102" s="230"/>
      <c r="Q102" s="230"/>
      <c r="R102" s="330"/>
      <c r="S102" s="330"/>
      <c r="T102" s="326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2"/>
      <c r="B103" s="2"/>
      <c r="C103" s="3"/>
      <c r="D103" s="17"/>
      <c r="E103" s="2"/>
      <c r="F103" s="2"/>
      <c r="G103" s="4"/>
      <c r="H103" s="4"/>
      <c r="I103" s="5"/>
      <c r="J103" s="2"/>
      <c r="K103" s="8"/>
      <c r="L103" s="8"/>
      <c r="M103" s="2"/>
      <c r="N103" s="2"/>
      <c r="O103" s="167">
        <f>SUM(O102*1%)</f>
        <v>14</v>
      </c>
      <c r="P103" s="332" t="s">
        <v>291</v>
      </c>
      <c r="Q103" s="230"/>
      <c r="R103" s="330"/>
      <c r="S103" s="330"/>
      <c r="T103" s="326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506">
        <f>SUM(N10,K12,O13,K15,M16,O24,Q25,P26,L39,N40)</f>
        <v>3297</v>
      </c>
      <c r="I104" s="254">
        <v>0.0</v>
      </c>
      <c r="J104" s="2"/>
      <c r="K104" s="8"/>
      <c r="L104" s="8"/>
      <c r="M104" s="2"/>
      <c r="N104" s="2"/>
      <c r="O104" s="8"/>
      <c r="P104" s="167">
        <f>SUM(P7:P94)</f>
        <v>350</v>
      </c>
      <c r="Q104" s="230"/>
      <c r="R104" s="330"/>
      <c r="S104" s="330"/>
      <c r="T104" s="326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507"/>
      <c r="I105" s="235"/>
      <c r="J105" s="2"/>
      <c r="K105" s="8"/>
      <c r="L105" s="8"/>
      <c r="M105" s="2"/>
      <c r="N105" s="2"/>
      <c r="O105" s="8"/>
      <c r="P105" s="167">
        <f>SUM(P104*2%)</f>
        <v>7</v>
      </c>
      <c r="Q105" s="338" t="s">
        <v>293</v>
      </c>
      <c r="R105" s="330"/>
      <c r="S105" s="330"/>
      <c r="T105" s="326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508">
        <f>SUM(M7,M8,O9,T11,O14,M17,T18,M19,M20,N21,N22,M23,T27,M29,K30,T31,M32,T33,T34,L35,L36,Q37,M41,M42)</f>
        <v>7071</v>
      </c>
      <c r="I106" s="363">
        <f>SUM(M7,O14,M23,K30)</f>
        <v>1350</v>
      </c>
      <c r="J106" s="2"/>
      <c r="K106" s="8"/>
      <c r="L106" s="8"/>
      <c r="M106" s="2"/>
      <c r="N106" s="2"/>
      <c r="O106" s="8"/>
      <c r="P106" s="18"/>
      <c r="Q106" s="17">
        <f>SUM(Q7:Q93)</f>
        <v>700</v>
      </c>
      <c r="R106" s="341" t="s">
        <v>294</v>
      </c>
      <c r="S106" s="330"/>
      <c r="T106" s="326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2"/>
      <c r="B107" s="2"/>
      <c r="C107" s="124"/>
      <c r="D107" s="17"/>
      <c r="E107" s="2"/>
      <c r="F107" s="2"/>
      <c r="G107" s="4"/>
      <c r="H107" s="4"/>
      <c r="I107" s="5"/>
      <c r="J107" s="2"/>
      <c r="K107" s="8"/>
      <c r="L107" s="8"/>
      <c r="M107" s="2"/>
      <c r="N107" s="2"/>
      <c r="O107" s="8"/>
      <c r="P107" s="2"/>
      <c r="Q107" s="167">
        <f>SUM(Q106*1%)</f>
        <v>7</v>
      </c>
      <c r="R107" s="167">
        <f>SUM(R7:R94)</f>
        <v>0</v>
      </c>
      <c r="S107" s="342" t="s">
        <v>37</v>
      </c>
      <c r="T107" s="326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560">
        <f>SUM(M7,O14,M23,K30)</f>
        <v>1350</v>
      </c>
      <c r="I108" s="5"/>
      <c r="J108" s="2"/>
      <c r="K108" s="8"/>
      <c r="L108" s="8"/>
      <c r="M108" s="2"/>
      <c r="N108" s="2"/>
      <c r="O108" s="8"/>
      <c r="P108" s="2"/>
      <c r="Q108" s="2"/>
      <c r="R108" s="167">
        <f>SUM(R107*2%)</f>
        <v>0</v>
      </c>
      <c r="S108" s="167">
        <f>SUM(S7:S94)</f>
        <v>0</v>
      </c>
      <c r="T108" s="345" t="s">
        <v>38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561">
        <f>SUM(U7,U12,U14,U23,U30)</f>
        <v>300</v>
      </c>
      <c r="I109" s="5"/>
      <c r="J109" s="2"/>
      <c r="K109" s="8"/>
      <c r="L109" s="8"/>
      <c r="M109" s="2"/>
      <c r="N109" s="2"/>
      <c r="O109" s="8"/>
      <c r="P109" s="2"/>
      <c r="Q109" s="2"/>
      <c r="R109" s="8"/>
      <c r="S109" s="167">
        <f>SUM(S108*2%)</f>
        <v>0</v>
      </c>
      <c r="T109" s="346">
        <f>SUM(T7:T94)</f>
        <v>1484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2"/>
      <c r="B110" s="2"/>
      <c r="C110" s="124"/>
      <c r="D110" s="17"/>
      <c r="E110" s="2"/>
      <c r="F110" s="2"/>
      <c r="G110" s="4"/>
      <c r="H110" s="4"/>
      <c r="I110" s="5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167">
        <f>SUM(T109*2%)</f>
        <v>29.68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2"/>
      <c r="B111" s="2"/>
      <c r="C111" s="124"/>
      <c r="D111" s="17"/>
      <c r="E111" s="2"/>
      <c r="F111" s="2"/>
      <c r="G111" s="4"/>
      <c r="H111" s="4"/>
      <c r="I111" s="5"/>
      <c r="J111" s="2"/>
      <c r="K111" s="8"/>
      <c r="L111" s="8"/>
      <c r="M111" s="2"/>
      <c r="N111" s="2"/>
      <c r="O111" s="8"/>
      <c r="P111" s="2"/>
      <c r="Q111" s="2"/>
      <c r="R111" s="8"/>
      <c r="S111" s="347"/>
      <c r="T111" s="34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2"/>
      <c r="B112" s="2"/>
      <c r="C112" s="124"/>
      <c r="D112" s="17"/>
      <c r="E112" s="2"/>
      <c r="F112" s="2"/>
      <c r="G112" s="4"/>
      <c r="H112" s="4"/>
      <c r="I112" s="5"/>
      <c r="J112" s="2"/>
      <c r="K112" s="8"/>
      <c r="L112" s="8"/>
      <c r="M112" s="2"/>
      <c r="N112" s="2"/>
      <c r="O112" s="8"/>
      <c r="P112" s="2"/>
      <c r="Q112" s="2"/>
      <c r="R112" s="8"/>
      <c r="S112" s="347"/>
      <c r="T112" s="34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2"/>
      <c r="B113" s="2"/>
      <c r="C113" s="124"/>
      <c r="D113" s="17"/>
      <c r="E113" s="2"/>
      <c r="F113" s="2"/>
      <c r="G113" s="4"/>
      <c r="H113" s="4"/>
      <c r="I113" s="5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34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2"/>
      <c r="B114" s="2"/>
      <c r="C114" s="124"/>
      <c r="D114" s="17"/>
      <c r="E114" s="2"/>
      <c r="F114" s="2"/>
      <c r="G114" s="4"/>
      <c r="H114" s="4"/>
      <c r="I114" s="5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34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2"/>
      <c r="B115" s="2"/>
      <c r="C115" s="124"/>
      <c r="D115" s="17"/>
      <c r="E115" s="2"/>
      <c r="F115" s="2"/>
      <c r="G115" s="4"/>
      <c r="H115" s="4"/>
      <c r="I115" s="5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34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2"/>
      <c r="B116" s="2"/>
      <c r="C116" s="124"/>
      <c r="D116" s="17"/>
      <c r="E116" s="2"/>
      <c r="F116" s="2"/>
      <c r="G116" s="4"/>
      <c r="H116" s="4"/>
      <c r="I116" s="5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34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2"/>
      <c r="B117" s="2"/>
      <c r="C117" s="124"/>
      <c r="D117" s="17"/>
      <c r="E117" s="2"/>
      <c r="F117" s="2"/>
      <c r="G117" s="4"/>
      <c r="H117" s="4"/>
      <c r="I117" s="5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34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2"/>
      <c r="B118" s="2"/>
      <c r="C118" s="124"/>
      <c r="D118" s="17"/>
      <c r="E118" s="2"/>
      <c r="F118" s="2"/>
      <c r="G118" s="4"/>
      <c r="H118" s="4"/>
      <c r="I118" s="5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34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2"/>
      <c r="B119" s="2"/>
      <c r="C119" s="124"/>
      <c r="D119" s="17"/>
      <c r="E119" s="2"/>
      <c r="F119" s="2"/>
      <c r="G119" s="4"/>
      <c r="H119" s="4"/>
      <c r="I119" s="5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34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2"/>
      <c r="B120" s="2"/>
      <c r="C120" s="124"/>
      <c r="D120" s="17"/>
      <c r="E120" s="2"/>
      <c r="F120" s="2"/>
      <c r="G120" s="4"/>
      <c r="H120" s="4"/>
      <c r="I120" s="5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34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2"/>
      <c r="B121" s="2"/>
      <c r="C121" s="124"/>
      <c r="D121" s="17"/>
      <c r="E121" s="2"/>
      <c r="F121" s="2"/>
      <c r="G121" s="4"/>
      <c r="H121" s="4"/>
      <c r="I121" s="5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34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2"/>
      <c r="B122" s="2"/>
      <c r="C122" s="124"/>
      <c r="D122" s="17"/>
      <c r="E122" s="2"/>
      <c r="F122" s="2"/>
      <c r="G122" s="4"/>
      <c r="H122" s="4"/>
      <c r="I122" s="5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34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2"/>
      <c r="B123" s="2"/>
      <c r="C123" s="124"/>
      <c r="D123" s="17"/>
      <c r="E123" s="2"/>
      <c r="F123" s="2"/>
      <c r="G123" s="4"/>
      <c r="H123" s="4"/>
      <c r="I123" s="5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34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2"/>
      <c r="B124" s="2"/>
      <c r="C124" s="124"/>
      <c r="D124" s="17"/>
      <c r="E124" s="2"/>
      <c r="F124" s="2"/>
      <c r="G124" s="4"/>
      <c r="H124" s="4"/>
      <c r="I124" s="5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34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2"/>
      <c r="B125" s="2"/>
      <c r="C125" s="124"/>
      <c r="D125" s="17"/>
      <c r="E125" s="2"/>
      <c r="F125" s="2"/>
      <c r="G125" s="4"/>
      <c r="H125" s="4"/>
      <c r="I125" s="5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34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2"/>
      <c r="B126" s="2"/>
      <c r="C126" s="124"/>
      <c r="D126" s="17"/>
      <c r="E126" s="2"/>
      <c r="F126" s="2"/>
      <c r="G126" s="4"/>
      <c r="H126" s="4"/>
      <c r="I126" s="5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34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2"/>
      <c r="B127" s="2"/>
      <c r="C127" s="124"/>
      <c r="D127" s="17"/>
      <c r="E127" s="2"/>
      <c r="F127" s="2"/>
      <c r="G127" s="4"/>
      <c r="H127" s="4"/>
      <c r="I127" s="5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34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2"/>
      <c r="B128" s="2"/>
      <c r="C128" s="124"/>
      <c r="D128" s="17"/>
      <c r="E128" s="2"/>
      <c r="F128" s="2"/>
      <c r="G128" s="4"/>
      <c r="H128" s="4"/>
      <c r="I128" s="5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34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2"/>
      <c r="B129" s="2"/>
      <c r="C129" s="124"/>
      <c r="D129" s="17"/>
      <c r="E129" s="2"/>
      <c r="F129" s="2"/>
      <c r="G129" s="4"/>
      <c r="H129" s="4"/>
      <c r="I129" s="5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34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2"/>
      <c r="B130" s="2"/>
      <c r="C130" s="124"/>
      <c r="D130" s="17"/>
      <c r="E130" s="2"/>
      <c r="F130" s="2"/>
      <c r="G130" s="4"/>
      <c r="H130" s="4"/>
      <c r="I130" s="5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34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2"/>
      <c r="B131" s="2"/>
      <c r="C131" s="124"/>
      <c r="D131" s="17"/>
      <c r="E131" s="2"/>
      <c r="F131" s="2"/>
      <c r="G131" s="4"/>
      <c r="H131" s="4"/>
      <c r="I131" s="5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34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2"/>
      <c r="B132" s="2"/>
      <c r="C132" s="124"/>
      <c r="D132" s="17"/>
      <c r="E132" s="2"/>
      <c r="F132" s="2"/>
      <c r="G132" s="4"/>
      <c r="H132" s="4"/>
      <c r="I132" s="5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34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"/>
      <c r="B133" s="2"/>
      <c r="C133" s="124"/>
      <c r="D133" s="17"/>
      <c r="E133" s="2"/>
      <c r="F133" s="2"/>
      <c r="G133" s="4"/>
      <c r="H133" s="4"/>
      <c r="I133" s="5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34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"/>
      <c r="B134" s="2"/>
      <c r="C134" s="124"/>
      <c r="D134" s="17"/>
      <c r="E134" s="2"/>
      <c r="F134" s="2"/>
      <c r="G134" s="4"/>
      <c r="H134" s="4"/>
      <c r="I134" s="5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34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"/>
      <c r="B135" s="2"/>
      <c r="C135" s="124"/>
      <c r="D135" s="17"/>
      <c r="E135" s="2"/>
      <c r="F135" s="2"/>
      <c r="G135" s="4"/>
      <c r="H135" s="4"/>
      <c r="I135" s="5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34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2"/>
      <c r="B136" s="2"/>
      <c r="C136" s="124"/>
      <c r="D136" s="17"/>
      <c r="E136" s="2"/>
      <c r="F136" s="2"/>
      <c r="G136" s="4"/>
      <c r="H136" s="4"/>
      <c r="I136" s="5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34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2"/>
      <c r="B137" s="2"/>
      <c r="C137" s="124"/>
      <c r="D137" s="17"/>
      <c r="E137" s="2"/>
      <c r="F137" s="2"/>
      <c r="G137" s="4"/>
      <c r="H137" s="4"/>
      <c r="I137" s="5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34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2"/>
      <c r="B138" s="2"/>
      <c r="C138" s="124"/>
      <c r="D138" s="17"/>
      <c r="E138" s="2"/>
      <c r="F138" s="2"/>
      <c r="G138" s="4"/>
      <c r="H138" s="4"/>
      <c r="I138" s="5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34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2"/>
      <c r="B139" s="2"/>
      <c r="C139" s="124"/>
      <c r="D139" s="17"/>
      <c r="E139" s="2"/>
      <c r="F139" s="2"/>
      <c r="G139" s="4"/>
      <c r="H139" s="4"/>
      <c r="I139" s="5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34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2"/>
      <c r="B140" s="2"/>
      <c r="C140" s="124"/>
      <c r="D140" s="17"/>
      <c r="E140" s="2"/>
      <c r="F140" s="2"/>
      <c r="G140" s="4"/>
      <c r="H140" s="4"/>
      <c r="I140" s="5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34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2"/>
      <c r="B141" s="2"/>
      <c r="C141" s="124"/>
      <c r="D141" s="17"/>
      <c r="E141" s="2"/>
      <c r="F141" s="2"/>
      <c r="G141" s="4"/>
      <c r="H141" s="4"/>
      <c r="I141" s="5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34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2"/>
      <c r="B142" s="2"/>
      <c r="C142" s="124"/>
      <c r="D142" s="17"/>
      <c r="E142" s="2"/>
      <c r="F142" s="2"/>
      <c r="G142" s="4"/>
      <c r="H142" s="4"/>
      <c r="I142" s="5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34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2"/>
      <c r="B143" s="2"/>
      <c r="C143" s="124"/>
      <c r="D143" s="17"/>
      <c r="E143" s="2"/>
      <c r="F143" s="2"/>
      <c r="G143" s="4"/>
      <c r="H143" s="4"/>
      <c r="I143" s="5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34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2"/>
      <c r="B144" s="2"/>
      <c r="C144" s="124"/>
      <c r="D144" s="17"/>
      <c r="E144" s="2"/>
      <c r="F144" s="2"/>
      <c r="G144" s="4"/>
      <c r="H144" s="4"/>
      <c r="I144" s="5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34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2"/>
      <c r="B145" s="2"/>
      <c r="C145" s="124"/>
      <c r="D145" s="17"/>
      <c r="E145" s="2"/>
      <c r="F145" s="2"/>
      <c r="G145" s="4"/>
      <c r="H145" s="4"/>
      <c r="I145" s="5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34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2"/>
      <c r="B146" s="2"/>
      <c r="C146" s="124"/>
      <c r="D146" s="17"/>
      <c r="E146" s="2"/>
      <c r="F146" s="2"/>
      <c r="G146" s="4"/>
      <c r="H146" s="4"/>
      <c r="I146" s="5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34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2"/>
      <c r="B147" s="2"/>
      <c r="C147" s="124"/>
      <c r="D147" s="17"/>
      <c r="E147" s="2"/>
      <c r="F147" s="2"/>
      <c r="G147" s="4"/>
      <c r="H147" s="4"/>
      <c r="I147" s="5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34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2"/>
      <c r="B148" s="2"/>
      <c r="C148" s="124"/>
      <c r="D148" s="17"/>
      <c r="E148" s="2"/>
      <c r="F148" s="2"/>
      <c r="G148" s="4"/>
      <c r="H148" s="4"/>
      <c r="I148" s="5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34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2"/>
      <c r="B149" s="2"/>
      <c r="C149" s="124"/>
      <c r="D149" s="17"/>
      <c r="E149" s="2"/>
      <c r="F149" s="2"/>
      <c r="G149" s="4"/>
      <c r="H149" s="4"/>
      <c r="I149" s="5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34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2"/>
      <c r="B150" s="2"/>
      <c r="C150" s="124"/>
      <c r="D150" s="17"/>
      <c r="E150" s="2"/>
      <c r="F150" s="2"/>
      <c r="G150" s="4"/>
      <c r="H150" s="4"/>
      <c r="I150" s="5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34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2"/>
      <c r="B151" s="2"/>
      <c r="C151" s="124"/>
      <c r="D151" s="17"/>
      <c r="E151" s="2"/>
      <c r="F151" s="2"/>
      <c r="G151" s="4"/>
      <c r="H151" s="4"/>
      <c r="I151" s="5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34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2"/>
      <c r="B152" s="2"/>
      <c r="C152" s="124"/>
      <c r="D152" s="17"/>
      <c r="E152" s="2"/>
      <c r="F152" s="2"/>
      <c r="G152" s="4"/>
      <c r="H152" s="4"/>
      <c r="I152" s="5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34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2"/>
      <c r="B153" s="2"/>
      <c r="C153" s="124"/>
      <c r="D153" s="17"/>
      <c r="E153" s="2"/>
      <c r="F153" s="2"/>
      <c r="G153" s="4"/>
      <c r="H153" s="4"/>
      <c r="I153" s="5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34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2"/>
      <c r="B154" s="2"/>
      <c r="C154" s="124"/>
      <c r="D154" s="17"/>
      <c r="E154" s="2"/>
      <c r="F154" s="2"/>
      <c r="G154" s="4"/>
      <c r="H154" s="4"/>
      <c r="I154" s="5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34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/>
      <c r="B155" s="2"/>
      <c r="C155" s="124"/>
      <c r="D155" s="17"/>
      <c r="E155" s="2"/>
      <c r="F155" s="2"/>
      <c r="G155" s="4"/>
      <c r="H155" s="4"/>
      <c r="I155" s="5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34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2"/>
      <c r="B156" s="2"/>
      <c r="C156" s="124"/>
      <c r="D156" s="17"/>
      <c r="E156" s="2"/>
      <c r="F156" s="2"/>
      <c r="G156" s="4"/>
      <c r="H156" s="4"/>
      <c r="I156" s="5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34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2"/>
      <c r="B157" s="2"/>
      <c r="C157" s="124"/>
      <c r="D157" s="17"/>
      <c r="E157" s="2"/>
      <c r="F157" s="2"/>
      <c r="G157" s="4"/>
      <c r="H157" s="4"/>
      <c r="I157" s="5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34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2"/>
      <c r="B158" s="2"/>
      <c r="C158" s="124"/>
      <c r="D158" s="17"/>
      <c r="E158" s="2"/>
      <c r="F158" s="2"/>
      <c r="G158" s="4"/>
      <c r="H158" s="4"/>
      <c r="I158" s="5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34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2"/>
      <c r="B159" s="2"/>
      <c r="C159" s="124"/>
      <c r="D159" s="17"/>
      <c r="E159" s="2"/>
      <c r="F159" s="2"/>
      <c r="G159" s="4"/>
      <c r="H159" s="4"/>
      <c r="I159" s="5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34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2"/>
      <c r="B160" s="2"/>
      <c r="C160" s="124"/>
      <c r="D160" s="17"/>
      <c r="E160" s="2"/>
      <c r="F160" s="2"/>
      <c r="G160" s="4"/>
      <c r="H160" s="4"/>
      <c r="I160" s="5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34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2"/>
      <c r="B161" s="2"/>
      <c r="C161" s="124"/>
      <c r="D161" s="17"/>
      <c r="E161" s="2"/>
      <c r="F161" s="2"/>
      <c r="G161" s="4"/>
      <c r="H161" s="4"/>
      <c r="I161" s="5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34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2"/>
      <c r="B162" s="2"/>
      <c r="C162" s="124"/>
      <c r="D162" s="17"/>
      <c r="E162" s="2"/>
      <c r="F162" s="2"/>
      <c r="G162" s="4"/>
      <c r="H162" s="4"/>
      <c r="I162" s="5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34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2"/>
      <c r="B163" s="2"/>
      <c r="C163" s="124"/>
      <c r="D163" s="17"/>
      <c r="E163" s="2"/>
      <c r="F163" s="2"/>
      <c r="G163" s="4"/>
      <c r="H163" s="4"/>
      <c r="I163" s="5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34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2"/>
      <c r="B164" s="2"/>
      <c r="C164" s="124"/>
      <c r="D164" s="17"/>
      <c r="E164" s="2"/>
      <c r="F164" s="2"/>
      <c r="G164" s="4"/>
      <c r="H164" s="4"/>
      <c r="I164" s="5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34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2"/>
      <c r="B165" s="2"/>
      <c r="C165" s="124"/>
      <c r="D165" s="17"/>
      <c r="E165" s="2"/>
      <c r="F165" s="2"/>
      <c r="G165" s="4"/>
      <c r="H165" s="4"/>
      <c r="I165" s="5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34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2"/>
      <c r="B166" s="2"/>
      <c r="C166" s="124"/>
      <c r="D166" s="17"/>
      <c r="E166" s="2"/>
      <c r="F166" s="2"/>
      <c r="G166" s="4"/>
      <c r="H166" s="4"/>
      <c r="I166" s="5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34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2"/>
      <c r="B167" s="2"/>
      <c r="C167" s="124"/>
      <c r="D167" s="17"/>
      <c r="E167" s="2"/>
      <c r="F167" s="2"/>
      <c r="G167" s="4"/>
      <c r="H167" s="4"/>
      <c r="I167" s="5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34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2"/>
      <c r="B168" s="2"/>
      <c r="C168" s="124"/>
      <c r="D168" s="17"/>
      <c r="E168" s="2"/>
      <c r="F168" s="2"/>
      <c r="G168" s="4"/>
      <c r="H168" s="4"/>
      <c r="I168" s="5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34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/>
      <c r="B169" s="2"/>
      <c r="C169" s="124"/>
      <c r="D169" s="17"/>
      <c r="E169" s="2"/>
      <c r="F169" s="2"/>
      <c r="G169" s="4"/>
      <c r="H169" s="4"/>
      <c r="I169" s="5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34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2"/>
      <c r="B170" s="2"/>
      <c r="C170" s="124"/>
      <c r="D170" s="17"/>
      <c r="E170" s="2"/>
      <c r="F170" s="2"/>
      <c r="G170" s="4"/>
      <c r="H170" s="4"/>
      <c r="I170" s="5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34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2"/>
      <c r="B171" s="2"/>
      <c r="C171" s="124"/>
      <c r="D171" s="17"/>
      <c r="E171" s="2"/>
      <c r="F171" s="2"/>
      <c r="G171" s="4"/>
      <c r="H171" s="4"/>
      <c r="I171" s="5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34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2"/>
      <c r="B172" s="2"/>
      <c r="C172" s="124"/>
      <c r="D172" s="17"/>
      <c r="E172" s="2"/>
      <c r="F172" s="2"/>
      <c r="G172" s="4"/>
      <c r="H172" s="4"/>
      <c r="I172" s="5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34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2"/>
      <c r="B173" s="2"/>
      <c r="C173" s="124"/>
      <c r="D173" s="17"/>
      <c r="E173" s="2"/>
      <c r="F173" s="2"/>
      <c r="G173" s="4"/>
      <c r="H173" s="4"/>
      <c r="I173" s="5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34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2"/>
      <c r="B174" s="2"/>
      <c r="C174" s="124"/>
      <c r="D174" s="17"/>
      <c r="E174" s="2"/>
      <c r="F174" s="2"/>
      <c r="G174" s="4"/>
      <c r="H174" s="4"/>
      <c r="I174" s="5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34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2"/>
      <c r="B175" s="2"/>
      <c r="C175" s="124"/>
      <c r="D175" s="17"/>
      <c r="E175" s="2"/>
      <c r="F175" s="2"/>
      <c r="G175" s="4"/>
      <c r="H175" s="4"/>
      <c r="I175" s="5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34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2"/>
      <c r="B176" s="2"/>
      <c r="C176" s="124"/>
      <c r="D176" s="17"/>
      <c r="E176" s="2"/>
      <c r="F176" s="2"/>
      <c r="G176" s="4"/>
      <c r="H176" s="4"/>
      <c r="I176" s="5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34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2"/>
      <c r="B177" s="2"/>
      <c r="C177" s="124"/>
      <c r="D177" s="17"/>
      <c r="E177" s="2"/>
      <c r="F177" s="2"/>
      <c r="G177" s="4"/>
      <c r="H177" s="4"/>
      <c r="I177" s="5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34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"/>
      <c r="B178" s="2"/>
      <c r="C178" s="124"/>
      <c r="D178" s="17"/>
      <c r="E178" s="2"/>
      <c r="F178" s="2"/>
      <c r="G178" s="4"/>
      <c r="H178" s="4"/>
      <c r="I178" s="5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34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/>
      <c r="B179" s="2"/>
      <c r="C179" s="124"/>
      <c r="D179" s="17"/>
      <c r="E179" s="2"/>
      <c r="F179" s="2"/>
      <c r="G179" s="4"/>
      <c r="H179" s="4"/>
      <c r="I179" s="5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34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2"/>
      <c r="B180" s="2"/>
      <c r="C180" s="124"/>
      <c r="D180" s="17"/>
      <c r="E180" s="2"/>
      <c r="F180" s="2"/>
      <c r="G180" s="4"/>
      <c r="H180" s="4"/>
      <c r="I180" s="5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34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2"/>
      <c r="B181" s="2"/>
      <c r="C181" s="124"/>
      <c r="D181" s="17"/>
      <c r="E181" s="2"/>
      <c r="F181" s="2"/>
      <c r="G181" s="4"/>
      <c r="H181" s="4"/>
      <c r="I181" s="5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34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2"/>
      <c r="B182" s="2"/>
      <c r="C182" s="124"/>
      <c r="D182" s="17"/>
      <c r="E182" s="2"/>
      <c r="F182" s="2"/>
      <c r="G182" s="4"/>
      <c r="H182" s="4"/>
      <c r="I182" s="5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34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2"/>
      <c r="B183" s="2"/>
      <c r="C183" s="124"/>
      <c r="D183" s="17"/>
      <c r="E183" s="2"/>
      <c r="F183" s="2"/>
      <c r="G183" s="4"/>
      <c r="H183" s="4"/>
      <c r="I183" s="5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34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2"/>
      <c r="B184" s="2"/>
      <c r="C184" s="124"/>
      <c r="D184" s="17"/>
      <c r="E184" s="2"/>
      <c r="F184" s="2"/>
      <c r="G184" s="4"/>
      <c r="H184" s="4"/>
      <c r="I184" s="5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34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2"/>
      <c r="B185" s="2"/>
      <c r="C185" s="124"/>
      <c r="D185" s="17"/>
      <c r="E185" s="2"/>
      <c r="F185" s="2"/>
      <c r="G185" s="4"/>
      <c r="H185" s="4"/>
      <c r="I185" s="5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34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2"/>
      <c r="B186" s="2"/>
      <c r="C186" s="124"/>
      <c r="D186" s="17"/>
      <c r="E186" s="2"/>
      <c r="F186" s="2"/>
      <c r="G186" s="4"/>
      <c r="H186" s="4"/>
      <c r="I186" s="5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34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2"/>
      <c r="B187" s="2"/>
      <c r="C187" s="124"/>
      <c r="D187" s="17"/>
      <c r="E187" s="2"/>
      <c r="F187" s="2"/>
      <c r="G187" s="4"/>
      <c r="H187" s="4"/>
      <c r="I187" s="5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34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2"/>
      <c r="B188" s="2"/>
      <c r="C188" s="124"/>
      <c r="D188" s="17"/>
      <c r="E188" s="2"/>
      <c r="F188" s="2"/>
      <c r="G188" s="4"/>
      <c r="H188" s="4"/>
      <c r="I188" s="5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34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2"/>
      <c r="B189" s="2"/>
      <c r="C189" s="124"/>
      <c r="D189" s="17"/>
      <c r="E189" s="2"/>
      <c r="F189" s="2"/>
      <c r="G189" s="4"/>
      <c r="H189" s="4"/>
      <c r="I189" s="5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34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2"/>
      <c r="B190" s="2"/>
      <c r="C190" s="124"/>
      <c r="D190" s="17"/>
      <c r="E190" s="2"/>
      <c r="F190" s="2"/>
      <c r="G190" s="4"/>
      <c r="H190" s="4"/>
      <c r="I190" s="5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34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2"/>
      <c r="B191" s="2"/>
      <c r="C191" s="124"/>
      <c r="D191" s="17"/>
      <c r="E191" s="2"/>
      <c r="F191" s="2"/>
      <c r="G191" s="4"/>
      <c r="H191" s="4"/>
      <c r="I191" s="5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34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2"/>
      <c r="B192" s="2"/>
      <c r="C192" s="124"/>
      <c r="D192" s="17"/>
      <c r="E192" s="2"/>
      <c r="F192" s="2"/>
      <c r="G192" s="4"/>
      <c r="H192" s="4"/>
      <c r="I192" s="5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34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2"/>
      <c r="B193" s="2"/>
      <c r="C193" s="124"/>
      <c r="D193" s="17"/>
      <c r="E193" s="2"/>
      <c r="F193" s="2"/>
      <c r="G193" s="4"/>
      <c r="H193" s="4"/>
      <c r="I193" s="5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34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2"/>
      <c r="B194" s="2"/>
      <c r="C194" s="124"/>
      <c r="D194" s="17"/>
      <c r="E194" s="2"/>
      <c r="F194" s="2"/>
      <c r="G194" s="4"/>
      <c r="H194" s="4"/>
      <c r="I194" s="5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34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2"/>
      <c r="B195" s="2"/>
      <c r="C195" s="124"/>
      <c r="D195" s="17"/>
      <c r="E195" s="2"/>
      <c r="F195" s="2"/>
      <c r="G195" s="4"/>
      <c r="H195" s="4"/>
      <c r="I195" s="5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34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2"/>
      <c r="B196" s="2"/>
      <c r="C196" s="124"/>
      <c r="D196" s="17"/>
      <c r="E196" s="2"/>
      <c r="F196" s="2"/>
      <c r="G196" s="4"/>
      <c r="H196" s="4"/>
      <c r="I196" s="5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34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2"/>
      <c r="B197" s="2"/>
      <c r="C197" s="124"/>
      <c r="D197" s="17"/>
      <c r="E197" s="2"/>
      <c r="F197" s="2"/>
      <c r="G197" s="4"/>
      <c r="H197" s="4"/>
      <c r="I197" s="5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34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2"/>
      <c r="B198" s="2"/>
      <c r="C198" s="124"/>
      <c r="D198" s="17"/>
      <c r="E198" s="2"/>
      <c r="F198" s="2"/>
      <c r="G198" s="4"/>
      <c r="H198" s="4"/>
      <c r="I198" s="5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34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2"/>
      <c r="B199" s="2"/>
      <c r="C199" s="124"/>
      <c r="D199" s="17"/>
      <c r="E199" s="2"/>
      <c r="F199" s="2"/>
      <c r="G199" s="4"/>
      <c r="H199" s="4"/>
      <c r="I199" s="5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34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2"/>
      <c r="B200" s="2"/>
      <c r="C200" s="124"/>
      <c r="D200" s="17"/>
      <c r="E200" s="2"/>
      <c r="F200" s="2"/>
      <c r="G200" s="4"/>
      <c r="H200" s="4"/>
      <c r="I200" s="5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34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2"/>
      <c r="B201" s="2"/>
      <c r="C201" s="124"/>
      <c r="D201" s="17"/>
      <c r="E201" s="2"/>
      <c r="F201" s="2"/>
      <c r="G201" s="4"/>
      <c r="H201" s="4"/>
      <c r="I201" s="5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34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2"/>
      <c r="B202" s="2"/>
      <c r="C202" s="124"/>
      <c r="D202" s="17"/>
      <c r="E202" s="2"/>
      <c r="F202" s="2"/>
      <c r="G202" s="4"/>
      <c r="H202" s="4"/>
      <c r="I202" s="5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34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2"/>
      <c r="B203" s="2"/>
      <c r="C203" s="124"/>
      <c r="D203" s="17"/>
      <c r="E203" s="2"/>
      <c r="F203" s="2"/>
      <c r="G203" s="4"/>
      <c r="H203" s="4"/>
      <c r="I203" s="5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34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2"/>
      <c r="B204" s="2"/>
      <c r="C204" s="124"/>
      <c r="D204" s="17"/>
      <c r="E204" s="2"/>
      <c r="F204" s="2"/>
      <c r="G204" s="4"/>
      <c r="H204" s="4"/>
      <c r="I204" s="5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34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2"/>
      <c r="B205" s="2"/>
      <c r="C205" s="124"/>
      <c r="D205" s="17"/>
      <c r="E205" s="2"/>
      <c r="F205" s="2"/>
      <c r="G205" s="4"/>
      <c r="H205" s="4"/>
      <c r="I205" s="5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34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2"/>
      <c r="B206" s="2"/>
      <c r="C206" s="124"/>
      <c r="D206" s="17"/>
      <c r="E206" s="2"/>
      <c r="F206" s="2"/>
      <c r="G206" s="4"/>
      <c r="H206" s="4"/>
      <c r="I206" s="5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34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2"/>
      <c r="B207" s="2"/>
      <c r="C207" s="124"/>
      <c r="D207" s="17"/>
      <c r="E207" s="2"/>
      <c r="F207" s="2"/>
      <c r="G207" s="4"/>
      <c r="H207" s="4"/>
      <c r="I207" s="5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34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"/>
      <c r="B208" s="2"/>
      <c r="C208" s="124"/>
      <c r="D208" s="17"/>
      <c r="E208" s="2"/>
      <c r="F208" s="2"/>
      <c r="G208" s="4"/>
      <c r="H208" s="4"/>
      <c r="I208" s="5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34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2"/>
      <c r="B209" s="2"/>
      <c r="C209" s="124"/>
      <c r="D209" s="17"/>
      <c r="E209" s="2"/>
      <c r="F209" s="2"/>
      <c r="G209" s="4"/>
      <c r="H209" s="4"/>
      <c r="I209" s="5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34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2"/>
      <c r="B210" s="2"/>
      <c r="C210" s="124"/>
      <c r="D210" s="17"/>
      <c r="E210" s="2"/>
      <c r="F210" s="2"/>
      <c r="G210" s="4"/>
      <c r="H210" s="4"/>
      <c r="I210" s="5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34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2"/>
      <c r="B211" s="2"/>
      <c r="C211" s="124"/>
      <c r="D211" s="17"/>
      <c r="E211" s="2"/>
      <c r="F211" s="2"/>
      <c r="G211" s="4"/>
      <c r="H211" s="4"/>
      <c r="I211" s="5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34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2"/>
      <c r="B212" s="2"/>
      <c r="C212" s="124"/>
      <c r="D212" s="17"/>
      <c r="E212" s="2"/>
      <c r="F212" s="2"/>
      <c r="G212" s="4"/>
      <c r="H212" s="4"/>
      <c r="I212" s="5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34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"/>
      <c r="B213" s="2"/>
      <c r="C213" s="124"/>
      <c r="D213" s="17"/>
      <c r="E213" s="2"/>
      <c r="F213" s="2"/>
      <c r="G213" s="4"/>
      <c r="H213" s="4"/>
      <c r="I213" s="5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34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2"/>
      <c r="B214" s="2"/>
      <c r="C214" s="124"/>
      <c r="D214" s="17"/>
      <c r="E214" s="2"/>
      <c r="F214" s="2"/>
      <c r="G214" s="4"/>
      <c r="H214" s="4"/>
      <c r="I214" s="5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34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2"/>
      <c r="B215" s="2"/>
      <c r="C215" s="124"/>
      <c r="D215" s="17"/>
      <c r="E215" s="2"/>
      <c r="F215" s="2"/>
      <c r="G215" s="4"/>
      <c r="H215" s="4"/>
      <c r="I215" s="5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34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2"/>
      <c r="B216" s="2"/>
      <c r="C216" s="124"/>
      <c r="D216" s="17"/>
      <c r="E216" s="2"/>
      <c r="F216" s="2"/>
      <c r="G216" s="4"/>
      <c r="H216" s="4"/>
      <c r="I216" s="5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34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"/>
      <c r="B217" s="2"/>
      <c r="C217" s="124"/>
      <c r="D217" s="17"/>
      <c r="E217" s="2"/>
      <c r="F217" s="2"/>
      <c r="G217" s="4"/>
      <c r="H217" s="4"/>
      <c r="I217" s="5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34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2"/>
      <c r="B218" s="2"/>
      <c r="C218" s="124"/>
      <c r="D218" s="17"/>
      <c r="E218" s="2"/>
      <c r="F218" s="2"/>
      <c r="G218" s="4"/>
      <c r="H218" s="4"/>
      <c r="I218" s="5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34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2"/>
      <c r="B219" s="2"/>
      <c r="C219" s="124"/>
      <c r="D219" s="17"/>
      <c r="E219" s="2"/>
      <c r="F219" s="2"/>
      <c r="G219" s="4"/>
      <c r="H219" s="4"/>
      <c r="I219" s="5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34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2"/>
      <c r="B220" s="2"/>
      <c r="C220" s="124"/>
      <c r="D220" s="17"/>
      <c r="E220" s="2"/>
      <c r="F220" s="2"/>
      <c r="G220" s="4"/>
      <c r="H220" s="4"/>
      <c r="I220" s="5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34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2"/>
      <c r="B221" s="2"/>
      <c r="C221" s="124"/>
      <c r="D221" s="17"/>
      <c r="E221" s="2"/>
      <c r="F221" s="2"/>
      <c r="G221" s="4"/>
      <c r="H221" s="4"/>
      <c r="I221" s="5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34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2"/>
      <c r="B222" s="2"/>
      <c r="C222" s="124"/>
      <c r="D222" s="17"/>
      <c r="E222" s="2"/>
      <c r="F222" s="2"/>
      <c r="G222" s="4"/>
      <c r="H222" s="4"/>
      <c r="I222" s="5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34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"/>
      <c r="B223" s="2"/>
      <c r="C223" s="124"/>
      <c r="D223" s="17"/>
      <c r="E223" s="2"/>
      <c r="F223" s="2"/>
      <c r="G223" s="4"/>
      <c r="H223" s="4"/>
      <c r="I223" s="5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34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2"/>
      <c r="B224" s="2"/>
      <c r="C224" s="124"/>
      <c r="D224" s="17"/>
      <c r="E224" s="2"/>
      <c r="F224" s="2"/>
      <c r="G224" s="4"/>
      <c r="H224" s="4"/>
      <c r="I224" s="5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34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2"/>
      <c r="B225" s="2"/>
      <c r="C225" s="124"/>
      <c r="D225" s="17"/>
      <c r="E225" s="2"/>
      <c r="F225" s="2"/>
      <c r="G225" s="4"/>
      <c r="H225" s="4"/>
      <c r="I225" s="5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34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2"/>
      <c r="B226" s="2"/>
      <c r="C226" s="124"/>
      <c r="D226" s="17"/>
      <c r="E226" s="2"/>
      <c r="F226" s="2"/>
      <c r="G226" s="4"/>
      <c r="H226" s="4"/>
      <c r="I226" s="5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34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2"/>
      <c r="B227" s="2"/>
      <c r="C227" s="241"/>
      <c r="D227" s="241"/>
      <c r="E227" s="2"/>
      <c r="F227" s="2"/>
      <c r="G227" s="4"/>
      <c r="H227" s="4"/>
      <c r="I227" s="5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34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"/>
      <c r="B228" s="2"/>
      <c r="C228" s="241"/>
      <c r="D228" s="241"/>
      <c r="E228" s="2"/>
      <c r="F228" s="2"/>
      <c r="G228" s="4"/>
      <c r="H228" s="4"/>
      <c r="I228" s="5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34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2"/>
      <c r="B229" s="2"/>
      <c r="C229" s="241"/>
      <c r="D229" s="241"/>
      <c r="E229" s="2"/>
      <c r="F229" s="2"/>
      <c r="G229" s="4"/>
      <c r="H229" s="4"/>
      <c r="I229" s="5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34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2"/>
      <c r="B230" s="2"/>
      <c r="C230" s="241"/>
      <c r="D230" s="241"/>
      <c r="E230" s="2"/>
      <c r="F230" s="2"/>
      <c r="G230" s="4"/>
      <c r="H230" s="4"/>
      <c r="I230" s="5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34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2"/>
      <c r="B231" s="2"/>
      <c r="C231" s="241"/>
      <c r="D231" s="241"/>
      <c r="E231" s="2"/>
      <c r="F231" s="2"/>
      <c r="G231" s="4"/>
      <c r="H231" s="4"/>
      <c r="I231" s="5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34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2"/>
      <c r="B232" s="2"/>
      <c r="C232" s="241"/>
      <c r="D232" s="241"/>
      <c r="E232" s="2"/>
      <c r="F232" s="2"/>
      <c r="G232" s="4"/>
      <c r="H232" s="4"/>
      <c r="I232" s="5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34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"/>
      <c r="B233" s="2"/>
      <c r="C233" s="241"/>
      <c r="D233" s="241"/>
      <c r="E233" s="2"/>
      <c r="F233" s="2"/>
      <c r="G233" s="4"/>
      <c r="H233" s="4"/>
      <c r="I233" s="5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34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/>
      <c r="B234" s="2"/>
      <c r="C234" s="241"/>
      <c r="D234" s="241"/>
      <c r="E234" s="2"/>
      <c r="F234" s="2"/>
      <c r="G234" s="4"/>
      <c r="H234" s="4"/>
      <c r="I234" s="5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34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2"/>
      <c r="B235" s="2"/>
      <c r="C235" s="241"/>
      <c r="D235" s="241"/>
      <c r="E235" s="2"/>
      <c r="F235" s="2"/>
      <c r="G235" s="4"/>
      <c r="H235" s="4"/>
      <c r="I235" s="5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34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2"/>
      <c r="B236" s="2"/>
      <c r="C236" s="241"/>
      <c r="D236" s="241"/>
      <c r="E236" s="2"/>
      <c r="F236" s="2"/>
      <c r="G236" s="4"/>
      <c r="H236" s="4"/>
      <c r="I236" s="5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34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2"/>
      <c r="B237" s="2"/>
      <c r="C237" s="241"/>
      <c r="D237" s="241"/>
      <c r="E237" s="2"/>
      <c r="F237" s="2"/>
      <c r="G237" s="4"/>
      <c r="H237" s="4"/>
      <c r="I237" s="5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34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"/>
      <c r="B238" s="2"/>
      <c r="C238" s="241"/>
      <c r="D238" s="241"/>
      <c r="E238" s="2"/>
      <c r="F238" s="2"/>
      <c r="G238" s="4"/>
      <c r="H238" s="4"/>
      <c r="I238" s="5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34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2"/>
      <c r="B239" s="2"/>
      <c r="C239" s="241"/>
      <c r="D239" s="241"/>
      <c r="E239" s="2"/>
      <c r="F239" s="2"/>
      <c r="G239" s="4"/>
      <c r="H239" s="4"/>
      <c r="I239" s="5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34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2"/>
      <c r="B240" s="2"/>
      <c r="C240" s="241"/>
      <c r="D240" s="241"/>
      <c r="E240" s="2"/>
      <c r="F240" s="2"/>
      <c r="G240" s="4"/>
      <c r="H240" s="4"/>
      <c r="I240" s="5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34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2"/>
      <c r="B241" s="2"/>
      <c r="C241" s="241"/>
      <c r="D241" s="241"/>
      <c r="E241" s="2"/>
      <c r="F241" s="2"/>
      <c r="G241" s="4"/>
      <c r="H241" s="4"/>
      <c r="I241" s="5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34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2"/>
      <c r="B242" s="2"/>
      <c r="C242" s="241"/>
      <c r="D242" s="241"/>
      <c r="E242" s="2"/>
      <c r="F242" s="2"/>
      <c r="G242" s="4"/>
      <c r="H242" s="4"/>
      <c r="I242" s="5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34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2"/>
      <c r="B243" s="2"/>
      <c r="C243" s="241"/>
      <c r="D243" s="241"/>
      <c r="E243" s="2"/>
      <c r="F243" s="2"/>
      <c r="G243" s="4"/>
      <c r="H243" s="4"/>
      <c r="I243" s="5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34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2"/>
      <c r="B244" s="2"/>
      <c r="C244" s="241"/>
      <c r="D244" s="241"/>
      <c r="E244" s="2"/>
      <c r="F244" s="2"/>
      <c r="G244" s="4"/>
      <c r="H244" s="4"/>
      <c r="I244" s="5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34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2"/>
      <c r="B245" s="2"/>
      <c r="C245" s="241"/>
      <c r="D245" s="241"/>
      <c r="E245" s="2"/>
      <c r="F245" s="2"/>
      <c r="G245" s="4"/>
      <c r="H245" s="4"/>
      <c r="I245" s="5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34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2"/>
      <c r="B246" s="2"/>
      <c r="C246" s="241"/>
      <c r="D246" s="241"/>
      <c r="E246" s="2"/>
      <c r="F246" s="2"/>
      <c r="G246" s="4"/>
      <c r="H246" s="4"/>
      <c r="I246" s="5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34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2"/>
      <c r="B247" s="2"/>
      <c r="C247" s="241"/>
      <c r="D247" s="241"/>
      <c r="E247" s="2"/>
      <c r="F247" s="2"/>
      <c r="G247" s="4"/>
      <c r="H247" s="4"/>
      <c r="I247" s="5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34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"/>
      <c r="B248" s="2"/>
      <c r="C248" s="241"/>
      <c r="D248" s="241"/>
      <c r="E248" s="2"/>
      <c r="F248" s="2"/>
      <c r="G248" s="4"/>
      <c r="H248" s="4"/>
      <c r="I248" s="5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34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2"/>
      <c r="B249" s="2"/>
      <c r="C249" s="241"/>
      <c r="D249" s="241"/>
      <c r="E249" s="2"/>
      <c r="F249" s="2"/>
      <c r="G249" s="4"/>
      <c r="H249" s="4"/>
      <c r="I249" s="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34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2"/>
      <c r="B250" s="2"/>
      <c r="C250" s="241"/>
      <c r="D250" s="241"/>
      <c r="E250" s="2"/>
      <c r="F250" s="2"/>
      <c r="G250" s="4"/>
      <c r="H250" s="4"/>
      <c r="I250" s="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34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"/>
      <c r="B251" s="2"/>
      <c r="C251" s="241"/>
      <c r="D251" s="241"/>
      <c r="E251" s="2"/>
      <c r="F251" s="2"/>
      <c r="G251" s="4"/>
      <c r="H251" s="4"/>
      <c r="I251" s="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34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"/>
      <c r="B252" s="2"/>
      <c r="C252" s="241"/>
      <c r="D252" s="241"/>
      <c r="E252" s="2"/>
      <c r="F252" s="2"/>
      <c r="G252" s="4"/>
      <c r="H252" s="4"/>
      <c r="I252" s="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34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"/>
      <c r="B253" s="2"/>
      <c r="C253" s="241"/>
      <c r="D253" s="241"/>
      <c r="E253" s="2"/>
      <c r="F253" s="2"/>
      <c r="G253" s="4"/>
      <c r="H253" s="4"/>
      <c r="I253" s="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34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2"/>
      <c r="B254" s="2"/>
      <c r="C254" s="241"/>
      <c r="D254" s="241"/>
      <c r="E254" s="2"/>
      <c r="F254" s="2"/>
      <c r="G254" s="4"/>
      <c r="H254" s="4"/>
      <c r="I254" s="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34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2"/>
      <c r="B255" s="2"/>
      <c r="C255" s="241"/>
      <c r="D255" s="241"/>
      <c r="E255" s="2"/>
      <c r="F255" s="2"/>
      <c r="G255" s="4"/>
      <c r="H255" s="4"/>
      <c r="I255" s="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34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2"/>
      <c r="B256" s="2"/>
      <c r="C256" s="241"/>
      <c r="D256" s="241"/>
      <c r="E256" s="2"/>
      <c r="F256" s="2"/>
      <c r="G256" s="4"/>
      <c r="H256" s="4"/>
      <c r="I256" s="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34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2"/>
      <c r="B257" s="2"/>
      <c r="C257" s="241"/>
      <c r="D257" s="241"/>
      <c r="E257" s="2"/>
      <c r="F257" s="2"/>
      <c r="G257" s="4"/>
      <c r="H257" s="4"/>
      <c r="I257" s="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34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"/>
      <c r="B258" s="2"/>
      <c r="C258" s="241"/>
      <c r="D258" s="241"/>
      <c r="E258" s="2"/>
      <c r="F258" s="2"/>
      <c r="G258" s="4"/>
      <c r="H258" s="4"/>
      <c r="I258" s="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34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/>
      <c r="B259" s="2"/>
      <c r="C259" s="241"/>
      <c r="D259" s="241"/>
      <c r="E259" s="2"/>
      <c r="F259" s="2"/>
      <c r="G259" s="4"/>
      <c r="H259" s="4"/>
      <c r="I259" s="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34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2"/>
      <c r="B260" s="2"/>
      <c r="C260" s="241"/>
      <c r="D260" s="241"/>
      <c r="E260" s="2"/>
      <c r="F260" s="2"/>
      <c r="G260" s="4"/>
      <c r="H260" s="4"/>
      <c r="I260" s="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34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2"/>
      <c r="B261" s="2"/>
      <c r="C261" s="241"/>
      <c r="D261" s="241"/>
      <c r="E261" s="2"/>
      <c r="F261" s="2"/>
      <c r="G261" s="4"/>
      <c r="H261" s="4"/>
      <c r="I261" s="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34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2"/>
      <c r="B262" s="2"/>
      <c r="C262" s="241"/>
      <c r="D262" s="241"/>
      <c r="E262" s="2"/>
      <c r="F262" s="2"/>
      <c r="G262" s="4"/>
      <c r="H262" s="4"/>
      <c r="I262" s="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34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2"/>
      <c r="B263" s="2"/>
      <c r="C263" s="241"/>
      <c r="D263" s="241"/>
      <c r="E263" s="2"/>
      <c r="F263" s="2"/>
      <c r="G263" s="4"/>
      <c r="H263" s="4"/>
      <c r="I263" s="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34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2"/>
      <c r="B264" s="2"/>
      <c r="C264" s="241"/>
      <c r="D264" s="241"/>
      <c r="E264" s="2"/>
      <c r="F264" s="2"/>
      <c r="G264" s="4"/>
      <c r="H264" s="4"/>
      <c r="I264" s="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34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2"/>
      <c r="B265" s="2"/>
      <c r="C265" s="241"/>
      <c r="D265" s="241"/>
      <c r="E265" s="2"/>
      <c r="F265" s="2"/>
      <c r="G265" s="4"/>
      <c r="H265" s="4"/>
      <c r="I265" s="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34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2"/>
      <c r="B266" s="2"/>
      <c r="C266" s="241"/>
      <c r="D266" s="241"/>
      <c r="E266" s="2"/>
      <c r="F266" s="2"/>
      <c r="G266" s="4"/>
      <c r="H266" s="4"/>
      <c r="I266" s="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34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2"/>
      <c r="B267" s="2"/>
      <c r="C267" s="241"/>
      <c r="D267" s="241"/>
      <c r="E267" s="2"/>
      <c r="F267" s="2"/>
      <c r="G267" s="4"/>
      <c r="H267" s="4"/>
      <c r="I267" s="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34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2"/>
      <c r="B268" s="2"/>
      <c r="C268" s="241"/>
      <c r="D268" s="241"/>
      <c r="E268" s="2"/>
      <c r="F268" s="2"/>
      <c r="G268" s="4"/>
      <c r="H268" s="4"/>
      <c r="I268" s="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34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2"/>
      <c r="B269" s="2"/>
      <c r="C269" s="241"/>
      <c r="D269" s="241"/>
      <c r="E269" s="2"/>
      <c r="F269" s="2"/>
      <c r="G269" s="4"/>
      <c r="H269" s="4"/>
      <c r="I269" s="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34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2"/>
      <c r="B270" s="2"/>
      <c r="C270" s="241"/>
      <c r="D270" s="241"/>
      <c r="E270" s="2"/>
      <c r="F270" s="2"/>
      <c r="G270" s="4"/>
      <c r="H270" s="4"/>
      <c r="I270" s="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34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2"/>
      <c r="B271" s="2"/>
      <c r="C271" s="241"/>
      <c r="D271" s="241"/>
      <c r="E271" s="2"/>
      <c r="F271" s="2"/>
      <c r="G271" s="4"/>
      <c r="H271" s="4"/>
      <c r="I271" s="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34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2"/>
      <c r="B272" s="2"/>
      <c r="C272" s="241"/>
      <c r="D272" s="241"/>
      <c r="E272" s="2"/>
      <c r="F272" s="2"/>
      <c r="G272" s="4"/>
      <c r="H272" s="4"/>
      <c r="I272" s="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34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2"/>
      <c r="B273" s="2"/>
      <c r="C273" s="241"/>
      <c r="D273" s="241"/>
      <c r="E273" s="2"/>
      <c r="F273" s="2"/>
      <c r="G273" s="4"/>
      <c r="H273" s="4"/>
      <c r="I273" s="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34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2"/>
      <c r="B274" s="2"/>
      <c r="C274" s="241"/>
      <c r="D274" s="241"/>
      <c r="E274" s="2"/>
      <c r="F274" s="2"/>
      <c r="G274" s="4"/>
      <c r="H274" s="4"/>
      <c r="I274" s="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34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2"/>
      <c r="B275" s="2"/>
      <c r="C275" s="241"/>
      <c r="D275" s="241"/>
      <c r="E275" s="2"/>
      <c r="F275" s="2"/>
      <c r="G275" s="4"/>
      <c r="H275" s="4"/>
      <c r="I275" s="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34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2"/>
      <c r="B276" s="2"/>
      <c r="C276" s="241"/>
      <c r="D276" s="241"/>
      <c r="E276" s="2"/>
      <c r="F276" s="2"/>
      <c r="G276" s="4"/>
      <c r="H276" s="4"/>
      <c r="I276" s="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34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2"/>
      <c r="B277" s="2"/>
      <c r="C277" s="241"/>
      <c r="D277" s="241"/>
      <c r="E277" s="2"/>
      <c r="F277" s="2"/>
      <c r="G277" s="4"/>
      <c r="H277" s="4"/>
      <c r="I277" s="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34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"/>
      <c r="B278" s="2"/>
      <c r="C278" s="241"/>
      <c r="D278" s="241"/>
      <c r="E278" s="2"/>
      <c r="F278" s="2"/>
      <c r="G278" s="4"/>
      <c r="H278" s="4"/>
      <c r="I278" s="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34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2"/>
      <c r="B279" s="2"/>
      <c r="C279" s="241"/>
      <c r="D279" s="241"/>
      <c r="E279" s="2"/>
      <c r="F279" s="2"/>
      <c r="G279" s="4"/>
      <c r="H279" s="4"/>
      <c r="I279" s="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34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2"/>
      <c r="B280" s="2"/>
      <c r="C280" s="241"/>
      <c r="D280" s="241"/>
      <c r="E280" s="2"/>
      <c r="F280" s="2"/>
      <c r="G280" s="4"/>
      <c r="H280" s="4"/>
      <c r="I280" s="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34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2"/>
      <c r="B281" s="2"/>
      <c r="C281" s="241"/>
      <c r="D281" s="241"/>
      <c r="E281" s="2"/>
      <c r="F281" s="2"/>
      <c r="G281" s="4"/>
      <c r="H281" s="4"/>
      <c r="I281" s="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34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2"/>
      <c r="B282" s="2"/>
      <c r="C282" s="241"/>
      <c r="D282" s="241"/>
      <c r="E282" s="2"/>
      <c r="F282" s="2"/>
      <c r="G282" s="4"/>
      <c r="H282" s="4"/>
      <c r="I282" s="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34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2"/>
      <c r="B283" s="2"/>
      <c r="C283" s="241"/>
      <c r="D283" s="241"/>
      <c r="E283" s="2"/>
      <c r="F283" s="2"/>
      <c r="G283" s="4"/>
      <c r="H283" s="4"/>
      <c r="I283" s="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34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2"/>
      <c r="B284" s="2"/>
      <c r="C284" s="241"/>
      <c r="D284" s="241"/>
      <c r="E284" s="2"/>
      <c r="F284" s="2"/>
      <c r="G284" s="4"/>
      <c r="H284" s="4"/>
      <c r="I284" s="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34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2"/>
      <c r="B285" s="2"/>
      <c r="C285" s="241"/>
      <c r="D285" s="241"/>
      <c r="E285" s="2"/>
      <c r="F285" s="2"/>
      <c r="G285" s="4"/>
      <c r="H285" s="4"/>
      <c r="I285" s="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34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2"/>
      <c r="B286" s="2"/>
      <c r="C286" s="241"/>
      <c r="D286" s="241"/>
      <c r="E286" s="2"/>
      <c r="F286" s="2"/>
      <c r="G286" s="4"/>
      <c r="H286" s="4"/>
      <c r="I286" s="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34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2"/>
      <c r="B287" s="2"/>
      <c r="C287" s="241"/>
      <c r="D287" s="241"/>
      <c r="E287" s="2"/>
      <c r="F287" s="2"/>
      <c r="G287" s="4"/>
      <c r="H287" s="4"/>
      <c r="I287" s="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34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/>
      <c r="B288" s="2"/>
      <c r="C288" s="241"/>
      <c r="D288" s="241"/>
      <c r="E288" s="2"/>
      <c r="F288" s="2"/>
      <c r="G288" s="4"/>
      <c r="H288" s="4"/>
      <c r="I288" s="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34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2"/>
      <c r="B289" s="2"/>
      <c r="C289" s="241"/>
      <c r="D289" s="241"/>
      <c r="E289" s="2"/>
      <c r="F289" s="2"/>
      <c r="G289" s="4"/>
      <c r="H289" s="4"/>
      <c r="I289" s="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34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2"/>
      <c r="B290" s="2"/>
      <c r="C290" s="241"/>
      <c r="D290" s="241"/>
      <c r="E290" s="2"/>
      <c r="F290" s="2"/>
      <c r="G290" s="4"/>
      <c r="H290" s="4"/>
      <c r="I290" s="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34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2"/>
      <c r="B291" s="2"/>
      <c r="C291" s="241"/>
      <c r="D291" s="241"/>
      <c r="E291" s="2"/>
      <c r="F291" s="2"/>
      <c r="G291" s="4"/>
      <c r="H291" s="4"/>
      <c r="I291" s="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34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2"/>
      <c r="B292" s="2"/>
      <c r="C292" s="241"/>
      <c r="D292" s="241"/>
      <c r="E292" s="2"/>
      <c r="F292" s="2"/>
      <c r="G292" s="4"/>
      <c r="H292" s="4"/>
      <c r="I292" s="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34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"/>
      <c r="B293" s="2"/>
      <c r="C293" s="241"/>
      <c r="D293" s="241"/>
      <c r="E293" s="2"/>
      <c r="F293" s="2"/>
      <c r="G293" s="4"/>
      <c r="H293" s="4"/>
      <c r="I293" s="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34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2"/>
      <c r="B294" s="2"/>
      <c r="C294" s="241"/>
      <c r="D294" s="241"/>
      <c r="E294" s="2"/>
      <c r="F294" s="2"/>
      <c r="G294" s="4"/>
      <c r="H294" s="4"/>
      <c r="I294" s="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34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2"/>
      <c r="B295" s="2"/>
      <c r="C295" s="241"/>
      <c r="D295" s="241"/>
      <c r="E295" s="2"/>
      <c r="F295" s="2"/>
      <c r="G295" s="4"/>
      <c r="H295" s="4"/>
      <c r="I295" s="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34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2"/>
      <c r="B296" s="2"/>
      <c r="C296" s="241"/>
      <c r="D296" s="241"/>
      <c r="E296" s="2"/>
      <c r="F296" s="2"/>
      <c r="G296" s="4"/>
      <c r="H296" s="4"/>
      <c r="I296" s="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34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2"/>
      <c r="B297" s="2"/>
      <c r="C297" s="241"/>
      <c r="D297" s="241"/>
      <c r="E297" s="2"/>
      <c r="F297" s="2"/>
      <c r="G297" s="4"/>
      <c r="H297" s="4"/>
      <c r="I297" s="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34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"/>
      <c r="B298" s="2"/>
      <c r="C298" s="241"/>
      <c r="D298" s="241"/>
      <c r="E298" s="2"/>
      <c r="F298" s="2"/>
      <c r="G298" s="4"/>
      <c r="H298" s="4"/>
      <c r="I298" s="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34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2"/>
      <c r="B299" s="2"/>
      <c r="C299" s="241"/>
      <c r="D299" s="241"/>
      <c r="E299" s="2"/>
      <c r="F299" s="2"/>
      <c r="G299" s="4"/>
      <c r="H299" s="4"/>
      <c r="I299" s="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34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2"/>
      <c r="B300" s="2"/>
      <c r="C300" s="241"/>
      <c r="D300" s="241"/>
      <c r="E300" s="2"/>
      <c r="F300" s="2"/>
      <c r="G300" s="4"/>
      <c r="H300" s="4"/>
      <c r="I300" s="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34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2"/>
      <c r="B301" s="2"/>
      <c r="C301" s="241"/>
      <c r="D301" s="241"/>
      <c r="E301" s="2"/>
      <c r="F301" s="2"/>
      <c r="G301" s="4"/>
      <c r="H301" s="4"/>
      <c r="I301" s="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34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2"/>
      <c r="B302" s="2"/>
      <c r="C302" s="241"/>
      <c r="D302" s="241"/>
      <c r="E302" s="2"/>
      <c r="F302" s="2"/>
      <c r="G302" s="4"/>
      <c r="H302" s="4"/>
      <c r="I302" s="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34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"/>
      <c r="B303" s="2"/>
      <c r="C303" s="241"/>
      <c r="D303" s="241"/>
      <c r="E303" s="2"/>
      <c r="F303" s="2"/>
      <c r="G303" s="4"/>
      <c r="H303" s="4"/>
      <c r="I303" s="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34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2"/>
      <c r="B304" s="2"/>
      <c r="C304" s="241"/>
      <c r="D304" s="241"/>
      <c r="E304" s="2"/>
      <c r="F304" s="2"/>
      <c r="G304" s="4"/>
      <c r="H304" s="4"/>
      <c r="I304" s="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34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2"/>
      <c r="B305" s="2"/>
      <c r="C305" s="241"/>
      <c r="D305" s="241"/>
      <c r="E305" s="2"/>
      <c r="F305" s="2"/>
      <c r="G305" s="4"/>
      <c r="H305" s="4"/>
      <c r="I305" s="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34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2"/>
      <c r="B306" s="2"/>
      <c r="C306" s="241"/>
      <c r="D306" s="241"/>
      <c r="E306" s="2"/>
      <c r="F306" s="2"/>
      <c r="G306" s="4"/>
      <c r="H306" s="4"/>
      <c r="I306" s="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34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2"/>
      <c r="B307" s="2"/>
      <c r="C307" s="241"/>
      <c r="D307" s="241"/>
      <c r="E307" s="2"/>
      <c r="F307" s="2"/>
      <c r="G307" s="4"/>
      <c r="H307" s="4"/>
      <c r="I307" s="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34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"/>
      <c r="B308" s="2"/>
      <c r="C308" s="241"/>
      <c r="D308" s="241"/>
      <c r="E308" s="2"/>
      <c r="F308" s="2"/>
      <c r="G308" s="4"/>
      <c r="H308" s="4"/>
      <c r="I308" s="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34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2"/>
      <c r="B309" s="2"/>
      <c r="C309" s="241"/>
      <c r="D309" s="241"/>
      <c r="E309" s="2"/>
      <c r="F309" s="2"/>
      <c r="G309" s="4"/>
      <c r="H309" s="4"/>
      <c r="I309" s="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34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2"/>
      <c r="B310" s="2"/>
      <c r="C310" s="241"/>
      <c r="D310" s="241"/>
      <c r="E310" s="2"/>
      <c r="F310" s="2"/>
      <c r="G310" s="4"/>
      <c r="H310" s="4"/>
      <c r="I310" s="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34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2"/>
      <c r="B311" s="2"/>
      <c r="C311" s="241"/>
      <c r="D311" s="241"/>
      <c r="E311" s="2"/>
      <c r="F311" s="2"/>
      <c r="G311" s="4"/>
      <c r="H311" s="4"/>
      <c r="I311" s="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34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2"/>
      <c r="B312" s="2"/>
      <c r="C312" s="241"/>
      <c r="D312" s="241"/>
      <c r="E312" s="2"/>
      <c r="F312" s="2"/>
      <c r="G312" s="4"/>
      <c r="H312" s="4"/>
      <c r="I312" s="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34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"/>
      <c r="B313" s="2"/>
      <c r="C313" s="241"/>
      <c r="D313" s="241"/>
      <c r="E313" s="2"/>
      <c r="F313" s="2"/>
      <c r="G313" s="4"/>
      <c r="H313" s="4"/>
      <c r="I313" s="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34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2"/>
      <c r="B314" s="2"/>
      <c r="C314" s="241"/>
      <c r="D314" s="241"/>
      <c r="E314" s="2"/>
      <c r="F314" s="2"/>
      <c r="G314" s="4"/>
      <c r="H314" s="4"/>
      <c r="I314" s="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34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2"/>
      <c r="B315" s="2"/>
      <c r="C315" s="241"/>
      <c r="D315" s="241"/>
      <c r="E315" s="2"/>
      <c r="F315" s="2"/>
      <c r="G315" s="4"/>
      <c r="H315" s="4"/>
      <c r="I315" s="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34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2"/>
      <c r="B316" s="2"/>
      <c r="C316" s="241"/>
      <c r="D316" s="241"/>
      <c r="E316" s="2"/>
      <c r="F316" s="2"/>
      <c r="G316" s="4"/>
      <c r="H316" s="4"/>
      <c r="I316" s="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34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2"/>
      <c r="B317" s="2"/>
      <c r="C317" s="241"/>
      <c r="D317" s="241"/>
      <c r="E317" s="2"/>
      <c r="F317" s="2"/>
      <c r="G317" s="4"/>
      <c r="H317" s="4"/>
      <c r="I317" s="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34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2"/>
      <c r="B318" s="2"/>
      <c r="C318" s="241"/>
      <c r="D318" s="241"/>
      <c r="E318" s="2"/>
      <c r="F318" s="2"/>
      <c r="G318" s="4"/>
      <c r="H318" s="4"/>
      <c r="I318" s="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34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2"/>
      <c r="B319" s="2"/>
      <c r="C319" s="241"/>
      <c r="D319" s="241"/>
      <c r="E319" s="2"/>
      <c r="F319" s="2"/>
      <c r="G319" s="4"/>
      <c r="H319" s="4"/>
      <c r="I319" s="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34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2"/>
      <c r="B320" s="2"/>
      <c r="C320" s="241"/>
      <c r="D320" s="241"/>
      <c r="E320" s="2"/>
      <c r="F320" s="2"/>
      <c r="G320" s="4"/>
      <c r="H320" s="4"/>
      <c r="I320" s="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34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2"/>
      <c r="B321" s="2"/>
      <c r="C321" s="241"/>
      <c r="D321" s="241"/>
      <c r="E321" s="2"/>
      <c r="F321" s="2"/>
      <c r="G321" s="4"/>
      <c r="H321" s="4"/>
      <c r="I321" s="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34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2"/>
      <c r="B322" s="2"/>
      <c r="C322" s="241"/>
      <c r="D322" s="241"/>
      <c r="E322" s="2"/>
      <c r="F322" s="2"/>
      <c r="G322" s="4"/>
      <c r="H322" s="4"/>
      <c r="I322" s="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34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2"/>
      <c r="B323" s="2"/>
      <c r="C323" s="241"/>
      <c r="D323" s="241"/>
      <c r="E323" s="2"/>
      <c r="F323" s="2"/>
      <c r="G323" s="4"/>
      <c r="H323" s="4"/>
      <c r="I323" s="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34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2"/>
      <c r="B324" s="2"/>
      <c r="C324" s="241"/>
      <c r="D324" s="241"/>
      <c r="E324" s="2"/>
      <c r="F324" s="2"/>
      <c r="G324" s="4"/>
      <c r="H324" s="4"/>
      <c r="I324" s="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34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2"/>
      <c r="B325" s="2"/>
      <c r="C325" s="241"/>
      <c r="D325" s="241"/>
      <c r="E325" s="2"/>
      <c r="F325" s="2"/>
      <c r="G325" s="4"/>
      <c r="H325" s="4"/>
      <c r="I325" s="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34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/>
      <c r="B326" s="2"/>
      <c r="C326" s="241"/>
      <c r="D326" s="241"/>
      <c r="E326" s="2"/>
      <c r="F326" s="2"/>
      <c r="G326" s="4"/>
      <c r="H326" s="4"/>
      <c r="I326" s="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34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2"/>
      <c r="B327" s="2"/>
      <c r="C327" s="241"/>
      <c r="D327" s="241"/>
      <c r="E327" s="2"/>
      <c r="F327" s="2"/>
      <c r="G327" s="4"/>
      <c r="H327" s="4"/>
      <c r="I327" s="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34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2"/>
      <c r="B328" s="2"/>
      <c r="C328" s="241"/>
      <c r="D328" s="241"/>
      <c r="E328" s="2"/>
      <c r="F328" s="2"/>
      <c r="G328" s="4"/>
      <c r="H328" s="4"/>
      <c r="I328" s="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34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2"/>
      <c r="B329" s="2"/>
      <c r="C329" s="241"/>
      <c r="D329" s="241"/>
      <c r="E329" s="2"/>
      <c r="F329" s="2"/>
      <c r="G329" s="4"/>
      <c r="H329" s="4"/>
      <c r="I329" s="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34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2"/>
      <c r="B330" s="2"/>
      <c r="C330" s="241"/>
      <c r="D330" s="241"/>
      <c r="E330" s="2"/>
      <c r="F330" s="2"/>
      <c r="G330" s="4"/>
      <c r="H330" s="4"/>
      <c r="I330" s="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34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2"/>
      <c r="B331" s="2"/>
      <c r="C331" s="241"/>
      <c r="D331" s="241"/>
      <c r="E331" s="2"/>
      <c r="F331" s="2"/>
      <c r="G331" s="4"/>
      <c r="H331" s="4"/>
      <c r="I331" s="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34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"/>
      <c r="B332" s="2"/>
      <c r="C332" s="241"/>
      <c r="D332" s="241"/>
      <c r="E332" s="2"/>
      <c r="F332" s="2"/>
      <c r="G332" s="4"/>
      <c r="H332" s="4"/>
      <c r="I332" s="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34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"/>
      <c r="B333" s="2"/>
      <c r="C333" s="241"/>
      <c r="D333" s="241"/>
      <c r="E333" s="2"/>
      <c r="F333" s="2"/>
      <c r="G333" s="4"/>
      <c r="H333" s="4"/>
      <c r="I333" s="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34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"/>
      <c r="B334" s="2"/>
      <c r="C334" s="241"/>
      <c r="D334" s="241"/>
      <c r="E334" s="2"/>
      <c r="F334" s="2"/>
      <c r="G334" s="4"/>
      <c r="H334" s="4"/>
      <c r="I334" s="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34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2"/>
      <c r="B335" s="2"/>
      <c r="C335" s="241"/>
      <c r="D335" s="241"/>
      <c r="E335" s="2"/>
      <c r="F335" s="2"/>
      <c r="G335" s="4"/>
      <c r="H335" s="4"/>
      <c r="I335" s="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34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"/>
      <c r="B336" s="2"/>
      <c r="C336" s="241"/>
      <c r="D336" s="241"/>
      <c r="E336" s="2"/>
      <c r="F336" s="2"/>
      <c r="G336" s="4"/>
      <c r="H336" s="4"/>
      <c r="I336" s="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34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2"/>
      <c r="B337" s="2"/>
      <c r="C337" s="241"/>
      <c r="D337" s="241"/>
      <c r="E337" s="2"/>
      <c r="F337" s="2"/>
      <c r="G337" s="4"/>
      <c r="H337" s="4"/>
      <c r="I337" s="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34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2"/>
      <c r="B338" s="2"/>
      <c r="C338" s="241"/>
      <c r="D338" s="241"/>
      <c r="E338" s="2"/>
      <c r="F338" s="2"/>
      <c r="G338" s="4"/>
      <c r="H338" s="4"/>
      <c r="I338" s="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34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"/>
      <c r="B339" s="2"/>
      <c r="C339" s="241"/>
      <c r="D339" s="241"/>
      <c r="E339" s="2"/>
      <c r="F339" s="2"/>
      <c r="G339" s="4"/>
      <c r="H339" s="4"/>
      <c r="I339" s="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34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2"/>
      <c r="B340" s="2"/>
      <c r="C340" s="241"/>
      <c r="D340" s="241"/>
      <c r="E340" s="2"/>
      <c r="F340" s="2"/>
      <c r="G340" s="4"/>
      <c r="H340" s="4"/>
      <c r="I340" s="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34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2"/>
      <c r="B341" s="2"/>
      <c r="C341" s="241"/>
      <c r="D341" s="241"/>
      <c r="E341" s="2"/>
      <c r="F341" s="2"/>
      <c r="G341" s="4"/>
      <c r="H341" s="4"/>
      <c r="I341" s="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34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2"/>
      <c r="B342" s="2"/>
      <c r="C342" s="241"/>
      <c r="D342" s="241"/>
      <c r="E342" s="2"/>
      <c r="F342" s="2"/>
      <c r="G342" s="4"/>
      <c r="H342" s="4"/>
      <c r="I342" s="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34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2"/>
      <c r="B343" s="2"/>
      <c r="C343" s="241"/>
      <c r="D343" s="241"/>
      <c r="E343" s="2"/>
      <c r="F343" s="2"/>
      <c r="G343" s="4"/>
      <c r="H343" s="4"/>
      <c r="I343" s="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34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2"/>
      <c r="B344" s="2"/>
      <c r="C344" s="241"/>
      <c r="D344" s="241"/>
      <c r="E344" s="2"/>
      <c r="F344" s="2"/>
      <c r="G344" s="4"/>
      <c r="H344" s="4"/>
      <c r="I344" s="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34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2"/>
      <c r="B345" s="2"/>
      <c r="C345" s="241"/>
      <c r="D345" s="241"/>
      <c r="E345" s="2"/>
      <c r="F345" s="2"/>
      <c r="G345" s="4"/>
      <c r="H345" s="4"/>
      <c r="I345" s="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34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2"/>
      <c r="B346" s="2"/>
      <c r="C346" s="241"/>
      <c r="D346" s="241"/>
      <c r="E346" s="2"/>
      <c r="F346" s="2"/>
      <c r="G346" s="4"/>
      <c r="H346" s="4"/>
      <c r="I346" s="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34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2"/>
      <c r="B347" s="2"/>
      <c r="C347" s="241"/>
      <c r="D347" s="241"/>
      <c r="E347" s="2"/>
      <c r="F347" s="2"/>
      <c r="G347" s="4"/>
      <c r="H347" s="4"/>
      <c r="I347" s="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34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2"/>
      <c r="B348" s="2"/>
      <c r="C348" s="241"/>
      <c r="D348" s="241"/>
      <c r="E348" s="2"/>
      <c r="F348" s="2"/>
      <c r="G348" s="4"/>
      <c r="H348" s="4"/>
      <c r="I348" s="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34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2"/>
      <c r="B349" s="2"/>
      <c r="C349" s="241"/>
      <c r="D349" s="241"/>
      <c r="E349" s="2"/>
      <c r="F349" s="2"/>
      <c r="G349" s="4"/>
      <c r="H349" s="4"/>
      <c r="I349" s="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34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2"/>
      <c r="B350" s="2"/>
      <c r="C350" s="241"/>
      <c r="D350" s="241"/>
      <c r="E350" s="2"/>
      <c r="F350" s="2"/>
      <c r="G350" s="4"/>
      <c r="H350" s="4"/>
      <c r="I350" s="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34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2"/>
      <c r="B351" s="2"/>
      <c r="C351" s="241"/>
      <c r="D351" s="241"/>
      <c r="E351" s="2"/>
      <c r="F351" s="2"/>
      <c r="G351" s="4"/>
      <c r="H351" s="4"/>
      <c r="I351" s="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34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2"/>
      <c r="B352" s="2"/>
      <c r="C352" s="241"/>
      <c r="D352" s="241"/>
      <c r="E352" s="2"/>
      <c r="F352" s="2"/>
      <c r="G352" s="4"/>
      <c r="H352" s="4"/>
      <c r="I352" s="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34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2"/>
      <c r="B353" s="2"/>
      <c r="C353" s="241"/>
      <c r="D353" s="241"/>
      <c r="E353" s="2"/>
      <c r="F353" s="2"/>
      <c r="G353" s="4"/>
      <c r="H353" s="4"/>
      <c r="I353" s="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34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2"/>
      <c r="B354" s="2"/>
      <c r="C354" s="241"/>
      <c r="D354" s="241"/>
      <c r="E354" s="2"/>
      <c r="F354" s="2"/>
      <c r="G354" s="4"/>
      <c r="H354" s="4"/>
      <c r="I354" s="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34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2"/>
      <c r="B355" s="2"/>
      <c r="C355" s="241"/>
      <c r="D355" s="241"/>
      <c r="E355" s="2"/>
      <c r="F355" s="2"/>
      <c r="G355" s="4"/>
      <c r="H355" s="4"/>
      <c r="I355" s="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34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2"/>
      <c r="B356" s="2"/>
      <c r="C356" s="241"/>
      <c r="D356" s="241"/>
      <c r="E356" s="2"/>
      <c r="F356" s="2"/>
      <c r="G356" s="4"/>
      <c r="H356" s="4"/>
      <c r="I356" s="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34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2"/>
      <c r="B357" s="2"/>
      <c r="C357" s="241"/>
      <c r="D357" s="241"/>
      <c r="E357" s="2"/>
      <c r="F357" s="2"/>
      <c r="G357" s="4"/>
      <c r="H357" s="4"/>
      <c r="I357" s="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34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2"/>
      <c r="B358" s="2"/>
      <c r="C358" s="241"/>
      <c r="D358" s="241"/>
      <c r="E358" s="2"/>
      <c r="F358" s="2"/>
      <c r="G358" s="4"/>
      <c r="H358" s="4"/>
      <c r="I358" s="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34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2"/>
      <c r="B359" s="2"/>
      <c r="C359" s="241"/>
      <c r="D359" s="241"/>
      <c r="E359" s="2"/>
      <c r="F359" s="2"/>
      <c r="G359" s="4"/>
      <c r="H359" s="4"/>
      <c r="I359" s="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34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2"/>
      <c r="B360" s="2"/>
      <c r="C360" s="241"/>
      <c r="D360" s="241"/>
      <c r="E360" s="2"/>
      <c r="F360" s="2"/>
      <c r="G360" s="4"/>
      <c r="H360" s="4"/>
      <c r="I360" s="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34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2"/>
      <c r="B361" s="2"/>
      <c r="C361" s="241"/>
      <c r="D361" s="241"/>
      <c r="E361" s="2"/>
      <c r="F361" s="2"/>
      <c r="G361" s="4"/>
      <c r="H361" s="4"/>
      <c r="I361" s="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34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2"/>
      <c r="B362" s="2"/>
      <c r="C362" s="241"/>
      <c r="D362" s="241"/>
      <c r="E362" s="2"/>
      <c r="F362" s="2"/>
      <c r="G362" s="4"/>
      <c r="H362" s="4"/>
      <c r="I362" s="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34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2"/>
      <c r="B363" s="2"/>
      <c r="C363" s="241"/>
      <c r="D363" s="241"/>
      <c r="E363" s="2"/>
      <c r="F363" s="2"/>
      <c r="G363" s="4"/>
      <c r="H363" s="4"/>
      <c r="I363" s="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34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2"/>
      <c r="B364" s="2"/>
      <c r="C364" s="241"/>
      <c r="D364" s="241"/>
      <c r="E364" s="2"/>
      <c r="F364" s="2"/>
      <c r="G364" s="4"/>
      <c r="H364" s="4"/>
      <c r="I364" s="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34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2"/>
      <c r="B365" s="2"/>
      <c r="C365" s="241"/>
      <c r="D365" s="241"/>
      <c r="E365" s="2"/>
      <c r="F365" s="2"/>
      <c r="G365" s="4"/>
      <c r="H365" s="4"/>
      <c r="I365" s="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34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2"/>
      <c r="B366" s="2"/>
      <c r="C366" s="241"/>
      <c r="D366" s="241"/>
      <c r="E366" s="2"/>
      <c r="F366" s="2"/>
      <c r="G366" s="4"/>
      <c r="H366" s="4"/>
      <c r="I366" s="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34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2"/>
      <c r="B367" s="2"/>
      <c r="C367" s="241"/>
      <c r="D367" s="241"/>
      <c r="E367" s="2"/>
      <c r="F367" s="2"/>
      <c r="G367" s="4"/>
      <c r="H367" s="4"/>
      <c r="I367" s="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34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2"/>
      <c r="B368" s="2"/>
      <c r="C368" s="241"/>
      <c r="D368" s="241"/>
      <c r="E368" s="2"/>
      <c r="F368" s="2"/>
      <c r="G368" s="4"/>
      <c r="H368" s="4"/>
      <c r="I368" s="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34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2"/>
      <c r="B369" s="2"/>
      <c r="C369" s="241"/>
      <c r="D369" s="241"/>
      <c r="E369" s="2"/>
      <c r="F369" s="2"/>
      <c r="G369" s="4"/>
      <c r="H369" s="4"/>
      <c r="I369" s="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34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2"/>
      <c r="B370" s="2"/>
      <c r="C370" s="241"/>
      <c r="D370" s="241"/>
      <c r="E370" s="2"/>
      <c r="F370" s="2"/>
      <c r="G370" s="4"/>
      <c r="H370" s="4"/>
      <c r="I370" s="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34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2"/>
      <c r="B371" s="2"/>
      <c r="C371" s="241"/>
      <c r="D371" s="241"/>
      <c r="E371" s="2"/>
      <c r="F371" s="2"/>
      <c r="G371" s="4"/>
      <c r="H371" s="4"/>
      <c r="I371" s="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34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2"/>
      <c r="B372" s="2"/>
      <c r="C372" s="241"/>
      <c r="D372" s="241"/>
      <c r="E372" s="2"/>
      <c r="F372" s="2"/>
      <c r="G372" s="4"/>
      <c r="H372" s="4"/>
      <c r="I372" s="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34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2"/>
      <c r="B373" s="2"/>
      <c r="C373" s="241"/>
      <c r="D373" s="241"/>
      <c r="E373" s="2"/>
      <c r="F373" s="2"/>
      <c r="G373" s="4"/>
      <c r="H373" s="4"/>
      <c r="I373" s="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34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2"/>
      <c r="B374" s="2"/>
      <c r="C374" s="241"/>
      <c r="D374" s="241"/>
      <c r="E374" s="2"/>
      <c r="F374" s="2"/>
      <c r="G374" s="4"/>
      <c r="H374" s="4"/>
      <c r="I374" s="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34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2"/>
      <c r="B375" s="2"/>
      <c r="C375" s="241"/>
      <c r="D375" s="241"/>
      <c r="E375" s="2"/>
      <c r="F375" s="2"/>
      <c r="G375" s="4"/>
      <c r="H375" s="4"/>
      <c r="I375" s="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34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2"/>
      <c r="B376" s="2"/>
      <c r="C376" s="241"/>
      <c r="D376" s="241"/>
      <c r="E376" s="2"/>
      <c r="F376" s="2"/>
      <c r="G376" s="4"/>
      <c r="H376" s="4"/>
      <c r="I376" s="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34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2"/>
      <c r="B377" s="2"/>
      <c r="C377" s="241"/>
      <c r="D377" s="241"/>
      <c r="E377" s="2"/>
      <c r="F377" s="2"/>
      <c r="G377" s="4"/>
      <c r="H377" s="4"/>
      <c r="I377" s="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34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2"/>
      <c r="B378" s="2"/>
      <c r="C378" s="241"/>
      <c r="D378" s="241"/>
      <c r="E378" s="2"/>
      <c r="F378" s="2"/>
      <c r="G378" s="4"/>
      <c r="H378" s="4"/>
      <c r="I378" s="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34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2"/>
      <c r="B379" s="2"/>
      <c r="C379" s="241"/>
      <c r="D379" s="241"/>
      <c r="E379" s="2"/>
      <c r="F379" s="2"/>
      <c r="G379" s="4"/>
      <c r="H379" s="4"/>
      <c r="I379" s="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34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2"/>
      <c r="B380" s="2"/>
      <c r="C380" s="241"/>
      <c r="D380" s="241"/>
      <c r="E380" s="2"/>
      <c r="F380" s="2"/>
      <c r="G380" s="4"/>
      <c r="H380" s="4"/>
      <c r="I380" s="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34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2"/>
      <c r="B381" s="2"/>
      <c r="C381" s="241"/>
      <c r="D381" s="241"/>
      <c r="E381" s="2"/>
      <c r="F381" s="2"/>
      <c r="G381" s="4"/>
      <c r="H381" s="4"/>
      <c r="I381" s="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34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2"/>
      <c r="B382" s="2"/>
      <c r="C382" s="241"/>
      <c r="D382" s="241"/>
      <c r="E382" s="2"/>
      <c r="F382" s="2"/>
      <c r="G382" s="4"/>
      <c r="H382" s="4"/>
      <c r="I382" s="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34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2"/>
      <c r="B383" s="2"/>
      <c r="C383" s="241"/>
      <c r="D383" s="241"/>
      <c r="E383" s="2"/>
      <c r="F383" s="2"/>
      <c r="G383" s="4"/>
      <c r="H383" s="4"/>
      <c r="I383" s="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34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2"/>
      <c r="B384" s="2"/>
      <c r="C384" s="241"/>
      <c r="D384" s="241"/>
      <c r="E384" s="2"/>
      <c r="F384" s="2"/>
      <c r="G384" s="4"/>
      <c r="H384" s="4"/>
      <c r="I384" s="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34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2"/>
      <c r="B385" s="2"/>
      <c r="C385" s="241"/>
      <c r="D385" s="241"/>
      <c r="E385" s="2"/>
      <c r="F385" s="2"/>
      <c r="G385" s="4"/>
      <c r="H385" s="4"/>
      <c r="I385" s="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34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2"/>
      <c r="B386" s="2"/>
      <c r="C386" s="241"/>
      <c r="D386" s="241"/>
      <c r="E386" s="2"/>
      <c r="F386" s="2"/>
      <c r="G386" s="4"/>
      <c r="H386" s="4"/>
      <c r="I386" s="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34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2"/>
      <c r="B387" s="2"/>
      <c r="C387" s="241"/>
      <c r="D387" s="241"/>
      <c r="E387" s="2"/>
      <c r="F387" s="2"/>
      <c r="G387" s="4"/>
      <c r="H387" s="4"/>
      <c r="I387" s="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34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2"/>
      <c r="B388" s="2"/>
      <c r="C388" s="241"/>
      <c r="D388" s="241"/>
      <c r="E388" s="2"/>
      <c r="F388" s="2"/>
      <c r="G388" s="4"/>
      <c r="H388" s="4"/>
      <c r="I388" s="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34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2"/>
      <c r="B389" s="2"/>
      <c r="C389" s="241"/>
      <c r="D389" s="241"/>
      <c r="E389" s="2"/>
      <c r="F389" s="2"/>
      <c r="G389" s="4"/>
      <c r="H389" s="4"/>
      <c r="I389" s="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34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2"/>
      <c r="B390" s="2"/>
      <c r="C390" s="241"/>
      <c r="D390" s="241"/>
      <c r="E390" s="2"/>
      <c r="F390" s="2"/>
      <c r="G390" s="4"/>
      <c r="H390" s="4"/>
      <c r="I390" s="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34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2"/>
      <c r="B391" s="2"/>
      <c r="C391" s="241"/>
      <c r="D391" s="241"/>
      <c r="E391" s="2"/>
      <c r="F391" s="2"/>
      <c r="G391" s="4"/>
      <c r="H391" s="4"/>
      <c r="I391" s="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34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2"/>
      <c r="B392" s="2"/>
      <c r="C392" s="241"/>
      <c r="D392" s="241"/>
      <c r="E392" s="2"/>
      <c r="F392" s="2"/>
      <c r="G392" s="4"/>
      <c r="H392" s="4"/>
      <c r="I392" s="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34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2"/>
      <c r="B393" s="2"/>
      <c r="C393" s="241"/>
      <c r="D393" s="241"/>
      <c r="E393" s="2"/>
      <c r="F393" s="2"/>
      <c r="G393" s="4"/>
      <c r="H393" s="4"/>
      <c r="I393" s="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34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2"/>
      <c r="B394" s="2"/>
      <c r="C394" s="241"/>
      <c r="D394" s="241"/>
      <c r="E394" s="2"/>
      <c r="F394" s="2"/>
      <c r="G394" s="4"/>
      <c r="H394" s="4"/>
      <c r="I394" s="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34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2"/>
      <c r="B395" s="2"/>
      <c r="C395" s="241"/>
      <c r="D395" s="241"/>
      <c r="E395" s="2"/>
      <c r="F395" s="2"/>
      <c r="G395" s="4"/>
      <c r="H395" s="4"/>
      <c r="I395" s="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34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2"/>
      <c r="B396" s="2"/>
      <c r="C396" s="241"/>
      <c r="D396" s="241"/>
      <c r="E396" s="2"/>
      <c r="F396" s="2"/>
      <c r="G396" s="4"/>
      <c r="H396" s="4"/>
      <c r="I396" s="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34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2"/>
      <c r="B397" s="2"/>
      <c r="C397" s="241"/>
      <c r="D397" s="241"/>
      <c r="E397" s="2"/>
      <c r="F397" s="2"/>
      <c r="G397" s="4"/>
      <c r="H397" s="4"/>
      <c r="I397" s="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34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2"/>
      <c r="B398" s="2"/>
      <c r="C398" s="241"/>
      <c r="D398" s="241"/>
      <c r="E398" s="2"/>
      <c r="F398" s="2"/>
      <c r="G398" s="4"/>
      <c r="H398" s="4"/>
      <c r="I398" s="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34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2"/>
      <c r="B399" s="2"/>
      <c r="C399" s="241"/>
      <c r="D399" s="241"/>
      <c r="E399" s="2"/>
      <c r="F399" s="2"/>
      <c r="G399" s="4"/>
      <c r="H399" s="4"/>
      <c r="I399" s="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34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2"/>
      <c r="B400" s="2"/>
      <c r="C400" s="241"/>
      <c r="D400" s="241"/>
      <c r="E400" s="2"/>
      <c r="F400" s="2"/>
      <c r="G400" s="4"/>
      <c r="H400" s="4"/>
      <c r="I400" s="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34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2"/>
      <c r="B401" s="2"/>
      <c r="C401" s="241"/>
      <c r="D401" s="241"/>
      <c r="E401" s="2"/>
      <c r="F401" s="2"/>
      <c r="G401" s="4"/>
      <c r="H401" s="4"/>
      <c r="I401" s="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34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2"/>
      <c r="B402" s="2"/>
      <c r="C402" s="241"/>
      <c r="D402" s="241"/>
      <c r="E402" s="2"/>
      <c r="F402" s="2"/>
      <c r="G402" s="4"/>
      <c r="H402" s="4"/>
      <c r="I402" s="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34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2"/>
      <c r="B403" s="2"/>
      <c r="C403" s="241"/>
      <c r="D403" s="241"/>
      <c r="E403" s="2"/>
      <c r="F403" s="2"/>
      <c r="G403" s="4"/>
      <c r="H403" s="4"/>
      <c r="I403" s="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34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2"/>
      <c r="B404" s="2"/>
      <c r="C404" s="241"/>
      <c r="D404" s="241"/>
      <c r="E404" s="2"/>
      <c r="F404" s="2"/>
      <c r="G404" s="4"/>
      <c r="H404" s="4"/>
      <c r="I404" s="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34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2"/>
      <c r="B405" s="2"/>
      <c r="C405" s="241"/>
      <c r="D405" s="241"/>
      <c r="E405" s="2"/>
      <c r="F405" s="2"/>
      <c r="G405" s="4"/>
      <c r="H405" s="4"/>
      <c r="I405" s="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34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2"/>
      <c r="B406" s="2"/>
      <c r="C406" s="241"/>
      <c r="D406" s="241"/>
      <c r="E406" s="2"/>
      <c r="F406" s="2"/>
      <c r="G406" s="4"/>
      <c r="H406" s="4"/>
      <c r="I406" s="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34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2"/>
      <c r="B407" s="2"/>
      <c r="C407" s="241"/>
      <c r="D407" s="241"/>
      <c r="E407" s="2"/>
      <c r="F407" s="2"/>
      <c r="G407" s="4"/>
      <c r="H407" s="4"/>
      <c r="I407" s="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34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2"/>
      <c r="B408" s="2"/>
      <c r="C408" s="241"/>
      <c r="D408" s="241"/>
      <c r="E408" s="2"/>
      <c r="F408" s="2"/>
      <c r="G408" s="4"/>
      <c r="H408" s="4"/>
      <c r="I408" s="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34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2"/>
      <c r="B409" s="2"/>
      <c r="C409" s="241"/>
      <c r="D409" s="241"/>
      <c r="E409" s="2"/>
      <c r="F409" s="2"/>
      <c r="G409" s="4"/>
      <c r="H409" s="4"/>
      <c r="I409" s="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34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2"/>
      <c r="B410" s="2"/>
      <c r="C410" s="241"/>
      <c r="D410" s="241"/>
      <c r="E410" s="2"/>
      <c r="F410" s="2"/>
      <c r="G410" s="4"/>
      <c r="H410" s="4"/>
      <c r="I410" s="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34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2"/>
      <c r="B411" s="2"/>
      <c r="C411" s="241"/>
      <c r="D411" s="241"/>
      <c r="E411" s="2"/>
      <c r="F411" s="2"/>
      <c r="G411" s="4"/>
      <c r="H411" s="4"/>
      <c r="I411" s="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34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2"/>
      <c r="B412" s="2"/>
      <c r="C412" s="241"/>
      <c r="D412" s="241"/>
      <c r="E412" s="2"/>
      <c r="F412" s="2"/>
      <c r="G412" s="4"/>
      <c r="H412" s="4"/>
      <c r="I412" s="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34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2"/>
      <c r="B413" s="2"/>
      <c r="C413" s="241"/>
      <c r="D413" s="241"/>
      <c r="E413" s="2"/>
      <c r="F413" s="2"/>
      <c r="G413" s="4"/>
      <c r="H413" s="4"/>
      <c r="I413" s="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34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2"/>
      <c r="B414" s="2"/>
      <c r="C414" s="241"/>
      <c r="D414" s="241"/>
      <c r="E414" s="2"/>
      <c r="F414" s="2"/>
      <c r="G414" s="4"/>
      <c r="H414" s="4"/>
      <c r="I414" s="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34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2"/>
      <c r="B415" s="2"/>
      <c r="C415" s="241"/>
      <c r="D415" s="241"/>
      <c r="E415" s="2"/>
      <c r="F415" s="2"/>
      <c r="G415" s="4"/>
      <c r="H415" s="4"/>
      <c r="I415" s="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34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2"/>
      <c r="B416" s="2"/>
      <c r="C416" s="241"/>
      <c r="D416" s="241"/>
      <c r="E416" s="2"/>
      <c r="F416" s="2"/>
      <c r="G416" s="4"/>
      <c r="H416" s="4"/>
      <c r="I416" s="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34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2"/>
      <c r="B417" s="2"/>
      <c r="C417" s="241"/>
      <c r="D417" s="241"/>
      <c r="E417" s="2"/>
      <c r="F417" s="2"/>
      <c r="G417" s="4"/>
      <c r="H417" s="4"/>
      <c r="I417" s="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34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2"/>
      <c r="B418" s="2"/>
      <c r="C418" s="241"/>
      <c r="D418" s="241"/>
      <c r="E418" s="2"/>
      <c r="F418" s="2"/>
      <c r="G418" s="4"/>
      <c r="H418" s="4"/>
      <c r="I418" s="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34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2"/>
      <c r="B419" s="2"/>
      <c r="C419" s="241"/>
      <c r="D419" s="241"/>
      <c r="E419" s="2"/>
      <c r="F419" s="2"/>
      <c r="G419" s="4"/>
      <c r="H419" s="4"/>
      <c r="I419" s="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34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2"/>
      <c r="B420" s="2"/>
      <c r="C420" s="241"/>
      <c r="D420" s="241"/>
      <c r="E420" s="2"/>
      <c r="F420" s="2"/>
      <c r="G420" s="4"/>
      <c r="H420" s="4"/>
      <c r="I420" s="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34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2"/>
      <c r="B421" s="2"/>
      <c r="C421" s="241"/>
      <c r="D421" s="241"/>
      <c r="E421" s="2"/>
      <c r="F421" s="2"/>
      <c r="G421" s="4"/>
      <c r="H421" s="4"/>
      <c r="I421" s="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34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2"/>
      <c r="B422" s="2"/>
      <c r="C422" s="241"/>
      <c r="D422" s="241"/>
      <c r="E422" s="2"/>
      <c r="F422" s="2"/>
      <c r="G422" s="4"/>
      <c r="H422" s="4"/>
      <c r="I422" s="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34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2"/>
      <c r="B423" s="2"/>
      <c r="C423" s="241"/>
      <c r="D423" s="241"/>
      <c r="E423" s="2"/>
      <c r="F423" s="2"/>
      <c r="G423" s="4"/>
      <c r="H423" s="4"/>
      <c r="I423" s="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34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2"/>
      <c r="B424" s="2"/>
      <c r="C424" s="241"/>
      <c r="D424" s="241"/>
      <c r="E424" s="2"/>
      <c r="F424" s="2"/>
      <c r="G424" s="4"/>
      <c r="H424" s="4"/>
      <c r="I424" s="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34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2"/>
      <c r="B425" s="2"/>
      <c r="C425" s="241"/>
      <c r="D425" s="241"/>
      <c r="E425" s="2"/>
      <c r="F425" s="2"/>
      <c r="G425" s="4"/>
      <c r="H425" s="4"/>
      <c r="I425" s="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34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2"/>
      <c r="B426" s="2"/>
      <c r="C426" s="241"/>
      <c r="D426" s="241"/>
      <c r="E426" s="2"/>
      <c r="F426" s="2"/>
      <c r="G426" s="4"/>
      <c r="H426" s="4"/>
      <c r="I426" s="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34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2"/>
      <c r="B427" s="2"/>
      <c r="C427" s="241"/>
      <c r="D427" s="241"/>
      <c r="E427" s="2"/>
      <c r="F427" s="2"/>
      <c r="G427" s="4"/>
      <c r="H427" s="4"/>
      <c r="I427" s="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34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2"/>
      <c r="B428" s="2"/>
      <c r="C428" s="241"/>
      <c r="D428" s="241"/>
      <c r="E428" s="2"/>
      <c r="F428" s="2"/>
      <c r="G428" s="4"/>
      <c r="H428" s="4"/>
      <c r="I428" s="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34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2"/>
      <c r="B429" s="2"/>
      <c r="C429" s="241"/>
      <c r="D429" s="241"/>
      <c r="E429" s="2"/>
      <c r="F429" s="2"/>
      <c r="G429" s="4"/>
      <c r="H429" s="4"/>
      <c r="I429" s="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34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2"/>
      <c r="B430" s="2"/>
      <c r="C430" s="241"/>
      <c r="D430" s="241"/>
      <c r="E430" s="2"/>
      <c r="F430" s="2"/>
      <c r="G430" s="4"/>
      <c r="H430" s="4"/>
      <c r="I430" s="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34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2"/>
      <c r="B431" s="2"/>
      <c r="C431" s="241"/>
      <c r="D431" s="241"/>
      <c r="E431" s="2"/>
      <c r="F431" s="2"/>
      <c r="G431" s="4"/>
      <c r="H431" s="4"/>
      <c r="I431" s="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34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2"/>
      <c r="B432" s="2"/>
      <c r="C432" s="241"/>
      <c r="D432" s="241"/>
      <c r="E432" s="2"/>
      <c r="F432" s="2"/>
      <c r="G432" s="4"/>
      <c r="H432" s="4"/>
      <c r="I432" s="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34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2"/>
      <c r="B433" s="2"/>
      <c r="C433" s="241"/>
      <c r="D433" s="241"/>
      <c r="E433" s="2"/>
      <c r="F433" s="2"/>
      <c r="G433" s="4"/>
      <c r="H433" s="4"/>
      <c r="I433" s="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34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2"/>
      <c r="B434" s="2"/>
      <c r="C434" s="241"/>
      <c r="D434" s="241"/>
      <c r="E434" s="2"/>
      <c r="F434" s="2"/>
      <c r="G434" s="4"/>
      <c r="H434" s="4"/>
      <c r="I434" s="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34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2"/>
      <c r="B435" s="2"/>
      <c r="C435" s="241"/>
      <c r="D435" s="241"/>
      <c r="E435" s="2"/>
      <c r="F435" s="2"/>
      <c r="G435" s="4"/>
      <c r="H435" s="4"/>
      <c r="I435" s="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34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2"/>
      <c r="B436" s="2"/>
      <c r="C436" s="241"/>
      <c r="D436" s="241"/>
      <c r="E436" s="2"/>
      <c r="F436" s="2"/>
      <c r="G436" s="4"/>
      <c r="H436" s="4"/>
      <c r="I436" s="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34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2"/>
      <c r="B437" s="2"/>
      <c r="C437" s="241"/>
      <c r="D437" s="241"/>
      <c r="E437" s="2"/>
      <c r="F437" s="2"/>
      <c r="G437" s="4"/>
      <c r="H437" s="4"/>
      <c r="I437" s="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34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2"/>
      <c r="B438" s="2"/>
      <c r="C438" s="241"/>
      <c r="D438" s="241"/>
      <c r="E438" s="2"/>
      <c r="F438" s="2"/>
      <c r="G438" s="4"/>
      <c r="H438" s="4"/>
      <c r="I438" s="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34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2"/>
      <c r="B439" s="2"/>
      <c r="C439" s="241"/>
      <c r="D439" s="241"/>
      <c r="E439" s="2"/>
      <c r="F439" s="2"/>
      <c r="G439" s="4"/>
      <c r="H439" s="4"/>
      <c r="I439" s="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34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2"/>
      <c r="B440" s="2"/>
      <c r="C440" s="241"/>
      <c r="D440" s="241"/>
      <c r="E440" s="2"/>
      <c r="F440" s="2"/>
      <c r="G440" s="4"/>
      <c r="H440" s="4"/>
      <c r="I440" s="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34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2"/>
      <c r="B441" s="2"/>
      <c r="C441" s="241"/>
      <c r="D441" s="241"/>
      <c r="E441" s="2"/>
      <c r="F441" s="2"/>
      <c r="G441" s="4"/>
      <c r="H441" s="4"/>
      <c r="I441" s="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34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2"/>
      <c r="B442" s="2"/>
      <c r="C442" s="241"/>
      <c r="D442" s="241"/>
      <c r="E442" s="2"/>
      <c r="F442" s="2"/>
      <c r="G442" s="4"/>
      <c r="H442" s="4"/>
      <c r="I442" s="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34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2"/>
      <c r="B443" s="2"/>
      <c r="C443" s="241"/>
      <c r="D443" s="241"/>
      <c r="E443" s="2"/>
      <c r="F443" s="2"/>
      <c r="G443" s="4"/>
      <c r="H443" s="4"/>
      <c r="I443" s="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34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2"/>
      <c r="B444" s="2"/>
      <c r="C444" s="241"/>
      <c r="D444" s="241"/>
      <c r="E444" s="2"/>
      <c r="F444" s="2"/>
      <c r="G444" s="4"/>
      <c r="H444" s="4"/>
      <c r="I444" s="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34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2"/>
      <c r="B445" s="2"/>
      <c r="C445" s="241"/>
      <c r="D445" s="241"/>
      <c r="E445" s="2"/>
      <c r="F445" s="2"/>
      <c r="G445" s="4"/>
      <c r="H445" s="4"/>
      <c r="I445" s="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34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2"/>
      <c r="B446" s="2"/>
      <c r="C446" s="241"/>
      <c r="D446" s="241"/>
      <c r="E446" s="2"/>
      <c r="F446" s="2"/>
      <c r="G446" s="4"/>
      <c r="H446" s="4"/>
      <c r="I446" s="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34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2"/>
      <c r="B447" s="2"/>
      <c r="C447" s="241"/>
      <c r="D447" s="241"/>
      <c r="E447" s="2"/>
      <c r="F447" s="2"/>
      <c r="G447" s="4"/>
      <c r="H447" s="4"/>
      <c r="I447" s="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34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2"/>
      <c r="B448" s="2"/>
      <c r="C448" s="241"/>
      <c r="D448" s="241"/>
      <c r="E448" s="2"/>
      <c r="F448" s="2"/>
      <c r="G448" s="4"/>
      <c r="H448" s="4"/>
      <c r="I448" s="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34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2"/>
      <c r="B449" s="2"/>
      <c r="C449" s="241"/>
      <c r="D449" s="241"/>
      <c r="E449" s="2"/>
      <c r="F449" s="2"/>
      <c r="G449" s="4"/>
      <c r="H449" s="4"/>
      <c r="I449" s="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34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2"/>
      <c r="B450" s="2"/>
      <c r="C450" s="241"/>
      <c r="D450" s="241"/>
      <c r="E450" s="2"/>
      <c r="F450" s="2"/>
      <c r="G450" s="4"/>
      <c r="H450" s="4"/>
      <c r="I450" s="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34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2"/>
      <c r="B451" s="2"/>
      <c r="C451" s="241"/>
      <c r="D451" s="241"/>
      <c r="E451" s="2"/>
      <c r="F451" s="2"/>
      <c r="G451" s="4"/>
      <c r="H451" s="4"/>
      <c r="I451" s="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34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2"/>
      <c r="B452" s="2"/>
      <c r="C452" s="241"/>
      <c r="D452" s="241"/>
      <c r="E452" s="2"/>
      <c r="F452" s="2"/>
      <c r="G452" s="4"/>
      <c r="H452" s="4"/>
      <c r="I452" s="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34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2"/>
      <c r="B453" s="2"/>
      <c r="C453" s="241"/>
      <c r="D453" s="241"/>
      <c r="E453" s="2"/>
      <c r="F453" s="2"/>
      <c r="G453" s="4"/>
      <c r="H453" s="4"/>
      <c r="I453" s="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34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2"/>
      <c r="B454" s="2"/>
      <c r="C454" s="241"/>
      <c r="D454" s="241"/>
      <c r="E454" s="2"/>
      <c r="F454" s="2"/>
      <c r="G454" s="4"/>
      <c r="H454" s="4"/>
      <c r="I454" s="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34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2"/>
      <c r="B455" s="2"/>
      <c r="C455" s="241"/>
      <c r="D455" s="241"/>
      <c r="E455" s="2"/>
      <c r="F455" s="2"/>
      <c r="G455" s="4"/>
      <c r="H455" s="4"/>
      <c r="I455" s="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34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2"/>
      <c r="B456" s="2"/>
      <c r="C456" s="241"/>
      <c r="D456" s="241"/>
      <c r="E456" s="2"/>
      <c r="F456" s="2"/>
      <c r="G456" s="4"/>
      <c r="H456" s="4"/>
      <c r="I456" s="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34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2"/>
      <c r="B457" s="2"/>
      <c r="C457" s="241"/>
      <c r="D457" s="241"/>
      <c r="E457" s="2"/>
      <c r="F457" s="2"/>
      <c r="G457" s="4"/>
      <c r="H457" s="4"/>
      <c r="I457" s="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34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2"/>
      <c r="B458" s="2"/>
      <c r="C458" s="241"/>
      <c r="D458" s="241"/>
      <c r="E458" s="2"/>
      <c r="F458" s="2"/>
      <c r="G458" s="4"/>
      <c r="H458" s="4"/>
      <c r="I458" s="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34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2"/>
      <c r="B459" s="2"/>
      <c r="C459" s="241"/>
      <c r="D459" s="241"/>
      <c r="E459" s="2"/>
      <c r="F459" s="2"/>
      <c r="G459" s="4"/>
      <c r="H459" s="4"/>
      <c r="I459" s="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34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2"/>
      <c r="B460" s="2"/>
      <c r="C460" s="241"/>
      <c r="D460" s="241"/>
      <c r="E460" s="2"/>
      <c r="F460" s="2"/>
      <c r="G460" s="4"/>
      <c r="H460" s="4"/>
      <c r="I460" s="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34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2"/>
      <c r="B461" s="2"/>
      <c r="C461" s="241"/>
      <c r="D461" s="241"/>
      <c r="E461" s="2"/>
      <c r="F461" s="2"/>
      <c r="G461" s="4"/>
      <c r="H461" s="4"/>
      <c r="I461" s="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34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2"/>
      <c r="B462" s="2"/>
      <c r="C462" s="241"/>
      <c r="D462" s="241"/>
      <c r="E462" s="2"/>
      <c r="F462" s="2"/>
      <c r="G462" s="4"/>
      <c r="H462" s="4"/>
      <c r="I462" s="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34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2"/>
      <c r="B463" s="2"/>
      <c r="C463" s="241"/>
      <c r="D463" s="241"/>
      <c r="E463" s="2"/>
      <c r="F463" s="2"/>
      <c r="G463" s="4"/>
      <c r="H463" s="4"/>
      <c r="I463" s="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34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2"/>
      <c r="B464" s="2"/>
      <c r="C464" s="241"/>
      <c r="D464" s="241"/>
      <c r="E464" s="2"/>
      <c r="F464" s="2"/>
      <c r="G464" s="4"/>
      <c r="H464" s="4"/>
      <c r="I464" s="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34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2"/>
      <c r="B465" s="2"/>
      <c r="C465" s="241"/>
      <c r="D465" s="241"/>
      <c r="E465" s="2"/>
      <c r="F465" s="2"/>
      <c r="G465" s="4"/>
      <c r="H465" s="4"/>
      <c r="I465" s="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34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2"/>
      <c r="B466" s="2"/>
      <c r="C466" s="241"/>
      <c r="D466" s="241"/>
      <c r="E466" s="2"/>
      <c r="F466" s="2"/>
      <c r="G466" s="4"/>
      <c r="H466" s="4"/>
      <c r="I466" s="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34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2"/>
      <c r="B467" s="2"/>
      <c r="C467" s="241"/>
      <c r="D467" s="241"/>
      <c r="E467" s="2"/>
      <c r="F467" s="2"/>
      <c r="G467" s="4"/>
      <c r="H467" s="4"/>
      <c r="I467" s="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34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2"/>
      <c r="B468" s="2"/>
      <c r="C468" s="241"/>
      <c r="D468" s="241"/>
      <c r="E468" s="2"/>
      <c r="F468" s="2"/>
      <c r="G468" s="4"/>
      <c r="H468" s="4"/>
      <c r="I468" s="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34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2"/>
      <c r="B469" s="2"/>
      <c r="C469" s="241"/>
      <c r="D469" s="241"/>
      <c r="E469" s="2"/>
      <c r="F469" s="2"/>
      <c r="G469" s="4"/>
      <c r="H469" s="4"/>
      <c r="I469" s="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34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2"/>
      <c r="B470" s="2"/>
      <c r="C470" s="241"/>
      <c r="D470" s="241"/>
      <c r="E470" s="2"/>
      <c r="F470" s="2"/>
      <c r="G470" s="4"/>
      <c r="H470" s="4"/>
      <c r="I470" s="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34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2"/>
      <c r="B471" s="2"/>
      <c r="C471" s="241"/>
      <c r="D471" s="241"/>
      <c r="E471" s="2"/>
      <c r="F471" s="2"/>
      <c r="G471" s="4"/>
      <c r="H471" s="4"/>
      <c r="I471" s="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34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2"/>
      <c r="B472" s="2"/>
      <c r="C472" s="241"/>
      <c r="D472" s="241"/>
      <c r="E472" s="2"/>
      <c r="F472" s="2"/>
      <c r="G472" s="4"/>
      <c r="H472" s="4"/>
      <c r="I472" s="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34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2"/>
      <c r="B473" s="2"/>
      <c r="C473" s="241"/>
      <c r="D473" s="241"/>
      <c r="E473" s="2"/>
      <c r="F473" s="2"/>
      <c r="G473" s="4"/>
      <c r="H473" s="4"/>
      <c r="I473" s="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34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2"/>
      <c r="B474" s="2"/>
      <c r="C474" s="241"/>
      <c r="D474" s="241"/>
      <c r="E474" s="2"/>
      <c r="F474" s="2"/>
      <c r="G474" s="4"/>
      <c r="H474" s="4"/>
      <c r="I474" s="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34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2"/>
      <c r="B475" s="2"/>
      <c r="C475" s="241"/>
      <c r="D475" s="241"/>
      <c r="E475" s="2"/>
      <c r="F475" s="2"/>
      <c r="G475" s="4"/>
      <c r="H475" s="4"/>
      <c r="I475" s="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34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2"/>
      <c r="B476" s="2"/>
      <c r="C476" s="241"/>
      <c r="D476" s="241"/>
      <c r="E476" s="2"/>
      <c r="F476" s="2"/>
      <c r="G476" s="4"/>
      <c r="H476" s="4"/>
      <c r="I476" s="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34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2"/>
      <c r="B477" s="2"/>
      <c r="C477" s="241"/>
      <c r="D477" s="241"/>
      <c r="E477" s="2"/>
      <c r="F477" s="2"/>
      <c r="G477" s="4"/>
      <c r="H477" s="4"/>
      <c r="I477" s="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34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2"/>
      <c r="B478" s="2"/>
      <c r="C478" s="241"/>
      <c r="D478" s="241"/>
      <c r="E478" s="2"/>
      <c r="F478" s="2"/>
      <c r="G478" s="4"/>
      <c r="H478" s="4"/>
      <c r="I478" s="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34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2"/>
      <c r="B479" s="2"/>
      <c r="C479" s="241"/>
      <c r="D479" s="241"/>
      <c r="E479" s="2"/>
      <c r="F479" s="2"/>
      <c r="G479" s="4"/>
      <c r="H479" s="4"/>
      <c r="I479" s="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34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2"/>
      <c r="B480" s="2"/>
      <c r="C480" s="241"/>
      <c r="D480" s="241"/>
      <c r="E480" s="2"/>
      <c r="F480" s="2"/>
      <c r="G480" s="4"/>
      <c r="H480" s="4"/>
      <c r="I480" s="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34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2"/>
      <c r="B481" s="2"/>
      <c r="C481" s="241"/>
      <c r="D481" s="241"/>
      <c r="E481" s="2"/>
      <c r="F481" s="2"/>
      <c r="G481" s="4"/>
      <c r="H481" s="4"/>
      <c r="I481" s="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34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2"/>
      <c r="B482" s="2"/>
      <c r="C482" s="241"/>
      <c r="D482" s="241"/>
      <c r="E482" s="2"/>
      <c r="F482" s="2"/>
      <c r="G482" s="4"/>
      <c r="H482" s="4"/>
      <c r="I482" s="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34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2"/>
      <c r="B483" s="2"/>
      <c r="C483" s="241"/>
      <c r="D483" s="241"/>
      <c r="E483" s="2"/>
      <c r="F483" s="2"/>
      <c r="G483" s="4"/>
      <c r="H483" s="4"/>
      <c r="I483" s="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34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2"/>
      <c r="B484" s="2"/>
      <c r="C484" s="241"/>
      <c r="D484" s="241"/>
      <c r="E484" s="2"/>
      <c r="F484" s="2"/>
      <c r="G484" s="4"/>
      <c r="H484" s="4"/>
      <c r="I484" s="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34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2"/>
      <c r="B485" s="2"/>
      <c r="C485" s="241"/>
      <c r="D485" s="241"/>
      <c r="E485" s="2"/>
      <c r="F485" s="2"/>
      <c r="G485" s="4"/>
      <c r="H485" s="4"/>
      <c r="I485" s="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34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2"/>
      <c r="B486" s="2"/>
      <c r="C486" s="241"/>
      <c r="D486" s="241"/>
      <c r="E486" s="2"/>
      <c r="F486" s="2"/>
      <c r="G486" s="4"/>
      <c r="H486" s="4"/>
      <c r="I486" s="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34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2"/>
      <c r="B487" s="2"/>
      <c r="C487" s="241"/>
      <c r="D487" s="241"/>
      <c r="E487" s="2"/>
      <c r="F487" s="2"/>
      <c r="G487" s="4"/>
      <c r="H487" s="4"/>
      <c r="I487" s="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34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2"/>
      <c r="B488" s="2"/>
      <c r="C488" s="241"/>
      <c r="D488" s="241"/>
      <c r="E488" s="2"/>
      <c r="F488" s="2"/>
      <c r="G488" s="4"/>
      <c r="H488" s="4"/>
      <c r="I488" s="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34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2"/>
      <c r="B489" s="2"/>
      <c r="C489" s="241"/>
      <c r="D489" s="241"/>
      <c r="E489" s="2"/>
      <c r="F489" s="2"/>
      <c r="G489" s="4"/>
      <c r="H489" s="4"/>
      <c r="I489" s="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34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2"/>
      <c r="B490" s="2"/>
      <c r="C490" s="241"/>
      <c r="D490" s="241"/>
      <c r="E490" s="2"/>
      <c r="F490" s="2"/>
      <c r="G490" s="4"/>
      <c r="H490" s="4"/>
      <c r="I490" s="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34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2"/>
      <c r="B491" s="2"/>
      <c r="C491" s="241"/>
      <c r="D491" s="241"/>
      <c r="E491" s="2"/>
      <c r="F491" s="2"/>
      <c r="G491" s="4"/>
      <c r="H491" s="4"/>
      <c r="I491" s="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34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2"/>
      <c r="B492" s="2"/>
      <c r="C492" s="241"/>
      <c r="D492" s="241"/>
      <c r="E492" s="2"/>
      <c r="F492" s="2"/>
      <c r="G492" s="4"/>
      <c r="H492" s="4"/>
      <c r="I492" s="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34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2"/>
      <c r="B493" s="2"/>
      <c r="C493" s="241"/>
      <c r="D493" s="241"/>
      <c r="E493" s="2"/>
      <c r="F493" s="2"/>
      <c r="G493" s="4"/>
      <c r="H493" s="4"/>
      <c r="I493" s="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34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2"/>
      <c r="B494" s="2"/>
      <c r="C494" s="241"/>
      <c r="D494" s="241"/>
      <c r="E494" s="2"/>
      <c r="F494" s="2"/>
      <c r="G494" s="4"/>
      <c r="H494" s="4"/>
      <c r="I494" s="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34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2"/>
      <c r="B495" s="2"/>
      <c r="C495" s="241"/>
      <c r="D495" s="241"/>
      <c r="E495" s="2"/>
      <c r="F495" s="2"/>
      <c r="G495" s="4"/>
      <c r="H495" s="4"/>
      <c r="I495" s="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34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2"/>
      <c r="B496" s="2"/>
      <c r="C496" s="241"/>
      <c r="D496" s="241"/>
      <c r="E496" s="2"/>
      <c r="F496" s="2"/>
      <c r="G496" s="4"/>
      <c r="H496" s="4"/>
      <c r="I496" s="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34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2"/>
      <c r="B497" s="2"/>
      <c r="C497" s="241"/>
      <c r="D497" s="241"/>
      <c r="E497" s="2"/>
      <c r="F497" s="2"/>
      <c r="G497" s="4"/>
      <c r="H497" s="4"/>
      <c r="I497" s="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34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2"/>
      <c r="B498" s="2"/>
      <c r="C498" s="241"/>
      <c r="D498" s="241"/>
      <c r="E498" s="2"/>
      <c r="F498" s="2"/>
      <c r="G498" s="4"/>
      <c r="H498" s="4"/>
      <c r="I498" s="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34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2"/>
      <c r="B499" s="2"/>
      <c r="C499" s="241"/>
      <c r="D499" s="241"/>
      <c r="E499" s="2"/>
      <c r="F499" s="2"/>
      <c r="G499" s="4"/>
      <c r="H499" s="4"/>
      <c r="I499" s="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34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2"/>
      <c r="B500" s="2"/>
      <c r="C500" s="241"/>
      <c r="D500" s="241"/>
      <c r="E500" s="2"/>
      <c r="F500" s="2"/>
      <c r="G500" s="4"/>
      <c r="H500" s="4"/>
      <c r="I500" s="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34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2"/>
      <c r="B501" s="2"/>
      <c r="C501" s="241"/>
      <c r="D501" s="241"/>
      <c r="E501" s="2"/>
      <c r="F501" s="2"/>
      <c r="G501" s="4"/>
      <c r="H501" s="4"/>
      <c r="I501" s="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34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2"/>
      <c r="B502" s="2"/>
      <c r="C502" s="241"/>
      <c r="D502" s="241"/>
      <c r="E502" s="2"/>
      <c r="F502" s="2"/>
      <c r="G502" s="4"/>
      <c r="H502" s="4"/>
      <c r="I502" s="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34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2"/>
      <c r="B503" s="2"/>
      <c r="C503" s="241"/>
      <c r="D503" s="241"/>
      <c r="E503" s="2"/>
      <c r="F503" s="2"/>
      <c r="G503" s="4"/>
      <c r="H503" s="4"/>
      <c r="I503" s="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34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2"/>
      <c r="B504" s="2"/>
      <c r="C504" s="241"/>
      <c r="D504" s="241"/>
      <c r="E504" s="2"/>
      <c r="F504" s="2"/>
      <c r="G504" s="4"/>
      <c r="H504" s="4"/>
      <c r="I504" s="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34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2"/>
      <c r="B505" s="2"/>
      <c r="C505" s="241"/>
      <c r="D505" s="241"/>
      <c r="E505" s="2"/>
      <c r="F505" s="2"/>
      <c r="G505" s="4"/>
      <c r="H505" s="4"/>
      <c r="I505" s="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34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2"/>
      <c r="B506" s="2"/>
      <c r="C506" s="241"/>
      <c r="D506" s="241"/>
      <c r="E506" s="2"/>
      <c r="F506" s="2"/>
      <c r="G506" s="4"/>
      <c r="H506" s="4"/>
      <c r="I506" s="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34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2"/>
      <c r="B507" s="2"/>
      <c r="C507" s="241"/>
      <c r="D507" s="241"/>
      <c r="E507" s="2"/>
      <c r="F507" s="2"/>
      <c r="G507" s="4"/>
      <c r="H507" s="4"/>
      <c r="I507" s="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34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2"/>
      <c r="B508" s="2"/>
      <c r="C508" s="241"/>
      <c r="D508" s="241"/>
      <c r="E508" s="2"/>
      <c r="F508" s="2"/>
      <c r="G508" s="4"/>
      <c r="H508" s="4"/>
      <c r="I508" s="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34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2"/>
      <c r="B509" s="2"/>
      <c r="C509" s="241"/>
      <c r="D509" s="241"/>
      <c r="E509" s="2"/>
      <c r="F509" s="2"/>
      <c r="G509" s="4"/>
      <c r="H509" s="4"/>
      <c r="I509" s="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34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2"/>
      <c r="B510" s="2"/>
      <c r="C510" s="241"/>
      <c r="D510" s="241"/>
      <c r="E510" s="2"/>
      <c r="F510" s="2"/>
      <c r="G510" s="4"/>
      <c r="H510" s="4"/>
      <c r="I510" s="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34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2"/>
      <c r="B511" s="2"/>
      <c r="C511" s="241"/>
      <c r="D511" s="241"/>
      <c r="E511" s="2"/>
      <c r="F511" s="2"/>
      <c r="G511" s="4"/>
      <c r="H511" s="4"/>
      <c r="I511" s="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34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2"/>
      <c r="B512" s="2"/>
      <c r="C512" s="241"/>
      <c r="D512" s="241"/>
      <c r="E512" s="2"/>
      <c r="F512" s="2"/>
      <c r="G512" s="4"/>
      <c r="H512" s="4"/>
      <c r="I512" s="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34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2"/>
      <c r="B513" s="2"/>
      <c r="C513" s="241"/>
      <c r="D513" s="241"/>
      <c r="E513" s="2"/>
      <c r="F513" s="2"/>
      <c r="G513" s="4"/>
      <c r="H513" s="4"/>
      <c r="I513" s="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34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2"/>
      <c r="B514" s="2"/>
      <c r="C514" s="241"/>
      <c r="D514" s="241"/>
      <c r="E514" s="2"/>
      <c r="F514" s="2"/>
      <c r="G514" s="4"/>
      <c r="H514" s="4"/>
      <c r="I514" s="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34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2"/>
      <c r="B515" s="2"/>
      <c r="C515" s="241"/>
      <c r="D515" s="241"/>
      <c r="E515" s="2"/>
      <c r="F515" s="2"/>
      <c r="G515" s="4"/>
      <c r="H515" s="4"/>
      <c r="I515" s="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34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2"/>
      <c r="B516" s="2"/>
      <c r="C516" s="241"/>
      <c r="D516" s="241"/>
      <c r="E516" s="2"/>
      <c r="F516" s="2"/>
      <c r="G516" s="4"/>
      <c r="H516" s="4"/>
      <c r="I516" s="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34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2"/>
      <c r="B517" s="2"/>
      <c r="C517" s="241"/>
      <c r="D517" s="241"/>
      <c r="E517" s="2"/>
      <c r="F517" s="2"/>
      <c r="G517" s="4"/>
      <c r="H517" s="4"/>
      <c r="I517" s="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34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2"/>
      <c r="B518" s="2"/>
      <c r="C518" s="241"/>
      <c r="D518" s="241"/>
      <c r="E518" s="2"/>
      <c r="F518" s="2"/>
      <c r="G518" s="4"/>
      <c r="H518" s="4"/>
      <c r="I518" s="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34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2"/>
      <c r="B519" s="2"/>
      <c r="C519" s="241"/>
      <c r="D519" s="241"/>
      <c r="E519" s="2"/>
      <c r="F519" s="2"/>
      <c r="G519" s="4"/>
      <c r="H519" s="4"/>
      <c r="I519" s="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34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2"/>
      <c r="B520" s="2"/>
      <c r="C520" s="241"/>
      <c r="D520" s="241"/>
      <c r="E520" s="2"/>
      <c r="F520" s="2"/>
      <c r="G520" s="4"/>
      <c r="H520" s="4"/>
      <c r="I520" s="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34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2"/>
      <c r="B521" s="2"/>
      <c r="C521" s="241"/>
      <c r="D521" s="241"/>
      <c r="E521" s="2"/>
      <c r="F521" s="2"/>
      <c r="G521" s="4"/>
      <c r="H521" s="4"/>
      <c r="I521" s="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34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2"/>
      <c r="B522" s="2"/>
      <c r="C522" s="241"/>
      <c r="D522" s="241"/>
      <c r="E522" s="2"/>
      <c r="F522" s="2"/>
      <c r="G522" s="4"/>
      <c r="H522" s="4"/>
      <c r="I522" s="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34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2"/>
      <c r="B523" s="2"/>
      <c r="C523" s="241"/>
      <c r="D523" s="241"/>
      <c r="E523" s="2"/>
      <c r="F523" s="2"/>
      <c r="G523" s="4"/>
      <c r="H523" s="4"/>
      <c r="I523" s="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34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2"/>
      <c r="B524" s="2"/>
      <c r="C524" s="241"/>
      <c r="D524" s="241"/>
      <c r="E524" s="2"/>
      <c r="F524" s="2"/>
      <c r="G524" s="4"/>
      <c r="H524" s="4"/>
      <c r="I524" s="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34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2"/>
      <c r="B525" s="2"/>
      <c r="C525" s="241"/>
      <c r="D525" s="241"/>
      <c r="E525" s="2"/>
      <c r="F525" s="2"/>
      <c r="G525" s="4"/>
      <c r="H525" s="4"/>
      <c r="I525" s="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34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2"/>
      <c r="B526" s="2"/>
      <c r="C526" s="241"/>
      <c r="D526" s="241"/>
      <c r="E526" s="2"/>
      <c r="F526" s="2"/>
      <c r="G526" s="4"/>
      <c r="H526" s="4"/>
      <c r="I526" s="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34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2"/>
      <c r="B527" s="2"/>
      <c r="C527" s="241"/>
      <c r="D527" s="241"/>
      <c r="E527" s="2"/>
      <c r="F527" s="2"/>
      <c r="G527" s="4"/>
      <c r="H527" s="4"/>
      <c r="I527" s="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34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2"/>
      <c r="B528" s="2"/>
      <c r="C528" s="241"/>
      <c r="D528" s="241"/>
      <c r="E528" s="2"/>
      <c r="F528" s="2"/>
      <c r="G528" s="4"/>
      <c r="H528" s="4"/>
      <c r="I528" s="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34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2"/>
      <c r="B529" s="2"/>
      <c r="C529" s="241"/>
      <c r="D529" s="241"/>
      <c r="E529" s="2"/>
      <c r="F529" s="2"/>
      <c r="G529" s="4"/>
      <c r="H529" s="4"/>
      <c r="I529" s="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34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2"/>
      <c r="B530" s="2"/>
      <c r="C530" s="241"/>
      <c r="D530" s="241"/>
      <c r="E530" s="2"/>
      <c r="F530" s="2"/>
      <c r="G530" s="4"/>
      <c r="H530" s="4"/>
      <c r="I530" s="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34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2"/>
      <c r="B531" s="2"/>
      <c r="C531" s="241"/>
      <c r="D531" s="241"/>
      <c r="E531" s="2"/>
      <c r="F531" s="2"/>
      <c r="G531" s="4"/>
      <c r="H531" s="4"/>
      <c r="I531" s="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34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2"/>
      <c r="B532" s="2"/>
      <c r="C532" s="241"/>
      <c r="D532" s="241"/>
      <c r="E532" s="2"/>
      <c r="F532" s="2"/>
      <c r="G532" s="4"/>
      <c r="H532" s="4"/>
      <c r="I532" s="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34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2"/>
      <c r="B533" s="2"/>
      <c r="C533" s="241"/>
      <c r="D533" s="241"/>
      <c r="E533" s="2"/>
      <c r="F533" s="2"/>
      <c r="G533" s="4"/>
      <c r="H533" s="4"/>
      <c r="I533" s="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34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2"/>
      <c r="B534" s="2"/>
      <c r="C534" s="241"/>
      <c r="D534" s="241"/>
      <c r="E534" s="2"/>
      <c r="F534" s="2"/>
      <c r="G534" s="4"/>
      <c r="H534" s="4"/>
      <c r="I534" s="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34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2"/>
      <c r="B535" s="2"/>
      <c r="C535" s="241"/>
      <c r="D535" s="241"/>
      <c r="E535" s="2"/>
      <c r="F535" s="2"/>
      <c r="G535" s="4"/>
      <c r="H535" s="4"/>
      <c r="I535" s="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34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2"/>
      <c r="B536" s="2"/>
      <c r="C536" s="241"/>
      <c r="D536" s="241"/>
      <c r="E536" s="2"/>
      <c r="F536" s="2"/>
      <c r="G536" s="4"/>
      <c r="H536" s="4"/>
      <c r="I536" s="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34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2"/>
      <c r="B537" s="2"/>
      <c r="C537" s="241"/>
      <c r="D537" s="241"/>
      <c r="E537" s="2"/>
      <c r="F537" s="2"/>
      <c r="G537" s="4"/>
      <c r="H537" s="4"/>
      <c r="I537" s="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34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2"/>
      <c r="B538" s="2"/>
      <c r="C538" s="241"/>
      <c r="D538" s="241"/>
      <c r="E538" s="2"/>
      <c r="F538" s="2"/>
      <c r="G538" s="4"/>
      <c r="H538" s="4"/>
      <c r="I538" s="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34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2"/>
      <c r="B539" s="2"/>
      <c r="C539" s="241"/>
      <c r="D539" s="241"/>
      <c r="E539" s="2"/>
      <c r="F539" s="2"/>
      <c r="G539" s="4"/>
      <c r="H539" s="4"/>
      <c r="I539" s="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34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2"/>
      <c r="B540" s="2"/>
      <c r="C540" s="241"/>
      <c r="D540" s="241"/>
      <c r="E540" s="2"/>
      <c r="F540" s="2"/>
      <c r="G540" s="4"/>
      <c r="H540" s="4"/>
      <c r="I540" s="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34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2"/>
      <c r="B541" s="2"/>
      <c r="C541" s="241"/>
      <c r="D541" s="241"/>
      <c r="E541" s="2"/>
      <c r="F541" s="2"/>
      <c r="G541" s="4"/>
      <c r="H541" s="4"/>
      <c r="I541" s="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34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2"/>
      <c r="B542" s="2"/>
      <c r="C542" s="241"/>
      <c r="D542" s="241"/>
      <c r="E542" s="2"/>
      <c r="F542" s="2"/>
      <c r="G542" s="4"/>
      <c r="H542" s="4"/>
      <c r="I542" s="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34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2"/>
      <c r="B543" s="2"/>
      <c r="C543" s="241"/>
      <c r="D543" s="241"/>
      <c r="E543" s="2"/>
      <c r="F543" s="2"/>
      <c r="G543" s="4"/>
      <c r="H543" s="4"/>
      <c r="I543" s="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34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2"/>
      <c r="B544" s="2"/>
      <c r="C544" s="241"/>
      <c r="D544" s="241"/>
      <c r="E544" s="2"/>
      <c r="F544" s="2"/>
      <c r="G544" s="4"/>
      <c r="H544" s="4"/>
      <c r="I544" s="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34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2"/>
      <c r="B545" s="2"/>
      <c r="C545" s="241"/>
      <c r="D545" s="241"/>
      <c r="E545" s="2"/>
      <c r="F545" s="2"/>
      <c r="G545" s="4"/>
      <c r="H545" s="4"/>
      <c r="I545" s="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34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2"/>
      <c r="B546" s="2"/>
      <c r="C546" s="241"/>
      <c r="D546" s="241"/>
      <c r="E546" s="2"/>
      <c r="F546" s="2"/>
      <c r="G546" s="4"/>
      <c r="H546" s="4"/>
      <c r="I546" s="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34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2"/>
      <c r="B547" s="2"/>
      <c r="C547" s="241"/>
      <c r="D547" s="241"/>
      <c r="E547" s="2"/>
      <c r="F547" s="2"/>
      <c r="G547" s="4"/>
      <c r="H547" s="4"/>
      <c r="I547" s="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34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2"/>
      <c r="B548" s="2"/>
      <c r="C548" s="241"/>
      <c r="D548" s="241"/>
      <c r="E548" s="2"/>
      <c r="F548" s="2"/>
      <c r="G548" s="4"/>
      <c r="H548" s="4"/>
      <c r="I548" s="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34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2"/>
      <c r="B549" s="2"/>
      <c r="C549" s="241"/>
      <c r="D549" s="241"/>
      <c r="E549" s="2"/>
      <c r="F549" s="2"/>
      <c r="G549" s="4"/>
      <c r="H549" s="4"/>
      <c r="I549" s="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34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2"/>
      <c r="B550" s="2"/>
      <c r="C550" s="241"/>
      <c r="D550" s="241"/>
      <c r="E550" s="2"/>
      <c r="F550" s="2"/>
      <c r="G550" s="4"/>
      <c r="H550" s="4"/>
      <c r="I550" s="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34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2"/>
      <c r="B551" s="2"/>
      <c r="C551" s="241"/>
      <c r="D551" s="241"/>
      <c r="E551" s="2"/>
      <c r="F551" s="2"/>
      <c r="G551" s="4"/>
      <c r="H551" s="4"/>
      <c r="I551" s="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34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2"/>
      <c r="B552" s="2"/>
      <c r="C552" s="241"/>
      <c r="D552" s="241"/>
      <c r="E552" s="2"/>
      <c r="F552" s="2"/>
      <c r="G552" s="4"/>
      <c r="H552" s="4"/>
      <c r="I552" s="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34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2"/>
      <c r="B553" s="2"/>
      <c r="C553" s="241"/>
      <c r="D553" s="241"/>
      <c r="E553" s="2"/>
      <c r="F553" s="2"/>
      <c r="G553" s="4"/>
      <c r="H553" s="4"/>
      <c r="I553" s="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34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2"/>
      <c r="B554" s="2"/>
      <c r="C554" s="241"/>
      <c r="D554" s="241"/>
      <c r="E554" s="2"/>
      <c r="F554" s="2"/>
      <c r="G554" s="4"/>
      <c r="H554" s="4"/>
      <c r="I554" s="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34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2"/>
      <c r="B555" s="2"/>
      <c r="C555" s="241"/>
      <c r="D555" s="241"/>
      <c r="E555" s="2"/>
      <c r="F555" s="2"/>
      <c r="G555" s="4"/>
      <c r="H555" s="4"/>
      <c r="I555" s="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34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2"/>
      <c r="B556" s="2"/>
      <c r="C556" s="241"/>
      <c r="D556" s="241"/>
      <c r="E556" s="2"/>
      <c r="F556" s="2"/>
      <c r="G556" s="4"/>
      <c r="H556" s="4"/>
      <c r="I556" s="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34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2"/>
      <c r="B557" s="2"/>
      <c r="C557" s="241"/>
      <c r="D557" s="241"/>
      <c r="E557" s="2"/>
      <c r="F557" s="2"/>
      <c r="G557" s="4"/>
      <c r="H557" s="4"/>
      <c r="I557" s="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34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2"/>
      <c r="B558" s="2"/>
      <c r="C558" s="241"/>
      <c r="D558" s="241"/>
      <c r="E558" s="2"/>
      <c r="F558" s="2"/>
      <c r="G558" s="4"/>
      <c r="H558" s="4"/>
      <c r="I558" s="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34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2"/>
      <c r="B559" s="2"/>
      <c r="C559" s="241"/>
      <c r="D559" s="241"/>
      <c r="E559" s="2"/>
      <c r="F559" s="2"/>
      <c r="G559" s="4"/>
      <c r="H559" s="4"/>
      <c r="I559" s="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34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2"/>
      <c r="B560" s="2"/>
      <c r="C560" s="241"/>
      <c r="D560" s="241"/>
      <c r="E560" s="2"/>
      <c r="F560" s="2"/>
      <c r="G560" s="4"/>
      <c r="H560" s="4"/>
      <c r="I560" s="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34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2"/>
      <c r="B561" s="2"/>
      <c r="C561" s="241"/>
      <c r="D561" s="241"/>
      <c r="E561" s="2"/>
      <c r="F561" s="2"/>
      <c r="G561" s="4"/>
      <c r="H561" s="4"/>
      <c r="I561" s="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34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2"/>
      <c r="B562" s="2"/>
      <c r="C562" s="241"/>
      <c r="D562" s="241"/>
      <c r="E562" s="2"/>
      <c r="F562" s="2"/>
      <c r="G562" s="4"/>
      <c r="H562" s="4"/>
      <c r="I562" s="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34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2"/>
      <c r="B563" s="2"/>
      <c r="C563" s="241"/>
      <c r="D563" s="241"/>
      <c r="E563" s="2"/>
      <c r="F563" s="2"/>
      <c r="G563" s="4"/>
      <c r="H563" s="4"/>
      <c r="I563" s="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34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2"/>
      <c r="B564" s="2"/>
      <c r="C564" s="241"/>
      <c r="D564" s="241"/>
      <c r="E564" s="2"/>
      <c r="F564" s="2"/>
      <c r="G564" s="4"/>
      <c r="H564" s="4"/>
      <c r="I564" s="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34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2"/>
      <c r="B565" s="2"/>
      <c r="C565" s="241"/>
      <c r="D565" s="241"/>
      <c r="E565" s="2"/>
      <c r="F565" s="2"/>
      <c r="G565" s="4"/>
      <c r="H565" s="4"/>
      <c r="I565" s="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34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2"/>
      <c r="B566" s="2"/>
      <c r="C566" s="241"/>
      <c r="D566" s="241"/>
      <c r="E566" s="2"/>
      <c r="F566" s="2"/>
      <c r="G566" s="4"/>
      <c r="H566" s="4"/>
      <c r="I566" s="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34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2"/>
      <c r="B567" s="2"/>
      <c r="C567" s="241"/>
      <c r="D567" s="241"/>
      <c r="E567" s="2"/>
      <c r="F567" s="2"/>
      <c r="G567" s="4"/>
      <c r="H567" s="4"/>
      <c r="I567" s="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34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2"/>
      <c r="B568" s="2"/>
      <c r="C568" s="241"/>
      <c r="D568" s="241"/>
      <c r="E568" s="2"/>
      <c r="F568" s="2"/>
      <c r="G568" s="4"/>
      <c r="H568" s="4"/>
      <c r="I568" s="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34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2"/>
      <c r="B569" s="2"/>
      <c r="C569" s="241"/>
      <c r="D569" s="241"/>
      <c r="E569" s="2"/>
      <c r="F569" s="2"/>
      <c r="G569" s="4"/>
      <c r="H569" s="4"/>
      <c r="I569" s="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34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2"/>
      <c r="B570" s="2"/>
      <c r="C570" s="241"/>
      <c r="D570" s="241"/>
      <c r="E570" s="2"/>
      <c r="F570" s="2"/>
      <c r="G570" s="4"/>
      <c r="H570" s="4"/>
      <c r="I570" s="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34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2"/>
      <c r="B571" s="2"/>
      <c r="C571" s="241"/>
      <c r="D571" s="241"/>
      <c r="E571" s="2"/>
      <c r="F571" s="2"/>
      <c r="G571" s="4"/>
      <c r="H571" s="4"/>
      <c r="I571" s="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34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2"/>
      <c r="B572" s="2"/>
      <c r="C572" s="241"/>
      <c r="D572" s="241"/>
      <c r="E572" s="2"/>
      <c r="F572" s="2"/>
      <c r="G572" s="4"/>
      <c r="H572" s="4"/>
      <c r="I572" s="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34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2"/>
      <c r="B573" s="2"/>
      <c r="C573" s="241"/>
      <c r="D573" s="241"/>
      <c r="E573" s="2"/>
      <c r="F573" s="2"/>
      <c r="G573" s="4"/>
      <c r="H573" s="4"/>
      <c r="I573" s="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34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2"/>
      <c r="B574" s="2"/>
      <c r="C574" s="241"/>
      <c r="D574" s="241"/>
      <c r="E574" s="2"/>
      <c r="F574" s="2"/>
      <c r="G574" s="4"/>
      <c r="H574" s="4"/>
      <c r="I574" s="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34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2"/>
      <c r="B575" s="2"/>
      <c r="C575" s="241"/>
      <c r="D575" s="241"/>
      <c r="E575" s="2"/>
      <c r="F575" s="2"/>
      <c r="G575" s="4"/>
      <c r="H575" s="4"/>
      <c r="I575" s="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34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2"/>
      <c r="B576" s="2"/>
      <c r="C576" s="241"/>
      <c r="D576" s="241"/>
      <c r="E576" s="2"/>
      <c r="F576" s="2"/>
      <c r="G576" s="4"/>
      <c r="H576" s="4"/>
      <c r="I576" s="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34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2"/>
      <c r="B577" s="2"/>
      <c r="C577" s="241"/>
      <c r="D577" s="241"/>
      <c r="E577" s="2"/>
      <c r="F577" s="2"/>
      <c r="G577" s="4"/>
      <c r="H577" s="4"/>
      <c r="I577" s="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34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2"/>
      <c r="B578" s="2"/>
      <c r="C578" s="241"/>
      <c r="D578" s="241"/>
      <c r="E578" s="2"/>
      <c r="F578" s="2"/>
      <c r="G578" s="4"/>
      <c r="H578" s="4"/>
      <c r="I578" s="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34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2"/>
      <c r="B579" s="2"/>
      <c r="C579" s="241"/>
      <c r="D579" s="241"/>
      <c r="E579" s="2"/>
      <c r="F579" s="2"/>
      <c r="G579" s="4"/>
      <c r="H579" s="4"/>
      <c r="I579" s="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34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2"/>
      <c r="B580" s="2"/>
      <c r="C580" s="241"/>
      <c r="D580" s="241"/>
      <c r="E580" s="2"/>
      <c r="F580" s="2"/>
      <c r="G580" s="4"/>
      <c r="H580" s="4"/>
      <c r="I580" s="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34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2"/>
      <c r="B581" s="2"/>
      <c r="C581" s="241"/>
      <c r="D581" s="241"/>
      <c r="E581" s="2"/>
      <c r="F581" s="2"/>
      <c r="G581" s="4"/>
      <c r="H581" s="4"/>
      <c r="I581" s="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34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2"/>
      <c r="B582" s="2"/>
      <c r="C582" s="241"/>
      <c r="D582" s="241"/>
      <c r="E582" s="2"/>
      <c r="F582" s="2"/>
      <c r="G582" s="4"/>
      <c r="H582" s="4"/>
      <c r="I582" s="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34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2"/>
      <c r="B583" s="2"/>
      <c r="C583" s="241"/>
      <c r="D583" s="241"/>
      <c r="E583" s="2"/>
      <c r="F583" s="2"/>
      <c r="G583" s="4"/>
      <c r="H583" s="4"/>
      <c r="I583" s="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34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2"/>
      <c r="B584" s="2"/>
      <c r="C584" s="241"/>
      <c r="D584" s="241"/>
      <c r="E584" s="2"/>
      <c r="F584" s="2"/>
      <c r="G584" s="4"/>
      <c r="H584" s="4"/>
      <c r="I584" s="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34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2"/>
      <c r="B585" s="2"/>
      <c r="C585" s="241"/>
      <c r="D585" s="241"/>
      <c r="E585" s="2"/>
      <c r="F585" s="2"/>
      <c r="G585" s="4"/>
      <c r="H585" s="4"/>
      <c r="I585" s="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34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2"/>
      <c r="B586" s="2"/>
      <c r="C586" s="241"/>
      <c r="D586" s="241"/>
      <c r="E586" s="2"/>
      <c r="F586" s="2"/>
      <c r="G586" s="4"/>
      <c r="H586" s="4"/>
      <c r="I586" s="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34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2"/>
      <c r="B587" s="2"/>
      <c r="C587" s="241"/>
      <c r="D587" s="241"/>
      <c r="E587" s="2"/>
      <c r="F587" s="2"/>
      <c r="G587" s="4"/>
      <c r="H587" s="4"/>
      <c r="I587" s="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34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2"/>
      <c r="B588" s="2"/>
      <c r="C588" s="241"/>
      <c r="D588" s="241"/>
      <c r="E588" s="2"/>
      <c r="F588" s="2"/>
      <c r="G588" s="4"/>
      <c r="H588" s="4"/>
      <c r="I588" s="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34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2"/>
      <c r="B589" s="2"/>
      <c r="C589" s="241"/>
      <c r="D589" s="241"/>
      <c r="E589" s="2"/>
      <c r="F589" s="2"/>
      <c r="G589" s="4"/>
      <c r="H589" s="4"/>
      <c r="I589" s="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34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2"/>
      <c r="B590" s="2"/>
      <c r="C590" s="241"/>
      <c r="D590" s="241"/>
      <c r="E590" s="2"/>
      <c r="F590" s="2"/>
      <c r="G590" s="4"/>
      <c r="H590" s="4"/>
      <c r="I590" s="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34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2"/>
      <c r="B591" s="2"/>
      <c r="C591" s="241"/>
      <c r="D591" s="241"/>
      <c r="E591" s="2"/>
      <c r="F591" s="2"/>
      <c r="G591" s="4"/>
      <c r="H591" s="4"/>
      <c r="I591" s="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34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2"/>
      <c r="B592" s="2"/>
      <c r="C592" s="241"/>
      <c r="D592" s="241"/>
      <c r="E592" s="2"/>
      <c r="F592" s="2"/>
      <c r="G592" s="4"/>
      <c r="H592" s="4"/>
      <c r="I592" s="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34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2"/>
      <c r="B593" s="2"/>
      <c r="C593" s="241"/>
      <c r="D593" s="241"/>
      <c r="E593" s="2"/>
      <c r="F593" s="2"/>
      <c r="G593" s="4"/>
      <c r="H593" s="4"/>
      <c r="I593" s="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34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2"/>
      <c r="B594" s="2"/>
      <c r="C594" s="241"/>
      <c r="D594" s="241"/>
      <c r="E594" s="2"/>
      <c r="F594" s="2"/>
      <c r="G594" s="4"/>
      <c r="H594" s="4"/>
      <c r="I594" s="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34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2"/>
      <c r="B595" s="2"/>
      <c r="C595" s="241"/>
      <c r="D595" s="241"/>
      <c r="E595" s="2"/>
      <c r="F595" s="2"/>
      <c r="G595" s="4"/>
      <c r="H595" s="4"/>
      <c r="I595" s="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34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2"/>
      <c r="B596" s="2"/>
      <c r="C596" s="241"/>
      <c r="D596" s="241"/>
      <c r="E596" s="2"/>
      <c r="F596" s="2"/>
      <c r="G596" s="4"/>
      <c r="H596" s="4"/>
      <c r="I596" s="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34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2"/>
      <c r="B597" s="2"/>
      <c r="C597" s="241"/>
      <c r="D597" s="241"/>
      <c r="E597" s="2"/>
      <c r="F597" s="2"/>
      <c r="G597" s="4"/>
      <c r="H597" s="4"/>
      <c r="I597" s="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34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2"/>
      <c r="B598" s="2"/>
      <c r="C598" s="241"/>
      <c r="D598" s="241"/>
      <c r="E598" s="2"/>
      <c r="F598" s="2"/>
      <c r="G598" s="4"/>
      <c r="H598" s="4"/>
      <c r="I598" s="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34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2"/>
      <c r="B599" s="2"/>
      <c r="C599" s="241"/>
      <c r="D599" s="241"/>
      <c r="E599" s="2"/>
      <c r="F599" s="2"/>
      <c r="G599" s="4"/>
      <c r="H599" s="4"/>
      <c r="I599" s="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34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2"/>
      <c r="B600" s="2"/>
      <c r="C600" s="241"/>
      <c r="D600" s="241"/>
      <c r="E600" s="2"/>
      <c r="F600" s="2"/>
      <c r="G600" s="4"/>
      <c r="H600" s="4"/>
      <c r="I600" s="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34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2"/>
      <c r="B601" s="2"/>
      <c r="C601" s="241"/>
      <c r="D601" s="241"/>
      <c r="E601" s="2"/>
      <c r="F601" s="2"/>
      <c r="G601" s="4"/>
      <c r="H601" s="4"/>
      <c r="I601" s="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34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2"/>
      <c r="B602" s="2"/>
      <c r="C602" s="241"/>
      <c r="D602" s="241"/>
      <c r="E602" s="2"/>
      <c r="F602" s="2"/>
      <c r="G602" s="4"/>
      <c r="H602" s="4"/>
      <c r="I602" s="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34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2"/>
      <c r="B603" s="2"/>
      <c r="C603" s="241"/>
      <c r="D603" s="241"/>
      <c r="E603" s="2"/>
      <c r="F603" s="2"/>
      <c r="G603" s="4"/>
      <c r="H603" s="4"/>
      <c r="I603" s="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34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2"/>
      <c r="B604" s="2"/>
      <c r="C604" s="241"/>
      <c r="D604" s="241"/>
      <c r="E604" s="2"/>
      <c r="F604" s="2"/>
      <c r="G604" s="4"/>
      <c r="H604" s="4"/>
      <c r="I604" s="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34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2"/>
      <c r="B605" s="2"/>
      <c r="C605" s="241"/>
      <c r="D605" s="241"/>
      <c r="E605" s="2"/>
      <c r="F605" s="2"/>
      <c r="G605" s="4"/>
      <c r="H605" s="4"/>
      <c r="I605" s="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34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2"/>
      <c r="B606" s="2"/>
      <c r="C606" s="241"/>
      <c r="D606" s="241"/>
      <c r="E606" s="2"/>
      <c r="F606" s="2"/>
      <c r="G606" s="4"/>
      <c r="H606" s="4"/>
      <c r="I606" s="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34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2"/>
      <c r="B607" s="2"/>
      <c r="C607" s="241"/>
      <c r="D607" s="241"/>
      <c r="E607" s="2"/>
      <c r="F607" s="2"/>
      <c r="G607" s="4"/>
      <c r="H607" s="4"/>
      <c r="I607" s="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34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2"/>
      <c r="B608" s="2"/>
      <c r="C608" s="241"/>
      <c r="D608" s="241"/>
      <c r="E608" s="2"/>
      <c r="F608" s="2"/>
      <c r="G608" s="4"/>
      <c r="H608" s="4"/>
      <c r="I608" s="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34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2"/>
      <c r="B609" s="2"/>
      <c r="C609" s="241"/>
      <c r="D609" s="241"/>
      <c r="E609" s="2"/>
      <c r="F609" s="2"/>
      <c r="G609" s="4"/>
      <c r="H609" s="4"/>
      <c r="I609" s="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34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2"/>
      <c r="B610" s="2"/>
      <c r="C610" s="241"/>
      <c r="D610" s="241"/>
      <c r="E610" s="2"/>
      <c r="F610" s="2"/>
      <c r="G610" s="4"/>
      <c r="H610" s="4"/>
      <c r="I610" s="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34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2"/>
      <c r="B611" s="2"/>
      <c r="C611" s="241"/>
      <c r="D611" s="241"/>
      <c r="E611" s="2"/>
      <c r="F611" s="2"/>
      <c r="G611" s="4"/>
      <c r="H611" s="4"/>
      <c r="I611" s="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34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2"/>
      <c r="B612" s="2"/>
      <c r="C612" s="241"/>
      <c r="D612" s="241"/>
      <c r="E612" s="2"/>
      <c r="F612" s="2"/>
      <c r="G612" s="4"/>
      <c r="H612" s="4"/>
      <c r="I612" s="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34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2"/>
      <c r="B613" s="2"/>
      <c r="C613" s="241"/>
      <c r="D613" s="241"/>
      <c r="E613" s="2"/>
      <c r="F613" s="2"/>
      <c r="G613" s="4"/>
      <c r="H613" s="4"/>
      <c r="I613" s="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34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2"/>
      <c r="B614" s="2"/>
      <c r="C614" s="241"/>
      <c r="D614" s="241"/>
      <c r="E614" s="2"/>
      <c r="F614" s="2"/>
      <c r="G614" s="4"/>
      <c r="H614" s="4"/>
      <c r="I614" s="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34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2"/>
      <c r="B615" s="2"/>
      <c r="C615" s="241"/>
      <c r="D615" s="241"/>
      <c r="E615" s="2"/>
      <c r="F615" s="2"/>
      <c r="G615" s="4"/>
      <c r="H615" s="4"/>
      <c r="I615" s="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34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2"/>
      <c r="B616" s="2"/>
      <c r="C616" s="241"/>
      <c r="D616" s="241"/>
      <c r="E616" s="2"/>
      <c r="F616" s="2"/>
      <c r="G616" s="4"/>
      <c r="H616" s="4"/>
      <c r="I616" s="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34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2"/>
      <c r="B617" s="2"/>
      <c r="C617" s="241"/>
      <c r="D617" s="241"/>
      <c r="E617" s="2"/>
      <c r="F617" s="2"/>
      <c r="G617" s="4"/>
      <c r="H617" s="4"/>
      <c r="I617" s="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34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2"/>
      <c r="B618" s="2"/>
      <c r="C618" s="241"/>
      <c r="D618" s="241"/>
      <c r="E618" s="2"/>
      <c r="F618" s="2"/>
      <c r="G618" s="4"/>
      <c r="H618" s="4"/>
      <c r="I618" s="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34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2"/>
      <c r="B619" s="2"/>
      <c r="C619" s="241"/>
      <c r="D619" s="241"/>
      <c r="E619" s="2"/>
      <c r="F619" s="2"/>
      <c r="G619" s="4"/>
      <c r="H619" s="4"/>
      <c r="I619" s="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34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2"/>
      <c r="B620" s="2"/>
      <c r="C620" s="241"/>
      <c r="D620" s="241"/>
      <c r="E620" s="2"/>
      <c r="F620" s="2"/>
      <c r="G620" s="4"/>
      <c r="H620" s="4"/>
      <c r="I620" s="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34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2"/>
      <c r="B621" s="2"/>
      <c r="C621" s="241"/>
      <c r="D621" s="241"/>
      <c r="E621" s="2"/>
      <c r="F621" s="2"/>
      <c r="G621" s="4"/>
      <c r="H621" s="4"/>
      <c r="I621" s="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34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2"/>
      <c r="B622" s="2"/>
      <c r="C622" s="241"/>
      <c r="D622" s="241"/>
      <c r="E622" s="2"/>
      <c r="F622" s="2"/>
      <c r="G622" s="4"/>
      <c r="H622" s="4"/>
      <c r="I622" s="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34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2"/>
      <c r="B623" s="2"/>
      <c r="C623" s="241"/>
      <c r="D623" s="241"/>
      <c r="E623" s="2"/>
      <c r="F623" s="2"/>
      <c r="G623" s="4"/>
      <c r="H623" s="4"/>
      <c r="I623" s="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34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2"/>
      <c r="B624" s="2"/>
      <c r="C624" s="241"/>
      <c r="D624" s="241"/>
      <c r="E624" s="2"/>
      <c r="F624" s="2"/>
      <c r="G624" s="4"/>
      <c r="H624" s="4"/>
      <c r="I624" s="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34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2"/>
      <c r="B625" s="2"/>
      <c r="C625" s="241"/>
      <c r="D625" s="241"/>
      <c r="E625" s="2"/>
      <c r="F625" s="2"/>
      <c r="G625" s="4"/>
      <c r="H625" s="4"/>
      <c r="I625" s="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34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2"/>
      <c r="B626" s="2"/>
      <c r="C626" s="241"/>
      <c r="D626" s="241"/>
      <c r="E626" s="2"/>
      <c r="F626" s="2"/>
      <c r="G626" s="4"/>
      <c r="H626" s="4"/>
      <c r="I626" s="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34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2"/>
      <c r="B627" s="2"/>
      <c r="C627" s="241"/>
      <c r="D627" s="241"/>
      <c r="E627" s="2"/>
      <c r="F627" s="2"/>
      <c r="G627" s="4"/>
      <c r="H627" s="4"/>
      <c r="I627" s="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34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2"/>
      <c r="B628" s="2"/>
      <c r="C628" s="241"/>
      <c r="D628" s="241"/>
      <c r="E628" s="2"/>
      <c r="F628" s="2"/>
      <c r="G628" s="4"/>
      <c r="H628" s="4"/>
      <c r="I628" s="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34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2"/>
      <c r="B629" s="2"/>
      <c r="C629" s="241"/>
      <c r="D629" s="241"/>
      <c r="E629" s="2"/>
      <c r="F629" s="2"/>
      <c r="G629" s="4"/>
      <c r="H629" s="4"/>
      <c r="I629" s="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34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2"/>
      <c r="B630" s="2"/>
      <c r="C630" s="241"/>
      <c r="D630" s="241"/>
      <c r="E630" s="2"/>
      <c r="F630" s="2"/>
      <c r="G630" s="4"/>
      <c r="H630" s="4"/>
      <c r="I630" s="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34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2"/>
      <c r="B631" s="2"/>
      <c r="C631" s="241"/>
      <c r="D631" s="241"/>
      <c r="E631" s="2"/>
      <c r="F631" s="2"/>
      <c r="G631" s="4"/>
      <c r="H631" s="4"/>
      <c r="I631" s="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34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2"/>
      <c r="B632" s="2"/>
      <c r="C632" s="241"/>
      <c r="D632" s="241"/>
      <c r="E632" s="2"/>
      <c r="F632" s="2"/>
      <c r="G632" s="4"/>
      <c r="H632" s="4"/>
      <c r="I632" s="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34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2"/>
      <c r="B633" s="2"/>
      <c r="C633" s="241"/>
      <c r="D633" s="241"/>
      <c r="E633" s="2"/>
      <c r="F633" s="2"/>
      <c r="G633" s="4"/>
      <c r="H633" s="4"/>
      <c r="I633" s="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34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2"/>
      <c r="B634" s="2"/>
      <c r="C634" s="241"/>
      <c r="D634" s="241"/>
      <c r="E634" s="2"/>
      <c r="F634" s="2"/>
      <c r="G634" s="4"/>
      <c r="H634" s="4"/>
      <c r="I634" s="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34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2"/>
      <c r="B635" s="2"/>
      <c r="C635" s="241"/>
      <c r="D635" s="241"/>
      <c r="E635" s="2"/>
      <c r="F635" s="2"/>
      <c r="G635" s="4"/>
      <c r="H635" s="4"/>
      <c r="I635" s="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34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2"/>
      <c r="B636" s="2"/>
      <c r="C636" s="241"/>
      <c r="D636" s="241"/>
      <c r="E636" s="2"/>
      <c r="F636" s="2"/>
      <c r="G636" s="4"/>
      <c r="H636" s="4"/>
      <c r="I636" s="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34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2"/>
      <c r="B637" s="2"/>
      <c r="C637" s="241"/>
      <c r="D637" s="241"/>
      <c r="E637" s="2"/>
      <c r="F637" s="2"/>
      <c r="G637" s="4"/>
      <c r="H637" s="4"/>
      <c r="I637" s="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34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2"/>
      <c r="B638" s="2"/>
      <c r="C638" s="241"/>
      <c r="D638" s="241"/>
      <c r="E638" s="2"/>
      <c r="F638" s="2"/>
      <c r="G638" s="4"/>
      <c r="H638" s="4"/>
      <c r="I638" s="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34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2"/>
      <c r="B639" s="2"/>
      <c r="C639" s="241"/>
      <c r="D639" s="241"/>
      <c r="E639" s="2"/>
      <c r="F639" s="2"/>
      <c r="G639" s="4"/>
      <c r="H639" s="4"/>
      <c r="I639" s="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34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2"/>
      <c r="B640" s="2"/>
      <c r="C640" s="241"/>
      <c r="D640" s="241"/>
      <c r="E640" s="2"/>
      <c r="F640" s="2"/>
      <c r="G640" s="4"/>
      <c r="H640" s="4"/>
      <c r="I640" s="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34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2"/>
      <c r="B641" s="2"/>
      <c r="C641" s="241"/>
      <c r="D641" s="241"/>
      <c r="E641" s="2"/>
      <c r="F641" s="2"/>
      <c r="G641" s="4"/>
      <c r="H641" s="4"/>
      <c r="I641" s="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34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2"/>
      <c r="B642" s="2"/>
      <c r="C642" s="241"/>
      <c r="D642" s="241"/>
      <c r="E642" s="2"/>
      <c r="F642" s="2"/>
      <c r="G642" s="4"/>
      <c r="H642" s="4"/>
      <c r="I642" s="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34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2"/>
      <c r="B643" s="2"/>
      <c r="C643" s="241"/>
      <c r="D643" s="241"/>
      <c r="E643" s="2"/>
      <c r="F643" s="2"/>
      <c r="G643" s="4"/>
      <c r="H643" s="4"/>
      <c r="I643" s="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34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2"/>
      <c r="B644" s="2"/>
      <c r="C644" s="241"/>
      <c r="D644" s="241"/>
      <c r="E644" s="2"/>
      <c r="F644" s="2"/>
      <c r="G644" s="4"/>
      <c r="H644" s="4"/>
      <c r="I644" s="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34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2"/>
      <c r="B645" s="2"/>
      <c r="C645" s="241"/>
      <c r="D645" s="241"/>
      <c r="E645" s="2"/>
      <c r="F645" s="2"/>
      <c r="G645" s="4"/>
      <c r="H645" s="4"/>
      <c r="I645" s="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34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2"/>
      <c r="B646" s="2"/>
      <c r="C646" s="241"/>
      <c r="D646" s="241"/>
      <c r="E646" s="2"/>
      <c r="F646" s="2"/>
      <c r="G646" s="4"/>
      <c r="H646" s="4"/>
      <c r="I646" s="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34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2"/>
      <c r="B647" s="2"/>
      <c r="C647" s="241"/>
      <c r="D647" s="241"/>
      <c r="E647" s="2"/>
      <c r="F647" s="2"/>
      <c r="G647" s="4"/>
      <c r="H647" s="4"/>
      <c r="I647" s="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34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2"/>
      <c r="B648" s="2"/>
      <c r="C648" s="241"/>
      <c r="D648" s="241"/>
      <c r="E648" s="2"/>
      <c r="F648" s="2"/>
      <c r="G648" s="4"/>
      <c r="H648" s="4"/>
      <c r="I648" s="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34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2"/>
      <c r="B649" s="2"/>
      <c r="C649" s="241"/>
      <c r="D649" s="241"/>
      <c r="E649" s="2"/>
      <c r="F649" s="2"/>
      <c r="G649" s="4"/>
      <c r="H649" s="4"/>
      <c r="I649" s="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34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2"/>
      <c r="B650" s="2"/>
      <c r="C650" s="241"/>
      <c r="D650" s="241"/>
      <c r="E650" s="2"/>
      <c r="F650" s="2"/>
      <c r="G650" s="4"/>
      <c r="H650" s="4"/>
      <c r="I650" s="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34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2"/>
      <c r="B651" s="2"/>
      <c r="C651" s="241"/>
      <c r="D651" s="241"/>
      <c r="E651" s="2"/>
      <c r="F651" s="2"/>
      <c r="G651" s="4"/>
      <c r="H651" s="4"/>
      <c r="I651" s="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34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2"/>
      <c r="B652" s="2"/>
      <c r="C652" s="241"/>
      <c r="D652" s="241"/>
      <c r="E652" s="2"/>
      <c r="F652" s="2"/>
      <c r="G652" s="4"/>
      <c r="H652" s="4"/>
      <c r="I652" s="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34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2"/>
      <c r="B653" s="2"/>
      <c r="C653" s="241"/>
      <c r="D653" s="241"/>
      <c r="E653" s="2"/>
      <c r="F653" s="2"/>
      <c r="G653" s="4"/>
      <c r="H653" s="4"/>
      <c r="I653" s="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34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2"/>
      <c r="B654" s="2"/>
      <c r="C654" s="241"/>
      <c r="D654" s="241"/>
      <c r="E654" s="2"/>
      <c r="F654" s="2"/>
      <c r="G654" s="4"/>
      <c r="H654" s="4"/>
      <c r="I654" s="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34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2"/>
      <c r="B655" s="2"/>
      <c r="C655" s="241"/>
      <c r="D655" s="241"/>
      <c r="E655" s="2"/>
      <c r="F655" s="2"/>
      <c r="G655" s="4"/>
      <c r="H655" s="4"/>
      <c r="I655" s="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34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2"/>
      <c r="B656" s="2"/>
      <c r="C656" s="241"/>
      <c r="D656" s="241"/>
      <c r="E656" s="2"/>
      <c r="F656" s="2"/>
      <c r="G656" s="4"/>
      <c r="H656" s="4"/>
      <c r="I656" s="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34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2"/>
      <c r="B657" s="2"/>
      <c r="C657" s="241"/>
      <c r="D657" s="241"/>
      <c r="E657" s="2"/>
      <c r="F657" s="2"/>
      <c r="G657" s="4"/>
      <c r="H657" s="4"/>
      <c r="I657" s="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34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2"/>
      <c r="B658" s="2"/>
      <c r="C658" s="241"/>
      <c r="D658" s="241"/>
      <c r="E658" s="2"/>
      <c r="F658" s="2"/>
      <c r="G658" s="4"/>
      <c r="H658" s="4"/>
      <c r="I658" s="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34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2"/>
      <c r="B659" s="2"/>
      <c r="C659" s="241"/>
      <c r="D659" s="241"/>
      <c r="E659" s="2"/>
      <c r="F659" s="2"/>
      <c r="G659" s="4"/>
      <c r="H659" s="4"/>
      <c r="I659" s="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34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2"/>
      <c r="B660" s="2"/>
      <c r="C660" s="241"/>
      <c r="D660" s="241"/>
      <c r="E660" s="2"/>
      <c r="F660" s="2"/>
      <c r="G660" s="4"/>
      <c r="H660" s="4"/>
      <c r="I660" s="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34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2"/>
      <c r="B661" s="2"/>
      <c r="C661" s="241"/>
      <c r="D661" s="241"/>
      <c r="E661" s="2"/>
      <c r="F661" s="2"/>
      <c r="G661" s="4"/>
      <c r="H661" s="4"/>
      <c r="I661" s="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34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2"/>
      <c r="B662" s="2"/>
      <c r="C662" s="241"/>
      <c r="D662" s="241"/>
      <c r="E662" s="2"/>
      <c r="F662" s="2"/>
      <c r="G662" s="4"/>
      <c r="H662" s="4"/>
      <c r="I662" s="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34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2"/>
      <c r="B663" s="2"/>
      <c r="C663" s="241"/>
      <c r="D663" s="241"/>
      <c r="E663" s="2"/>
      <c r="F663" s="2"/>
      <c r="G663" s="4"/>
      <c r="H663" s="4"/>
      <c r="I663" s="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34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2"/>
      <c r="B664" s="2"/>
      <c r="C664" s="241"/>
      <c r="D664" s="241"/>
      <c r="E664" s="2"/>
      <c r="F664" s="2"/>
      <c r="G664" s="4"/>
      <c r="H664" s="4"/>
      <c r="I664" s="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34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2"/>
      <c r="B665" s="2"/>
      <c r="C665" s="241"/>
      <c r="D665" s="241"/>
      <c r="E665" s="2"/>
      <c r="F665" s="2"/>
      <c r="G665" s="4"/>
      <c r="H665" s="4"/>
      <c r="I665" s="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34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2"/>
      <c r="B666" s="2"/>
      <c r="C666" s="241"/>
      <c r="D666" s="241"/>
      <c r="E666" s="2"/>
      <c r="F666" s="2"/>
      <c r="G666" s="4"/>
      <c r="H666" s="4"/>
      <c r="I666" s="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34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2"/>
      <c r="B667" s="2"/>
      <c r="C667" s="241"/>
      <c r="D667" s="241"/>
      <c r="E667" s="2"/>
      <c r="F667" s="2"/>
      <c r="G667" s="4"/>
      <c r="H667" s="4"/>
      <c r="I667" s="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34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2"/>
      <c r="B668" s="2"/>
      <c r="C668" s="241"/>
      <c r="D668" s="241"/>
      <c r="E668" s="2"/>
      <c r="F668" s="2"/>
      <c r="G668" s="4"/>
      <c r="H668" s="4"/>
      <c r="I668" s="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34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2"/>
      <c r="B669" s="2"/>
      <c r="C669" s="241"/>
      <c r="D669" s="241"/>
      <c r="E669" s="2"/>
      <c r="F669" s="2"/>
      <c r="G669" s="4"/>
      <c r="H669" s="4"/>
      <c r="I669" s="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34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2"/>
      <c r="B670" s="2"/>
      <c r="C670" s="241"/>
      <c r="D670" s="241"/>
      <c r="E670" s="2"/>
      <c r="F670" s="2"/>
      <c r="G670" s="4"/>
      <c r="H670" s="4"/>
      <c r="I670" s="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34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2"/>
      <c r="B671" s="2"/>
      <c r="C671" s="241"/>
      <c r="D671" s="241"/>
      <c r="E671" s="2"/>
      <c r="F671" s="2"/>
      <c r="G671" s="4"/>
      <c r="H671" s="4"/>
      <c r="I671" s="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34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2"/>
      <c r="B672" s="2"/>
      <c r="C672" s="241"/>
      <c r="D672" s="241"/>
      <c r="E672" s="2"/>
      <c r="F672" s="2"/>
      <c r="G672" s="4"/>
      <c r="H672" s="4"/>
      <c r="I672" s="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34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2"/>
      <c r="B673" s="2"/>
      <c r="C673" s="241"/>
      <c r="D673" s="241"/>
      <c r="E673" s="2"/>
      <c r="F673" s="2"/>
      <c r="G673" s="4"/>
      <c r="H673" s="4"/>
      <c r="I673" s="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34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2"/>
      <c r="B674" s="2"/>
      <c r="C674" s="241"/>
      <c r="D674" s="241"/>
      <c r="E674" s="2"/>
      <c r="F674" s="2"/>
      <c r="G674" s="4"/>
      <c r="H674" s="4"/>
      <c r="I674" s="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34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2"/>
      <c r="B675" s="2"/>
      <c r="C675" s="241"/>
      <c r="D675" s="241"/>
      <c r="E675" s="2"/>
      <c r="F675" s="2"/>
      <c r="G675" s="4"/>
      <c r="H675" s="4"/>
      <c r="I675" s="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34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2"/>
      <c r="B676" s="2"/>
      <c r="C676" s="241"/>
      <c r="D676" s="241"/>
      <c r="E676" s="2"/>
      <c r="F676" s="2"/>
      <c r="G676" s="4"/>
      <c r="H676" s="4"/>
      <c r="I676" s="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34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2"/>
      <c r="B677" s="2"/>
      <c r="C677" s="241"/>
      <c r="D677" s="241"/>
      <c r="E677" s="2"/>
      <c r="F677" s="2"/>
      <c r="G677" s="4"/>
      <c r="H677" s="4"/>
      <c r="I677" s="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34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2"/>
      <c r="B678" s="2"/>
      <c r="C678" s="241"/>
      <c r="D678" s="241"/>
      <c r="E678" s="2"/>
      <c r="F678" s="2"/>
      <c r="G678" s="4"/>
      <c r="H678" s="4"/>
      <c r="I678" s="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34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2"/>
      <c r="B679" s="2"/>
      <c r="C679" s="241"/>
      <c r="D679" s="241"/>
      <c r="E679" s="2"/>
      <c r="F679" s="2"/>
      <c r="G679" s="4"/>
      <c r="H679" s="4"/>
      <c r="I679" s="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34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2"/>
      <c r="B680" s="2"/>
      <c r="C680" s="241"/>
      <c r="D680" s="241"/>
      <c r="E680" s="2"/>
      <c r="F680" s="2"/>
      <c r="G680" s="4"/>
      <c r="H680" s="4"/>
      <c r="I680" s="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34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2"/>
      <c r="B681" s="2"/>
      <c r="C681" s="241"/>
      <c r="D681" s="241"/>
      <c r="E681" s="2"/>
      <c r="F681" s="2"/>
      <c r="G681" s="4"/>
      <c r="H681" s="4"/>
      <c r="I681" s="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34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2"/>
      <c r="B682" s="2"/>
      <c r="C682" s="241"/>
      <c r="D682" s="241"/>
      <c r="E682" s="2"/>
      <c r="F682" s="2"/>
      <c r="G682" s="4"/>
      <c r="H682" s="4"/>
      <c r="I682" s="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34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2"/>
      <c r="B683" s="2"/>
      <c r="C683" s="241"/>
      <c r="D683" s="241"/>
      <c r="E683" s="2"/>
      <c r="F683" s="2"/>
      <c r="G683" s="4"/>
      <c r="H683" s="4"/>
      <c r="I683" s="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34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2"/>
      <c r="B684" s="2"/>
      <c r="C684" s="241"/>
      <c r="D684" s="241"/>
      <c r="E684" s="2"/>
      <c r="F684" s="2"/>
      <c r="G684" s="4"/>
      <c r="H684" s="4"/>
      <c r="I684" s="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34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2"/>
      <c r="B685" s="2"/>
      <c r="C685" s="241"/>
      <c r="D685" s="241"/>
      <c r="E685" s="2"/>
      <c r="F685" s="2"/>
      <c r="G685" s="4"/>
      <c r="H685" s="4"/>
      <c r="I685" s="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34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2"/>
      <c r="B686" s="2"/>
      <c r="C686" s="241"/>
      <c r="D686" s="241"/>
      <c r="E686" s="2"/>
      <c r="F686" s="2"/>
      <c r="G686" s="4"/>
      <c r="H686" s="4"/>
      <c r="I686" s="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34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2"/>
      <c r="B687" s="2"/>
      <c r="C687" s="241"/>
      <c r="D687" s="241"/>
      <c r="E687" s="2"/>
      <c r="F687" s="2"/>
      <c r="G687" s="4"/>
      <c r="H687" s="4"/>
      <c r="I687" s="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34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2"/>
      <c r="B688" s="2"/>
      <c r="C688" s="241"/>
      <c r="D688" s="241"/>
      <c r="E688" s="2"/>
      <c r="F688" s="2"/>
      <c r="G688" s="4"/>
      <c r="H688" s="4"/>
      <c r="I688" s="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34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2"/>
      <c r="B689" s="2"/>
      <c r="C689" s="241"/>
      <c r="D689" s="241"/>
      <c r="E689" s="2"/>
      <c r="F689" s="2"/>
      <c r="G689" s="4"/>
      <c r="H689" s="4"/>
      <c r="I689" s="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34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2"/>
      <c r="B690" s="2"/>
      <c r="C690" s="241"/>
      <c r="D690" s="241"/>
      <c r="E690" s="2"/>
      <c r="F690" s="2"/>
      <c r="G690" s="4"/>
      <c r="H690" s="4"/>
      <c r="I690" s="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34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2"/>
      <c r="B691" s="2"/>
      <c r="C691" s="241"/>
      <c r="D691" s="241"/>
      <c r="E691" s="2"/>
      <c r="F691" s="2"/>
      <c r="G691" s="4"/>
      <c r="H691" s="4"/>
      <c r="I691" s="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34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2"/>
      <c r="B692" s="2"/>
      <c r="C692" s="241"/>
      <c r="D692" s="241"/>
      <c r="E692" s="2"/>
      <c r="F692" s="2"/>
      <c r="G692" s="4"/>
      <c r="H692" s="4"/>
      <c r="I692" s="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34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2"/>
      <c r="B693" s="2"/>
      <c r="C693" s="241"/>
      <c r="D693" s="241"/>
      <c r="E693" s="2"/>
      <c r="F693" s="2"/>
      <c r="G693" s="4"/>
      <c r="H693" s="4"/>
      <c r="I693" s="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34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2"/>
      <c r="B694" s="2"/>
      <c r="C694" s="241"/>
      <c r="D694" s="241"/>
      <c r="E694" s="2"/>
      <c r="F694" s="2"/>
      <c r="G694" s="4"/>
      <c r="H694" s="4"/>
      <c r="I694" s="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34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2"/>
      <c r="B695" s="2"/>
      <c r="C695" s="241"/>
      <c r="D695" s="241"/>
      <c r="E695" s="2"/>
      <c r="F695" s="2"/>
      <c r="G695" s="4"/>
      <c r="H695" s="4"/>
      <c r="I695" s="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34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2"/>
      <c r="B696" s="2"/>
      <c r="C696" s="241"/>
      <c r="D696" s="241"/>
      <c r="E696" s="2"/>
      <c r="F696" s="2"/>
      <c r="G696" s="4"/>
      <c r="H696" s="4"/>
      <c r="I696" s="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34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2"/>
      <c r="B697" s="2"/>
      <c r="C697" s="241"/>
      <c r="D697" s="241"/>
      <c r="E697" s="2"/>
      <c r="F697" s="2"/>
      <c r="G697" s="4"/>
      <c r="H697" s="4"/>
      <c r="I697" s="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34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2"/>
      <c r="B698" s="2"/>
      <c r="C698" s="241"/>
      <c r="D698" s="241"/>
      <c r="E698" s="2"/>
      <c r="F698" s="2"/>
      <c r="G698" s="4"/>
      <c r="H698" s="4"/>
      <c r="I698" s="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34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2"/>
      <c r="B699" s="2"/>
      <c r="C699" s="241"/>
      <c r="D699" s="241"/>
      <c r="E699" s="2"/>
      <c r="F699" s="2"/>
      <c r="G699" s="4"/>
      <c r="H699" s="4"/>
      <c r="I699" s="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34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2"/>
      <c r="B700" s="2"/>
      <c r="C700" s="241"/>
      <c r="D700" s="241"/>
      <c r="E700" s="2"/>
      <c r="F700" s="2"/>
      <c r="G700" s="4"/>
      <c r="H700" s="4"/>
      <c r="I700" s="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34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2"/>
      <c r="B701" s="2"/>
      <c r="C701" s="241"/>
      <c r="D701" s="241"/>
      <c r="E701" s="2"/>
      <c r="F701" s="2"/>
      <c r="G701" s="4"/>
      <c r="H701" s="4"/>
      <c r="I701" s="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34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2"/>
      <c r="B702" s="2"/>
      <c r="C702" s="241"/>
      <c r="D702" s="241"/>
      <c r="E702" s="2"/>
      <c r="F702" s="2"/>
      <c r="G702" s="4"/>
      <c r="H702" s="4"/>
      <c r="I702" s="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34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2"/>
      <c r="B703" s="2"/>
      <c r="C703" s="241"/>
      <c r="D703" s="241"/>
      <c r="E703" s="2"/>
      <c r="F703" s="2"/>
      <c r="G703" s="4"/>
      <c r="H703" s="4"/>
      <c r="I703" s="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34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2"/>
      <c r="B704" s="2"/>
      <c r="C704" s="241"/>
      <c r="D704" s="241"/>
      <c r="E704" s="2"/>
      <c r="F704" s="2"/>
      <c r="G704" s="4"/>
      <c r="H704" s="4"/>
      <c r="I704" s="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34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2"/>
      <c r="B705" s="2"/>
      <c r="C705" s="241"/>
      <c r="D705" s="241"/>
      <c r="E705" s="2"/>
      <c r="F705" s="2"/>
      <c r="G705" s="4"/>
      <c r="H705" s="4"/>
      <c r="I705" s="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34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2"/>
      <c r="B706" s="2"/>
      <c r="C706" s="241"/>
      <c r="D706" s="241"/>
      <c r="E706" s="2"/>
      <c r="F706" s="2"/>
      <c r="G706" s="4"/>
      <c r="H706" s="4"/>
      <c r="I706" s="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34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2"/>
      <c r="B707" s="2"/>
      <c r="C707" s="241"/>
      <c r="D707" s="241"/>
      <c r="E707" s="2"/>
      <c r="F707" s="2"/>
      <c r="G707" s="4"/>
      <c r="H707" s="4"/>
      <c r="I707" s="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34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2"/>
      <c r="B708" s="2"/>
      <c r="C708" s="241"/>
      <c r="D708" s="241"/>
      <c r="E708" s="2"/>
      <c r="F708" s="2"/>
      <c r="G708" s="4"/>
      <c r="H708" s="4"/>
      <c r="I708" s="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34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2"/>
      <c r="B709" s="2"/>
      <c r="C709" s="241"/>
      <c r="D709" s="241"/>
      <c r="E709" s="2"/>
      <c r="F709" s="2"/>
      <c r="G709" s="4"/>
      <c r="H709" s="4"/>
      <c r="I709" s="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34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2"/>
      <c r="B710" s="2"/>
      <c r="C710" s="241"/>
      <c r="D710" s="241"/>
      <c r="E710" s="2"/>
      <c r="F710" s="2"/>
      <c r="G710" s="4"/>
      <c r="H710" s="4"/>
      <c r="I710" s="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34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2"/>
      <c r="B711" s="2"/>
      <c r="C711" s="241"/>
      <c r="D711" s="241"/>
      <c r="E711" s="2"/>
      <c r="F711" s="2"/>
      <c r="G711" s="4"/>
      <c r="H711" s="4"/>
      <c r="I711" s="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34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2"/>
      <c r="B712" s="2"/>
      <c r="C712" s="241"/>
      <c r="D712" s="241"/>
      <c r="E712" s="2"/>
      <c r="F712" s="2"/>
      <c r="G712" s="4"/>
      <c r="H712" s="4"/>
      <c r="I712" s="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34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2"/>
      <c r="B713" s="2"/>
      <c r="C713" s="241"/>
      <c r="D713" s="241"/>
      <c r="E713" s="2"/>
      <c r="F713" s="2"/>
      <c r="G713" s="4"/>
      <c r="H713" s="4"/>
      <c r="I713" s="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34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2"/>
      <c r="B714" s="2"/>
      <c r="C714" s="241"/>
      <c r="D714" s="241"/>
      <c r="E714" s="2"/>
      <c r="F714" s="2"/>
      <c r="G714" s="4"/>
      <c r="H714" s="4"/>
      <c r="I714" s="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34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2"/>
      <c r="B715" s="2"/>
      <c r="C715" s="241"/>
      <c r="D715" s="241"/>
      <c r="E715" s="2"/>
      <c r="F715" s="2"/>
      <c r="G715" s="4"/>
      <c r="H715" s="4"/>
      <c r="I715" s="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34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2"/>
      <c r="B716" s="2"/>
      <c r="C716" s="241"/>
      <c r="D716" s="241"/>
      <c r="E716" s="2"/>
      <c r="F716" s="2"/>
      <c r="G716" s="4"/>
      <c r="H716" s="4"/>
      <c r="I716" s="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34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2"/>
      <c r="B717" s="2"/>
      <c r="C717" s="241"/>
      <c r="D717" s="241"/>
      <c r="E717" s="2"/>
      <c r="F717" s="2"/>
      <c r="G717" s="4"/>
      <c r="H717" s="4"/>
      <c r="I717" s="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34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2"/>
      <c r="B718" s="2"/>
      <c r="C718" s="241"/>
      <c r="D718" s="241"/>
      <c r="E718" s="2"/>
      <c r="F718" s="2"/>
      <c r="G718" s="4"/>
      <c r="H718" s="4"/>
      <c r="I718" s="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34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2"/>
      <c r="B719" s="2"/>
      <c r="C719" s="241"/>
      <c r="D719" s="241"/>
      <c r="E719" s="2"/>
      <c r="F719" s="2"/>
      <c r="G719" s="4"/>
      <c r="H719" s="4"/>
      <c r="I719" s="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34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2"/>
      <c r="B720" s="2"/>
      <c r="C720" s="241"/>
      <c r="D720" s="241"/>
      <c r="E720" s="2"/>
      <c r="F720" s="2"/>
      <c r="G720" s="4"/>
      <c r="H720" s="4"/>
      <c r="I720" s="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34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2"/>
      <c r="B721" s="2"/>
      <c r="C721" s="241"/>
      <c r="D721" s="241"/>
      <c r="E721" s="2"/>
      <c r="F721" s="2"/>
      <c r="G721" s="4"/>
      <c r="H721" s="4"/>
      <c r="I721" s="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34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2"/>
      <c r="B722" s="2"/>
      <c r="C722" s="241"/>
      <c r="D722" s="241"/>
      <c r="E722" s="2"/>
      <c r="F722" s="2"/>
      <c r="G722" s="4"/>
      <c r="H722" s="4"/>
      <c r="I722" s="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34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2"/>
      <c r="B723" s="2"/>
      <c r="C723" s="241"/>
      <c r="D723" s="241"/>
      <c r="E723" s="2"/>
      <c r="F723" s="2"/>
      <c r="G723" s="4"/>
      <c r="H723" s="4"/>
      <c r="I723" s="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34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2"/>
      <c r="B724" s="2"/>
      <c r="C724" s="241"/>
      <c r="D724" s="241"/>
      <c r="E724" s="2"/>
      <c r="F724" s="2"/>
      <c r="G724" s="4"/>
      <c r="H724" s="4"/>
      <c r="I724" s="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34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2"/>
      <c r="B725" s="2"/>
      <c r="C725" s="241"/>
      <c r="D725" s="241"/>
      <c r="E725" s="2"/>
      <c r="F725" s="2"/>
      <c r="G725" s="4"/>
      <c r="H725" s="4"/>
      <c r="I725" s="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34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2"/>
      <c r="B726" s="2"/>
      <c r="C726" s="241"/>
      <c r="D726" s="241"/>
      <c r="E726" s="2"/>
      <c r="F726" s="2"/>
      <c r="G726" s="4"/>
      <c r="H726" s="4"/>
      <c r="I726" s="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34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2"/>
      <c r="B727" s="2"/>
      <c r="C727" s="241"/>
      <c r="D727" s="241"/>
      <c r="E727" s="2"/>
      <c r="F727" s="2"/>
      <c r="G727" s="4"/>
      <c r="H727" s="4"/>
      <c r="I727" s="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34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2"/>
      <c r="B728" s="2"/>
      <c r="C728" s="241"/>
      <c r="D728" s="241"/>
      <c r="E728" s="2"/>
      <c r="F728" s="2"/>
      <c r="G728" s="4"/>
      <c r="H728" s="4"/>
      <c r="I728" s="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34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2"/>
      <c r="B729" s="2"/>
      <c r="C729" s="241"/>
      <c r="D729" s="241"/>
      <c r="E729" s="2"/>
      <c r="F729" s="2"/>
      <c r="G729" s="4"/>
      <c r="H729" s="4"/>
      <c r="I729" s="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34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2"/>
      <c r="B730" s="2"/>
      <c r="C730" s="241"/>
      <c r="D730" s="241"/>
      <c r="E730" s="2"/>
      <c r="F730" s="2"/>
      <c r="G730" s="4"/>
      <c r="H730" s="4"/>
      <c r="I730" s="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34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2"/>
      <c r="B731" s="2"/>
      <c r="C731" s="241"/>
      <c r="D731" s="241"/>
      <c r="E731" s="2"/>
      <c r="F731" s="2"/>
      <c r="G731" s="4"/>
      <c r="H731" s="4"/>
      <c r="I731" s="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34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2"/>
      <c r="B732" s="2"/>
      <c r="C732" s="241"/>
      <c r="D732" s="241"/>
      <c r="E732" s="2"/>
      <c r="F732" s="2"/>
      <c r="G732" s="4"/>
      <c r="H732" s="4"/>
      <c r="I732" s="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34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2"/>
      <c r="B733" s="2"/>
      <c r="C733" s="241"/>
      <c r="D733" s="241"/>
      <c r="E733" s="2"/>
      <c r="F733" s="2"/>
      <c r="G733" s="4"/>
      <c r="H733" s="4"/>
      <c r="I733" s="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34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2"/>
      <c r="B734" s="2"/>
      <c r="C734" s="241"/>
      <c r="D734" s="241"/>
      <c r="E734" s="2"/>
      <c r="F734" s="2"/>
      <c r="G734" s="4"/>
      <c r="H734" s="4"/>
      <c r="I734" s="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34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2"/>
      <c r="B735" s="2"/>
      <c r="C735" s="241"/>
      <c r="D735" s="241"/>
      <c r="E735" s="2"/>
      <c r="F735" s="2"/>
      <c r="G735" s="4"/>
      <c r="H735" s="4"/>
      <c r="I735" s="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34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2"/>
      <c r="B736" s="2"/>
      <c r="C736" s="241"/>
      <c r="D736" s="241"/>
      <c r="E736" s="2"/>
      <c r="F736" s="2"/>
      <c r="G736" s="4"/>
      <c r="H736" s="4"/>
      <c r="I736" s="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34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2"/>
      <c r="B737" s="2"/>
      <c r="C737" s="241"/>
      <c r="D737" s="241"/>
      <c r="E737" s="2"/>
      <c r="F737" s="2"/>
      <c r="G737" s="4"/>
      <c r="H737" s="4"/>
      <c r="I737" s="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34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2"/>
      <c r="B738" s="2"/>
      <c r="C738" s="241"/>
      <c r="D738" s="241"/>
      <c r="E738" s="2"/>
      <c r="F738" s="2"/>
      <c r="G738" s="4"/>
      <c r="H738" s="4"/>
      <c r="I738" s="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34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2"/>
      <c r="B739" s="2"/>
      <c r="C739" s="241"/>
      <c r="D739" s="241"/>
      <c r="E739" s="2"/>
      <c r="F739" s="2"/>
      <c r="G739" s="4"/>
      <c r="H739" s="4"/>
      <c r="I739" s="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34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2"/>
      <c r="B740" s="2"/>
      <c r="C740" s="241"/>
      <c r="D740" s="241"/>
      <c r="E740" s="2"/>
      <c r="F740" s="2"/>
      <c r="G740" s="4"/>
      <c r="H740" s="4"/>
      <c r="I740" s="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34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2"/>
      <c r="B741" s="2"/>
      <c r="C741" s="241"/>
      <c r="D741" s="241"/>
      <c r="E741" s="2"/>
      <c r="F741" s="2"/>
      <c r="G741" s="4"/>
      <c r="H741" s="4"/>
      <c r="I741" s="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34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2"/>
      <c r="B742" s="2"/>
      <c r="C742" s="241"/>
      <c r="D742" s="241"/>
      <c r="E742" s="2"/>
      <c r="F742" s="2"/>
      <c r="G742" s="4"/>
      <c r="H742" s="4"/>
      <c r="I742" s="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34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2"/>
      <c r="B743" s="2"/>
      <c r="C743" s="241"/>
      <c r="D743" s="241"/>
      <c r="E743" s="2"/>
      <c r="F743" s="2"/>
      <c r="G743" s="4"/>
      <c r="H743" s="4"/>
      <c r="I743" s="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34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2"/>
      <c r="B744" s="2"/>
      <c r="C744" s="241"/>
      <c r="D744" s="241"/>
      <c r="E744" s="2"/>
      <c r="F744" s="2"/>
      <c r="G744" s="4"/>
      <c r="H744" s="4"/>
      <c r="I744" s="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34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2"/>
      <c r="B745" s="2"/>
      <c r="C745" s="241"/>
      <c r="D745" s="241"/>
      <c r="E745" s="2"/>
      <c r="F745" s="2"/>
      <c r="G745" s="4"/>
      <c r="H745" s="4"/>
      <c r="I745" s="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34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2"/>
      <c r="B746" s="2"/>
      <c r="C746" s="241"/>
      <c r="D746" s="241"/>
      <c r="E746" s="2"/>
      <c r="F746" s="2"/>
      <c r="G746" s="4"/>
      <c r="H746" s="4"/>
      <c r="I746" s="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34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2"/>
      <c r="B747" s="2"/>
      <c r="C747" s="241"/>
      <c r="D747" s="241"/>
      <c r="E747" s="2"/>
      <c r="F747" s="2"/>
      <c r="G747" s="4"/>
      <c r="H747" s="4"/>
      <c r="I747" s="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34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2"/>
      <c r="B748" s="2"/>
      <c r="C748" s="241"/>
      <c r="D748" s="241"/>
      <c r="E748" s="2"/>
      <c r="F748" s="2"/>
      <c r="G748" s="4"/>
      <c r="H748" s="4"/>
      <c r="I748" s="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34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2"/>
      <c r="B749" s="2"/>
      <c r="C749" s="241"/>
      <c r="D749" s="241"/>
      <c r="E749" s="2"/>
      <c r="F749" s="2"/>
      <c r="G749" s="4"/>
      <c r="H749" s="4"/>
      <c r="I749" s="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34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2"/>
      <c r="B750" s="2"/>
      <c r="C750" s="241"/>
      <c r="D750" s="241"/>
      <c r="E750" s="2"/>
      <c r="F750" s="2"/>
      <c r="G750" s="4"/>
      <c r="H750" s="4"/>
      <c r="I750" s="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34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2"/>
      <c r="B751" s="2"/>
      <c r="C751" s="241"/>
      <c r="D751" s="241"/>
      <c r="E751" s="2"/>
      <c r="F751" s="2"/>
      <c r="G751" s="4"/>
      <c r="H751" s="4"/>
      <c r="I751" s="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34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2"/>
      <c r="B752" s="2"/>
      <c r="C752" s="241"/>
      <c r="D752" s="241"/>
      <c r="E752" s="2"/>
      <c r="F752" s="2"/>
      <c r="G752" s="4"/>
      <c r="H752" s="4"/>
      <c r="I752" s="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34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2"/>
      <c r="B753" s="2"/>
      <c r="C753" s="241"/>
      <c r="D753" s="241"/>
      <c r="E753" s="2"/>
      <c r="F753" s="2"/>
      <c r="G753" s="4"/>
      <c r="H753" s="4"/>
      <c r="I753" s="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34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2"/>
      <c r="B754" s="2"/>
      <c r="C754" s="241"/>
      <c r="D754" s="241"/>
      <c r="E754" s="2"/>
      <c r="F754" s="2"/>
      <c r="G754" s="4"/>
      <c r="H754" s="4"/>
      <c r="I754" s="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34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2"/>
      <c r="B755" s="2"/>
      <c r="C755" s="241"/>
      <c r="D755" s="241"/>
      <c r="E755" s="2"/>
      <c r="F755" s="2"/>
      <c r="G755" s="4"/>
      <c r="H755" s="4"/>
      <c r="I755" s="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34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2"/>
      <c r="B756" s="2"/>
      <c r="C756" s="241"/>
      <c r="D756" s="241"/>
      <c r="E756" s="2"/>
      <c r="F756" s="2"/>
      <c r="G756" s="4"/>
      <c r="H756" s="4"/>
      <c r="I756" s="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34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2"/>
      <c r="B757" s="2"/>
      <c r="C757" s="241"/>
      <c r="D757" s="241"/>
      <c r="E757" s="2"/>
      <c r="F757" s="2"/>
      <c r="G757" s="4"/>
      <c r="H757" s="4"/>
      <c r="I757" s="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34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2"/>
      <c r="B758" s="2"/>
      <c r="C758" s="241"/>
      <c r="D758" s="241"/>
      <c r="E758" s="2"/>
      <c r="F758" s="2"/>
      <c r="G758" s="4"/>
      <c r="H758" s="4"/>
      <c r="I758" s="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34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2"/>
      <c r="B759" s="2"/>
      <c r="C759" s="241"/>
      <c r="D759" s="241"/>
      <c r="E759" s="2"/>
      <c r="F759" s="2"/>
      <c r="G759" s="4"/>
      <c r="H759" s="4"/>
      <c r="I759" s="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34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2"/>
      <c r="B760" s="2"/>
      <c r="C760" s="241"/>
      <c r="D760" s="241"/>
      <c r="E760" s="2"/>
      <c r="F760" s="2"/>
      <c r="G760" s="4"/>
      <c r="H760" s="4"/>
      <c r="I760" s="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34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2"/>
      <c r="B761" s="2"/>
      <c r="C761" s="241"/>
      <c r="D761" s="241"/>
      <c r="E761" s="2"/>
      <c r="F761" s="2"/>
      <c r="G761" s="4"/>
      <c r="H761" s="4"/>
      <c r="I761" s="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34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2"/>
      <c r="B762" s="2"/>
      <c r="C762" s="241"/>
      <c r="D762" s="241"/>
      <c r="E762" s="2"/>
      <c r="F762" s="2"/>
      <c r="G762" s="4"/>
      <c r="H762" s="4"/>
      <c r="I762" s="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34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2"/>
      <c r="B763" s="2"/>
      <c r="C763" s="241"/>
      <c r="D763" s="241"/>
      <c r="E763" s="2"/>
      <c r="F763" s="2"/>
      <c r="G763" s="4"/>
      <c r="H763" s="4"/>
      <c r="I763" s="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34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2"/>
      <c r="B764" s="2"/>
      <c r="C764" s="241"/>
      <c r="D764" s="241"/>
      <c r="E764" s="2"/>
      <c r="F764" s="2"/>
      <c r="G764" s="4"/>
      <c r="H764" s="4"/>
      <c r="I764" s="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34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2"/>
      <c r="B765" s="2"/>
      <c r="C765" s="241"/>
      <c r="D765" s="241"/>
      <c r="E765" s="2"/>
      <c r="F765" s="2"/>
      <c r="G765" s="4"/>
      <c r="H765" s="4"/>
      <c r="I765" s="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34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2"/>
      <c r="B766" s="2"/>
      <c r="C766" s="241"/>
      <c r="D766" s="241"/>
      <c r="E766" s="2"/>
      <c r="F766" s="2"/>
      <c r="G766" s="4"/>
      <c r="H766" s="4"/>
      <c r="I766" s="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34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2"/>
      <c r="B767" s="2"/>
      <c r="C767" s="241"/>
      <c r="D767" s="241"/>
      <c r="E767" s="2"/>
      <c r="F767" s="2"/>
      <c r="G767" s="4"/>
      <c r="H767" s="4"/>
      <c r="I767" s="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34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2"/>
      <c r="B768" s="2"/>
      <c r="C768" s="241"/>
      <c r="D768" s="241"/>
      <c r="E768" s="2"/>
      <c r="F768" s="2"/>
      <c r="G768" s="4"/>
      <c r="H768" s="4"/>
      <c r="I768" s="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34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2"/>
      <c r="B769" s="2"/>
      <c r="C769" s="241"/>
      <c r="D769" s="241"/>
      <c r="E769" s="2"/>
      <c r="F769" s="2"/>
      <c r="G769" s="4"/>
      <c r="H769" s="4"/>
      <c r="I769" s="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34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2"/>
      <c r="B770" s="2"/>
      <c r="C770" s="241"/>
      <c r="D770" s="241"/>
      <c r="E770" s="2"/>
      <c r="F770" s="2"/>
      <c r="G770" s="4"/>
      <c r="H770" s="4"/>
      <c r="I770" s="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34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2"/>
      <c r="B771" s="2"/>
      <c r="C771" s="241"/>
      <c r="D771" s="241"/>
      <c r="E771" s="2"/>
      <c r="F771" s="2"/>
      <c r="G771" s="4"/>
      <c r="H771" s="4"/>
      <c r="I771" s="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34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2"/>
      <c r="B772" s="2"/>
      <c r="C772" s="241"/>
      <c r="D772" s="241"/>
      <c r="E772" s="2"/>
      <c r="F772" s="2"/>
      <c r="G772" s="4"/>
      <c r="H772" s="4"/>
      <c r="I772" s="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34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2"/>
      <c r="B773" s="2"/>
      <c r="C773" s="241"/>
      <c r="D773" s="241"/>
      <c r="E773" s="2"/>
      <c r="F773" s="2"/>
      <c r="G773" s="4"/>
      <c r="H773" s="4"/>
      <c r="I773" s="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34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2"/>
      <c r="B774" s="2"/>
      <c r="C774" s="241"/>
      <c r="D774" s="241"/>
      <c r="E774" s="2"/>
      <c r="F774" s="2"/>
      <c r="G774" s="4"/>
      <c r="H774" s="4"/>
      <c r="I774" s="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34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2"/>
      <c r="B775" s="2"/>
      <c r="C775" s="241"/>
      <c r="D775" s="241"/>
      <c r="E775" s="2"/>
      <c r="F775" s="2"/>
      <c r="G775" s="4"/>
      <c r="H775" s="4"/>
      <c r="I775" s="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34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2"/>
      <c r="B776" s="2"/>
      <c r="C776" s="241"/>
      <c r="D776" s="241"/>
      <c r="E776" s="2"/>
      <c r="F776" s="2"/>
      <c r="G776" s="4"/>
      <c r="H776" s="4"/>
      <c r="I776" s="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34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2"/>
      <c r="B777" s="2"/>
      <c r="C777" s="241"/>
      <c r="D777" s="241"/>
      <c r="E777" s="2"/>
      <c r="F777" s="2"/>
      <c r="G777" s="4"/>
      <c r="H777" s="4"/>
      <c r="I777" s="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34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2"/>
      <c r="B778" s="2"/>
      <c r="C778" s="241"/>
      <c r="D778" s="241"/>
      <c r="E778" s="2"/>
      <c r="F778" s="2"/>
      <c r="G778" s="4"/>
      <c r="H778" s="4"/>
      <c r="I778" s="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34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2"/>
      <c r="B779" s="2"/>
      <c r="C779" s="241"/>
      <c r="D779" s="241"/>
      <c r="E779" s="2"/>
      <c r="F779" s="2"/>
      <c r="G779" s="4"/>
      <c r="H779" s="4"/>
      <c r="I779" s="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34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2"/>
      <c r="B780" s="2"/>
      <c r="C780" s="241"/>
      <c r="D780" s="241"/>
      <c r="E780" s="2"/>
      <c r="F780" s="2"/>
      <c r="G780" s="4"/>
      <c r="H780" s="4"/>
      <c r="I780" s="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34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2"/>
      <c r="B781" s="2"/>
      <c r="C781" s="241"/>
      <c r="D781" s="241"/>
      <c r="E781" s="2"/>
      <c r="F781" s="2"/>
      <c r="G781" s="4"/>
      <c r="H781" s="4"/>
      <c r="I781" s="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34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2"/>
      <c r="B782" s="2"/>
      <c r="C782" s="241"/>
      <c r="D782" s="241"/>
      <c r="E782" s="2"/>
      <c r="F782" s="2"/>
      <c r="G782" s="4"/>
      <c r="H782" s="4"/>
      <c r="I782" s="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34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2"/>
      <c r="B783" s="2"/>
      <c r="C783" s="241"/>
      <c r="D783" s="241"/>
      <c r="E783" s="2"/>
      <c r="F783" s="2"/>
      <c r="G783" s="4"/>
      <c r="H783" s="4"/>
      <c r="I783" s="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34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2"/>
      <c r="B784" s="2"/>
      <c r="C784" s="241"/>
      <c r="D784" s="241"/>
      <c r="E784" s="2"/>
      <c r="F784" s="2"/>
      <c r="G784" s="4"/>
      <c r="H784" s="4"/>
      <c r="I784" s="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34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2"/>
      <c r="B785" s="2"/>
      <c r="C785" s="241"/>
      <c r="D785" s="241"/>
      <c r="E785" s="2"/>
      <c r="F785" s="2"/>
      <c r="G785" s="4"/>
      <c r="H785" s="4"/>
      <c r="I785" s="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34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2"/>
      <c r="B786" s="2"/>
      <c r="C786" s="241"/>
      <c r="D786" s="241"/>
      <c r="E786" s="2"/>
      <c r="F786" s="2"/>
      <c r="G786" s="4"/>
      <c r="H786" s="4"/>
      <c r="I786" s="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34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2"/>
      <c r="B787" s="2"/>
      <c r="C787" s="241"/>
      <c r="D787" s="241"/>
      <c r="E787" s="2"/>
      <c r="F787" s="2"/>
      <c r="G787" s="4"/>
      <c r="H787" s="4"/>
      <c r="I787" s="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34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2"/>
      <c r="B788" s="2"/>
      <c r="C788" s="241"/>
      <c r="D788" s="241"/>
      <c r="E788" s="2"/>
      <c r="F788" s="2"/>
      <c r="G788" s="4"/>
      <c r="H788" s="4"/>
      <c r="I788" s="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34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2"/>
      <c r="B789" s="2"/>
      <c r="C789" s="241"/>
      <c r="D789" s="241"/>
      <c r="E789" s="2"/>
      <c r="F789" s="2"/>
      <c r="G789" s="4"/>
      <c r="H789" s="4"/>
      <c r="I789" s="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34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2"/>
      <c r="B790" s="2"/>
      <c r="C790" s="241"/>
      <c r="D790" s="241"/>
      <c r="E790" s="2"/>
      <c r="F790" s="2"/>
      <c r="G790" s="4"/>
      <c r="H790" s="4"/>
      <c r="I790" s="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34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2"/>
      <c r="B791" s="2"/>
      <c r="C791" s="241"/>
      <c r="D791" s="241"/>
      <c r="E791" s="2"/>
      <c r="F791" s="2"/>
      <c r="G791" s="4"/>
      <c r="H791" s="4"/>
      <c r="I791" s="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34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2"/>
      <c r="B792" s="2"/>
      <c r="C792" s="241"/>
      <c r="D792" s="241"/>
      <c r="E792" s="2"/>
      <c r="F792" s="2"/>
      <c r="G792" s="4"/>
      <c r="H792" s="4"/>
      <c r="I792" s="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34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2"/>
      <c r="B793" s="2"/>
      <c r="C793" s="241"/>
      <c r="D793" s="241"/>
      <c r="E793" s="2"/>
      <c r="F793" s="2"/>
      <c r="G793" s="4"/>
      <c r="H793" s="4"/>
      <c r="I793" s="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34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2"/>
      <c r="B794" s="2"/>
      <c r="C794" s="241"/>
      <c r="D794" s="241"/>
      <c r="E794" s="2"/>
      <c r="F794" s="2"/>
      <c r="G794" s="4"/>
      <c r="H794" s="4"/>
      <c r="I794" s="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34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2"/>
      <c r="B795" s="2"/>
      <c r="C795" s="241"/>
      <c r="D795" s="241"/>
      <c r="E795" s="2"/>
      <c r="F795" s="2"/>
      <c r="G795" s="4"/>
      <c r="H795" s="4"/>
      <c r="I795" s="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34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2"/>
      <c r="B796" s="2"/>
      <c r="C796" s="241"/>
      <c r="D796" s="241"/>
      <c r="E796" s="2"/>
      <c r="F796" s="2"/>
      <c r="G796" s="4"/>
      <c r="H796" s="4"/>
      <c r="I796" s="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34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2"/>
      <c r="B797" s="2"/>
      <c r="C797" s="241"/>
      <c r="D797" s="241"/>
      <c r="E797" s="2"/>
      <c r="F797" s="2"/>
      <c r="G797" s="4"/>
      <c r="H797" s="4"/>
      <c r="I797" s="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34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2"/>
      <c r="B798" s="2"/>
      <c r="C798" s="241"/>
      <c r="D798" s="241"/>
      <c r="E798" s="2"/>
      <c r="F798" s="2"/>
      <c r="G798" s="4"/>
      <c r="H798" s="4"/>
      <c r="I798" s="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34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2"/>
      <c r="B799" s="2"/>
      <c r="C799" s="241"/>
      <c r="D799" s="241"/>
      <c r="E799" s="2"/>
      <c r="F799" s="2"/>
      <c r="G799" s="4"/>
      <c r="H799" s="4"/>
      <c r="I799" s="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34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2"/>
      <c r="B800" s="2"/>
      <c r="C800" s="241"/>
      <c r="D800" s="241"/>
      <c r="E800" s="2"/>
      <c r="F800" s="2"/>
      <c r="G800" s="4"/>
      <c r="H800" s="4"/>
      <c r="I800" s="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34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2"/>
      <c r="B801" s="2"/>
      <c r="C801" s="241"/>
      <c r="D801" s="241"/>
      <c r="E801" s="2"/>
      <c r="F801" s="2"/>
      <c r="G801" s="4"/>
      <c r="H801" s="4"/>
      <c r="I801" s="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34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2"/>
      <c r="B802" s="2"/>
      <c r="C802" s="241"/>
      <c r="D802" s="241"/>
      <c r="E802" s="2"/>
      <c r="F802" s="2"/>
      <c r="G802" s="4"/>
      <c r="H802" s="4"/>
      <c r="I802" s="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34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2"/>
      <c r="B803" s="2"/>
      <c r="C803" s="241"/>
      <c r="D803" s="241"/>
      <c r="E803" s="2"/>
      <c r="F803" s="2"/>
      <c r="G803" s="4"/>
      <c r="H803" s="4"/>
      <c r="I803" s="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34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2"/>
      <c r="B804" s="2"/>
      <c r="C804" s="241"/>
      <c r="D804" s="241"/>
      <c r="E804" s="2"/>
      <c r="F804" s="2"/>
      <c r="G804" s="4"/>
      <c r="H804" s="4"/>
      <c r="I804" s="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34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2"/>
      <c r="B805" s="2"/>
      <c r="C805" s="241"/>
      <c r="D805" s="241"/>
      <c r="E805" s="2"/>
      <c r="F805" s="2"/>
      <c r="G805" s="4"/>
      <c r="H805" s="4"/>
      <c r="I805" s="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34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2"/>
      <c r="B806" s="2"/>
      <c r="C806" s="241"/>
      <c r="D806" s="241"/>
      <c r="E806" s="2"/>
      <c r="F806" s="2"/>
      <c r="G806" s="4"/>
      <c r="H806" s="4"/>
      <c r="I806" s="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34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2"/>
      <c r="B807" s="2"/>
      <c r="C807" s="241"/>
      <c r="D807" s="241"/>
      <c r="E807" s="2"/>
      <c r="F807" s="2"/>
      <c r="G807" s="4"/>
      <c r="H807" s="4"/>
      <c r="I807" s="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34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2"/>
      <c r="B808" s="2"/>
      <c r="C808" s="241"/>
      <c r="D808" s="241"/>
      <c r="E808" s="2"/>
      <c r="F808" s="2"/>
      <c r="G808" s="4"/>
      <c r="H808" s="4"/>
      <c r="I808" s="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34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2"/>
      <c r="B809" s="2"/>
      <c r="C809" s="241"/>
      <c r="D809" s="241"/>
      <c r="E809" s="2"/>
      <c r="F809" s="2"/>
      <c r="G809" s="4"/>
      <c r="H809" s="4"/>
      <c r="I809" s="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34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2"/>
      <c r="B810" s="2"/>
      <c r="C810" s="241"/>
      <c r="D810" s="241"/>
      <c r="E810" s="2"/>
      <c r="F810" s="2"/>
      <c r="G810" s="4"/>
      <c r="H810" s="4"/>
      <c r="I810" s="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34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2"/>
      <c r="B811" s="2"/>
      <c r="C811" s="241"/>
      <c r="D811" s="241"/>
      <c r="E811" s="2"/>
      <c r="F811" s="2"/>
      <c r="G811" s="4"/>
      <c r="H811" s="4"/>
      <c r="I811" s="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34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2"/>
      <c r="B812" s="2"/>
      <c r="C812" s="241"/>
      <c r="D812" s="241"/>
      <c r="E812" s="2"/>
      <c r="F812" s="2"/>
      <c r="G812" s="4"/>
      <c r="H812" s="4"/>
      <c r="I812" s="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34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2"/>
      <c r="B813" s="2"/>
      <c r="C813" s="241"/>
      <c r="D813" s="241"/>
      <c r="E813" s="2"/>
      <c r="F813" s="2"/>
      <c r="G813" s="4"/>
      <c r="H813" s="4"/>
      <c r="I813" s="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34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2"/>
      <c r="B814" s="2"/>
      <c r="C814" s="241"/>
      <c r="D814" s="241"/>
      <c r="E814" s="2"/>
      <c r="F814" s="2"/>
      <c r="G814" s="4"/>
      <c r="H814" s="4"/>
      <c r="I814" s="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34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2"/>
      <c r="B815" s="2"/>
      <c r="C815" s="241"/>
      <c r="D815" s="241"/>
      <c r="E815" s="2"/>
      <c r="F815" s="2"/>
      <c r="G815" s="4"/>
      <c r="H815" s="4"/>
      <c r="I815" s="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34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2"/>
      <c r="B816" s="2"/>
      <c r="C816" s="241"/>
      <c r="D816" s="241"/>
      <c r="E816" s="2"/>
      <c r="F816" s="2"/>
      <c r="G816" s="4"/>
      <c r="H816" s="4"/>
      <c r="I816" s="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34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2"/>
      <c r="B817" s="2"/>
      <c r="C817" s="241"/>
      <c r="D817" s="241"/>
      <c r="E817" s="2"/>
      <c r="F817" s="2"/>
      <c r="G817" s="4"/>
      <c r="H817" s="4"/>
      <c r="I817" s="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34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2"/>
      <c r="B818" s="2"/>
      <c r="C818" s="241"/>
      <c r="D818" s="241"/>
      <c r="E818" s="2"/>
      <c r="F818" s="2"/>
      <c r="G818" s="4"/>
      <c r="H818" s="4"/>
      <c r="I818" s="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34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2"/>
      <c r="B819" s="2"/>
      <c r="C819" s="241"/>
      <c r="D819" s="241"/>
      <c r="E819" s="2"/>
      <c r="F819" s="2"/>
      <c r="G819" s="4"/>
      <c r="H819" s="4"/>
      <c r="I819" s="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34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2"/>
      <c r="B820" s="2"/>
      <c r="C820" s="241"/>
      <c r="D820" s="241"/>
      <c r="E820" s="2"/>
      <c r="F820" s="2"/>
      <c r="G820" s="4"/>
      <c r="H820" s="4"/>
      <c r="I820" s="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34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2"/>
      <c r="B821" s="2"/>
      <c r="C821" s="241"/>
      <c r="D821" s="241"/>
      <c r="E821" s="2"/>
      <c r="F821" s="2"/>
      <c r="G821" s="4"/>
      <c r="H821" s="4"/>
      <c r="I821" s="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34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2"/>
      <c r="B822" s="2"/>
      <c r="C822" s="241"/>
      <c r="D822" s="241"/>
      <c r="E822" s="2"/>
      <c r="F822" s="2"/>
      <c r="G822" s="4"/>
      <c r="H822" s="4"/>
      <c r="I822" s="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34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2"/>
      <c r="B823" s="2"/>
      <c r="C823" s="241"/>
      <c r="D823" s="241"/>
      <c r="E823" s="2"/>
      <c r="F823" s="2"/>
      <c r="G823" s="4"/>
      <c r="H823" s="4"/>
      <c r="I823" s="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34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2"/>
      <c r="B824" s="2"/>
      <c r="C824" s="241"/>
      <c r="D824" s="241"/>
      <c r="E824" s="2"/>
      <c r="F824" s="2"/>
      <c r="G824" s="4"/>
      <c r="H824" s="4"/>
      <c r="I824" s="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34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2"/>
      <c r="B825" s="2"/>
      <c r="C825" s="241"/>
      <c r="D825" s="241"/>
      <c r="E825" s="2"/>
      <c r="F825" s="2"/>
      <c r="G825" s="4"/>
      <c r="H825" s="4"/>
      <c r="I825" s="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34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2"/>
      <c r="B826" s="2"/>
      <c r="C826" s="241"/>
      <c r="D826" s="241"/>
      <c r="E826" s="2"/>
      <c r="F826" s="2"/>
      <c r="G826" s="4"/>
      <c r="H826" s="4"/>
      <c r="I826" s="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34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2"/>
      <c r="B827" s="2"/>
      <c r="C827" s="241"/>
      <c r="D827" s="241"/>
      <c r="E827" s="2"/>
      <c r="F827" s="2"/>
      <c r="G827" s="4"/>
      <c r="H827" s="4"/>
      <c r="I827" s="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34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2"/>
      <c r="B828" s="2"/>
      <c r="C828" s="241"/>
      <c r="D828" s="241"/>
      <c r="E828" s="2"/>
      <c r="F828" s="2"/>
      <c r="G828" s="4"/>
      <c r="H828" s="4"/>
      <c r="I828" s="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34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2"/>
      <c r="B829" s="2"/>
      <c r="C829" s="241"/>
      <c r="D829" s="241"/>
      <c r="E829" s="2"/>
      <c r="F829" s="2"/>
      <c r="G829" s="4"/>
      <c r="H829" s="4"/>
      <c r="I829" s="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34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2"/>
      <c r="B830" s="2"/>
      <c r="C830" s="241"/>
      <c r="D830" s="241"/>
      <c r="E830" s="2"/>
      <c r="F830" s="2"/>
      <c r="G830" s="4"/>
      <c r="H830" s="4"/>
      <c r="I830" s="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34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2"/>
      <c r="B831" s="2"/>
      <c r="C831" s="241"/>
      <c r="D831" s="241"/>
      <c r="E831" s="2"/>
      <c r="F831" s="2"/>
      <c r="G831" s="4"/>
      <c r="H831" s="4"/>
      <c r="I831" s="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34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2"/>
      <c r="B832" s="2"/>
      <c r="C832" s="241"/>
      <c r="D832" s="241"/>
      <c r="E832" s="2"/>
      <c r="F832" s="2"/>
      <c r="G832" s="4"/>
      <c r="H832" s="4"/>
      <c r="I832" s="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34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2"/>
      <c r="B833" s="2"/>
      <c r="C833" s="241"/>
      <c r="D833" s="241"/>
      <c r="E833" s="2"/>
      <c r="F833" s="2"/>
      <c r="G833" s="4"/>
      <c r="H833" s="4"/>
      <c r="I833" s="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34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2"/>
      <c r="B834" s="2"/>
      <c r="C834" s="241"/>
      <c r="D834" s="241"/>
      <c r="E834" s="2"/>
      <c r="F834" s="2"/>
      <c r="G834" s="4"/>
      <c r="H834" s="4"/>
      <c r="I834" s="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34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2"/>
      <c r="B835" s="2"/>
      <c r="C835" s="241"/>
      <c r="D835" s="241"/>
      <c r="E835" s="2"/>
      <c r="F835" s="2"/>
      <c r="G835" s="4"/>
      <c r="H835" s="4"/>
      <c r="I835" s="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34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2"/>
      <c r="B836" s="2"/>
      <c r="C836" s="241"/>
      <c r="D836" s="241"/>
      <c r="E836" s="2"/>
      <c r="F836" s="2"/>
      <c r="G836" s="4"/>
      <c r="H836" s="4"/>
      <c r="I836" s="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34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2"/>
      <c r="B837" s="2"/>
      <c r="C837" s="241"/>
      <c r="D837" s="241"/>
      <c r="E837" s="2"/>
      <c r="F837" s="2"/>
      <c r="G837" s="4"/>
      <c r="H837" s="4"/>
      <c r="I837" s="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34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2"/>
      <c r="B838" s="2"/>
      <c r="C838" s="241"/>
      <c r="D838" s="241"/>
      <c r="E838" s="2"/>
      <c r="F838" s="2"/>
      <c r="G838" s="4"/>
      <c r="H838" s="4"/>
      <c r="I838" s="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34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2"/>
      <c r="B839" s="2"/>
      <c r="C839" s="241"/>
      <c r="D839" s="241"/>
      <c r="E839" s="2"/>
      <c r="F839" s="2"/>
      <c r="G839" s="4"/>
      <c r="H839" s="4"/>
      <c r="I839" s="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34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2"/>
      <c r="B840" s="2"/>
      <c r="C840" s="241"/>
      <c r="D840" s="241"/>
      <c r="E840" s="2"/>
      <c r="F840" s="2"/>
      <c r="G840" s="4"/>
      <c r="H840" s="4"/>
      <c r="I840" s="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34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2"/>
      <c r="B841" s="2"/>
      <c r="C841" s="241"/>
      <c r="D841" s="241"/>
      <c r="E841" s="2"/>
      <c r="F841" s="2"/>
      <c r="G841" s="4"/>
      <c r="H841" s="4"/>
      <c r="I841" s="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34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2"/>
      <c r="B842" s="2"/>
      <c r="C842" s="241"/>
      <c r="D842" s="241"/>
      <c r="E842" s="2"/>
      <c r="F842" s="2"/>
      <c r="G842" s="4"/>
      <c r="H842" s="4"/>
      <c r="I842" s="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34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2"/>
      <c r="B843" s="2"/>
      <c r="C843" s="241"/>
      <c r="D843" s="241"/>
      <c r="E843" s="2"/>
      <c r="F843" s="2"/>
      <c r="G843" s="4"/>
      <c r="H843" s="4"/>
      <c r="I843" s="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34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2"/>
      <c r="B844" s="2"/>
      <c r="C844" s="241"/>
      <c r="D844" s="241"/>
      <c r="E844" s="2"/>
      <c r="F844" s="2"/>
      <c r="G844" s="4"/>
      <c r="H844" s="4"/>
      <c r="I844" s="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34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2"/>
      <c r="B845" s="2"/>
      <c r="C845" s="241"/>
      <c r="D845" s="241"/>
      <c r="E845" s="2"/>
      <c r="F845" s="2"/>
      <c r="G845" s="4"/>
      <c r="H845" s="4"/>
      <c r="I845" s="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34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2"/>
      <c r="B846" s="2"/>
      <c r="C846" s="241"/>
      <c r="D846" s="241"/>
      <c r="E846" s="2"/>
      <c r="F846" s="2"/>
      <c r="G846" s="4"/>
      <c r="H846" s="4"/>
      <c r="I846" s="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34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2"/>
      <c r="B847" s="2"/>
      <c r="C847" s="241"/>
      <c r="D847" s="241"/>
      <c r="E847" s="2"/>
      <c r="F847" s="2"/>
      <c r="G847" s="4"/>
      <c r="H847" s="4"/>
      <c r="I847" s="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34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2"/>
      <c r="B848" s="2"/>
      <c r="C848" s="241"/>
      <c r="D848" s="241"/>
      <c r="E848" s="2"/>
      <c r="F848" s="2"/>
      <c r="G848" s="4"/>
      <c r="H848" s="4"/>
      <c r="I848" s="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34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2"/>
      <c r="B849" s="2"/>
      <c r="C849" s="241"/>
      <c r="D849" s="241"/>
      <c r="E849" s="2"/>
      <c r="F849" s="2"/>
      <c r="G849" s="4"/>
      <c r="H849" s="4"/>
      <c r="I849" s="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34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2"/>
      <c r="B850" s="2"/>
      <c r="C850" s="241"/>
      <c r="D850" s="241"/>
      <c r="E850" s="2"/>
      <c r="F850" s="2"/>
      <c r="G850" s="4"/>
      <c r="H850" s="4"/>
      <c r="I850" s="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34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2"/>
      <c r="B851" s="2"/>
      <c r="C851" s="241"/>
      <c r="D851" s="241"/>
      <c r="E851" s="2"/>
      <c r="F851" s="2"/>
      <c r="G851" s="4"/>
      <c r="H851" s="4"/>
      <c r="I851" s="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34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2"/>
      <c r="B852" s="2"/>
      <c r="C852" s="241"/>
      <c r="D852" s="241"/>
      <c r="E852" s="2"/>
      <c r="F852" s="2"/>
      <c r="G852" s="4"/>
      <c r="H852" s="4"/>
      <c r="I852" s="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34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2"/>
      <c r="B853" s="2"/>
      <c r="C853" s="241"/>
      <c r="D853" s="241"/>
      <c r="E853" s="2"/>
      <c r="F853" s="2"/>
      <c r="G853" s="4"/>
      <c r="H853" s="4"/>
      <c r="I853" s="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34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2"/>
      <c r="B854" s="2"/>
      <c r="C854" s="241"/>
      <c r="D854" s="241"/>
      <c r="E854" s="2"/>
      <c r="F854" s="2"/>
      <c r="G854" s="4"/>
      <c r="H854" s="4"/>
      <c r="I854" s="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34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2"/>
      <c r="B855" s="2"/>
      <c r="C855" s="241"/>
      <c r="D855" s="241"/>
      <c r="E855" s="2"/>
      <c r="F855" s="2"/>
      <c r="G855" s="4"/>
      <c r="H855" s="4"/>
      <c r="I855" s="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34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2"/>
      <c r="B856" s="2"/>
      <c r="C856" s="241"/>
      <c r="D856" s="241"/>
      <c r="E856" s="2"/>
      <c r="F856" s="2"/>
      <c r="G856" s="4"/>
      <c r="H856" s="4"/>
      <c r="I856" s="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34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2"/>
      <c r="B857" s="2"/>
      <c r="C857" s="241"/>
      <c r="D857" s="241"/>
      <c r="E857" s="2"/>
      <c r="F857" s="2"/>
      <c r="G857" s="4"/>
      <c r="H857" s="4"/>
      <c r="I857" s="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34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2"/>
      <c r="B858" s="2"/>
      <c r="C858" s="241"/>
      <c r="D858" s="241"/>
      <c r="E858" s="2"/>
      <c r="F858" s="2"/>
      <c r="G858" s="4"/>
      <c r="H858" s="4"/>
      <c r="I858" s="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34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2"/>
      <c r="B859" s="2"/>
      <c r="C859" s="241"/>
      <c r="D859" s="241"/>
      <c r="E859" s="2"/>
      <c r="F859" s="2"/>
      <c r="G859" s="4"/>
      <c r="H859" s="4"/>
      <c r="I859" s="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34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2"/>
      <c r="B860" s="2"/>
      <c r="C860" s="241"/>
      <c r="D860" s="241"/>
      <c r="E860" s="2"/>
      <c r="F860" s="2"/>
      <c r="G860" s="4"/>
      <c r="H860" s="4"/>
      <c r="I860" s="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34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2"/>
      <c r="B861" s="2"/>
      <c r="C861" s="241"/>
      <c r="D861" s="241"/>
      <c r="E861" s="2"/>
      <c r="F861" s="2"/>
      <c r="G861" s="4"/>
      <c r="H861" s="4"/>
      <c r="I861" s="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34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2"/>
      <c r="B862" s="2"/>
      <c r="C862" s="241"/>
      <c r="D862" s="241"/>
      <c r="E862" s="2"/>
      <c r="F862" s="2"/>
      <c r="G862" s="4"/>
      <c r="H862" s="4"/>
      <c r="I862" s="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34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2"/>
      <c r="B863" s="2"/>
      <c r="C863" s="241"/>
      <c r="D863" s="241"/>
      <c r="E863" s="2"/>
      <c r="F863" s="2"/>
      <c r="G863" s="4"/>
      <c r="H863" s="4"/>
      <c r="I863" s="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34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2"/>
      <c r="B864" s="2"/>
      <c r="C864" s="241"/>
      <c r="D864" s="241"/>
      <c r="E864" s="2"/>
      <c r="F864" s="2"/>
      <c r="G864" s="4"/>
      <c r="H864" s="4"/>
      <c r="I864" s="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34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2"/>
      <c r="B865" s="2"/>
      <c r="C865" s="241"/>
      <c r="D865" s="241"/>
      <c r="E865" s="2"/>
      <c r="F865" s="2"/>
      <c r="G865" s="4"/>
      <c r="H865" s="4"/>
      <c r="I865" s="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34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2"/>
      <c r="B866" s="2"/>
      <c r="C866" s="241"/>
      <c r="D866" s="241"/>
      <c r="E866" s="2"/>
      <c r="F866" s="2"/>
      <c r="G866" s="4"/>
      <c r="H866" s="4"/>
      <c r="I866" s="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34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2"/>
      <c r="B867" s="2"/>
      <c r="C867" s="241"/>
      <c r="D867" s="241"/>
      <c r="E867" s="2"/>
      <c r="F867" s="2"/>
      <c r="G867" s="4"/>
      <c r="H867" s="4"/>
      <c r="I867" s="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34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2"/>
      <c r="B868" s="2"/>
      <c r="C868" s="241"/>
      <c r="D868" s="241"/>
      <c r="E868" s="2"/>
      <c r="F868" s="2"/>
      <c r="G868" s="4"/>
      <c r="H868" s="4"/>
      <c r="I868" s="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34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2"/>
      <c r="B869" s="2"/>
      <c r="C869" s="241"/>
      <c r="D869" s="241"/>
      <c r="E869" s="2"/>
      <c r="F869" s="2"/>
      <c r="G869" s="4"/>
      <c r="H869" s="4"/>
      <c r="I869" s="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34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2"/>
      <c r="B870" s="2"/>
      <c r="C870" s="241"/>
      <c r="D870" s="241"/>
      <c r="E870" s="2"/>
      <c r="F870" s="2"/>
      <c r="G870" s="4"/>
      <c r="H870" s="4"/>
      <c r="I870" s="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34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2"/>
      <c r="B871" s="2"/>
      <c r="C871" s="241"/>
      <c r="D871" s="241"/>
      <c r="E871" s="2"/>
      <c r="F871" s="2"/>
      <c r="G871" s="4"/>
      <c r="H871" s="4"/>
      <c r="I871" s="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34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2"/>
      <c r="B872" s="2"/>
      <c r="C872" s="241"/>
      <c r="D872" s="241"/>
      <c r="E872" s="2"/>
      <c r="F872" s="2"/>
      <c r="G872" s="4"/>
      <c r="H872" s="4"/>
      <c r="I872" s="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34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2"/>
      <c r="B873" s="2"/>
      <c r="C873" s="241"/>
      <c r="D873" s="241"/>
      <c r="E873" s="2"/>
      <c r="F873" s="2"/>
      <c r="G873" s="4"/>
      <c r="H873" s="4"/>
      <c r="I873" s="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34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2"/>
      <c r="B874" s="2"/>
      <c r="C874" s="241"/>
      <c r="D874" s="241"/>
      <c r="E874" s="2"/>
      <c r="F874" s="2"/>
      <c r="G874" s="4"/>
      <c r="H874" s="4"/>
      <c r="I874" s="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34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2"/>
      <c r="B875" s="2"/>
      <c r="C875" s="241"/>
      <c r="D875" s="241"/>
      <c r="E875" s="2"/>
      <c r="F875" s="2"/>
      <c r="G875" s="4"/>
      <c r="H875" s="4"/>
      <c r="I875" s="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34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2"/>
      <c r="B876" s="2"/>
      <c r="C876" s="241"/>
      <c r="D876" s="241"/>
      <c r="E876" s="2"/>
      <c r="F876" s="2"/>
      <c r="G876" s="4"/>
      <c r="H876" s="4"/>
      <c r="I876" s="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34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2"/>
      <c r="B877" s="2"/>
      <c r="C877" s="241"/>
      <c r="D877" s="241"/>
      <c r="E877" s="2"/>
      <c r="F877" s="2"/>
      <c r="G877" s="4"/>
      <c r="H877" s="4"/>
      <c r="I877" s="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34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2"/>
      <c r="B878" s="2"/>
      <c r="C878" s="241"/>
      <c r="D878" s="241"/>
      <c r="E878" s="2"/>
      <c r="F878" s="2"/>
      <c r="G878" s="4"/>
      <c r="H878" s="4"/>
      <c r="I878" s="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34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2"/>
      <c r="B879" s="2"/>
      <c r="C879" s="241"/>
      <c r="D879" s="241"/>
      <c r="E879" s="2"/>
      <c r="F879" s="2"/>
      <c r="G879" s="4"/>
      <c r="H879" s="4"/>
      <c r="I879" s="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34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2"/>
      <c r="B880" s="2"/>
      <c r="C880" s="241"/>
      <c r="D880" s="241"/>
      <c r="E880" s="2"/>
      <c r="F880" s="2"/>
      <c r="G880" s="4"/>
      <c r="H880" s="4"/>
      <c r="I880" s="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34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2"/>
      <c r="B881" s="2"/>
      <c r="C881" s="241"/>
      <c r="D881" s="241"/>
      <c r="E881" s="2"/>
      <c r="F881" s="2"/>
      <c r="G881" s="4"/>
      <c r="H881" s="4"/>
      <c r="I881" s="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34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2"/>
      <c r="B882" s="2"/>
      <c r="C882" s="241"/>
      <c r="D882" s="241"/>
      <c r="E882" s="2"/>
      <c r="F882" s="2"/>
      <c r="G882" s="4"/>
      <c r="H882" s="4"/>
      <c r="I882" s="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34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2"/>
      <c r="B883" s="2"/>
      <c r="C883" s="241"/>
      <c r="D883" s="241"/>
      <c r="E883" s="2"/>
      <c r="F883" s="2"/>
      <c r="G883" s="4"/>
      <c r="H883" s="4"/>
      <c r="I883" s="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34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2"/>
      <c r="B884" s="2"/>
      <c r="C884" s="241"/>
      <c r="D884" s="241"/>
      <c r="E884" s="2"/>
      <c r="F884" s="2"/>
      <c r="G884" s="4"/>
      <c r="H884" s="4"/>
      <c r="I884" s="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34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2"/>
      <c r="B885" s="2"/>
      <c r="C885" s="241"/>
      <c r="D885" s="241"/>
      <c r="E885" s="2"/>
      <c r="F885" s="2"/>
      <c r="G885" s="4"/>
      <c r="H885" s="4"/>
      <c r="I885" s="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34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2"/>
      <c r="B886" s="2"/>
      <c r="C886" s="241"/>
      <c r="D886" s="241"/>
      <c r="E886" s="2"/>
      <c r="F886" s="2"/>
      <c r="G886" s="4"/>
      <c r="H886" s="4"/>
      <c r="I886" s="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34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2"/>
      <c r="B887" s="2"/>
      <c r="C887" s="241"/>
      <c r="D887" s="241"/>
      <c r="E887" s="2"/>
      <c r="F887" s="2"/>
      <c r="G887" s="4"/>
      <c r="H887" s="4"/>
      <c r="I887" s="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34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2"/>
      <c r="B888" s="2"/>
      <c r="C888" s="241"/>
      <c r="D888" s="241"/>
      <c r="E888" s="2"/>
      <c r="F888" s="2"/>
      <c r="G888" s="4"/>
      <c r="H888" s="4"/>
      <c r="I888" s="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34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2"/>
      <c r="B889" s="2"/>
      <c r="C889" s="241"/>
      <c r="D889" s="241"/>
      <c r="E889" s="2"/>
      <c r="F889" s="2"/>
      <c r="G889" s="4"/>
      <c r="H889" s="4"/>
      <c r="I889" s="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34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2"/>
      <c r="B890" s="2"/>
      <c r="C890" s="241"/>
      <c r="D890" s="241"/>
      <c r="E890" s="2"/>
      <c r="F890" s="2"/>
      <c r="G890" s="4"/>
      <c r="H890" s="4"/>
      <c r="I890" s="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34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2"/>
      <c r="B891" s="2"/>
      <c r="C891" s="241"/>
      <c r="D891" s="241"/>
      <c r="E891" s="2"/>
      <c r="F891" s="2"/>
      <c r="G891" s="4"/>
      <c r="H891" s="4"/>
      <c r="I891" s="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34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2"/>
      <c r="B892" s="2"/>
      <c r="C892" s="241"/>
      <c r="D892" s="241"/>
      <c r="E892" s="2"/>
      <c r="F892" s="2"/>
      <c r="G892" s="4"/>
      <c r="H892" s="4"/>
      <c r="I892" s="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34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2"/>
      <c r="B893" s="2"/>
      <c r="C893" s="241"/>
      <c r="D893" s="241"/>
      <c r="E893" s="2"/>
      <c r="F893" s="2"/>
      <c r="G893" s="4"/>
      <c r="H893" s="4"/>
      <c r="I893" s="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34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2"/>
      <c r="B894" s="2"/>
      <c r="C894" s="241"/>
      <c r="D894" s="241"/>
      <c r="E894" s="2"/>
      <c r="F894" s="2"/>
      <c r="G894" s="4"/>
      <c r="H894" s="4"/>
      <c r="I894" s="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34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2"/>
      <c r="B895" s="2"/>
      <c r="C895" s="241"/>
      <c r="D895" s="241"/>
      <c r="E895" s="2"/>
      <c r="F895" s="2"/>
      <c r="G895" s="4"/>
      <c r="H895" s="4"/>
      <c r="I895" s="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34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2"/>
      <c r="B896" s="2"/>
      <c r="C896" s="241"/>
      <c r="D896" s="241"/>
      <c r="E896" s="2"/>
      <c r="F896" s="2"/>
      <c r="G896" s="4"/>
      <c r="H896" s="4"/>
      <c r="I896" s="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34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2"/>
      <c r="B897" s="2"/>
      <c r="C897" s="241"/>
      <c r="D897" s="241"/>
      <c r="E897" s="2"/>
      <c r="F897" s="2"/>
      <c r="G897" s="4"/>
      <c r="H897" s="4"/>
      <c r="I897" s="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34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2"/>
      <c r="B898" s="2"/>
      <c r="C898" s="241"/>
      <c r="D898" s="241"/>
      <c r="E898" s="2"/>
      <c r="F898" s="2"/>
      <c r="G898" s="4"/>
      <c r="H898" s="4"/>
      <c r="I898" s="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34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2"/>
      <c r="B899" s="2"/>
      <c r="C899" s="241"/>
      <c r="D899" s="241"/>
      <c r="E899" s="2"/>
      <c r="F899" s="2"/>
      <c r="G899" s="4"/>
      <c r="H899" s="4"/>
      <c r="I899" s="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34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2"/>
      <c r="B900" s="2"/>
      <c r="C900" s="241"/>
      <c r="D900" s="241"/>
      <c r="E900" s="2"/>
      <c r="F900" s="2"/>
      <c r="G900" s="4"/>
      <c r="H900" s="4"/>
      <c r="I900" s="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34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2"/>
      <c r="B901" s="2"/>
      <c r="C901" s="241"/>
      <c r="D901" s="241"/>
      <c r="E901" s="2"/>
      <c r="F901" s="2"/>
      <c r="G901" s="4"/>
      <c r="H901" s="4"/>
      <c r="I901" s="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34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2"/>
      <c r="B902" s="2"/>
      <c r="C902" s="241"/>
      <c r="D902" s="241"/>
      <c r="E902" s="2"/>
      <c r="F902" s="2"/>
      <c r="G902" s="4"/>
      <c r="H902" s="4"/>
      <c r="I902" s="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34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2"/>
      <c r="B903" s="2"/>
      <c r="C903" s="241"/>
      <c r="D903" s="241"/>
      <c r="E903" s="2"/>
      <c r="F903" s="2"/>
      <c r="G903" s="4"/>
      <c r="H903" s="4"/>
      <c r="I903" s="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34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2"/>
      <c r="B904" s="2"/>
      <c r="C904" s="241"/>
      <c r="D904" s="241"/>
      <c r="E904" s="2"/>
      <c r="F904" s="2"/>
      <c r="G904" s="4"/>
      <c r="H904" s="4"/>
      <c r="I904" s="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34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2"/>
      <c r="B905" s="2"/>
      <c r="C905" s="241"/>
      <c r="D905" s="241"/>
      <c r="E905" s="2"/>
      <c r="F905" s="2"/>
      <c r="G905" s="4"/>
      <c r="H905" s="4"/>
      <c r="I905" s="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34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2"/>
      <c r="B906" s="2"/>
      <c r="C906" s="241"/>
      <c r="D906" s="241"/>
      <c r="E906" s="2"/>
      <c r="F906" s="2"/>
      <c r="G906" s="4"/>
      <c r="H906" s="4"/>
      <c r="I906" s="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34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2"/>
      <c r="B907" s="2"/>
      <c r="C907" s="241"/>
      <c r="D907" s="241"/>
      <c r="E907" s="2"/>
      <c r="F907" s="2"/>
      <c r="G907" s="4"/>
      <c r="H907" s="4"/>
      <c r="I907" s="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34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2"/>
      <c r="B908" s="2"/>
      <c r="C908" s="241"/>
      <c r="D908" s="241"/>
      <c r="E908" s="2"/>
      <c r="F908" s="2"/>
      <c r="G908" s="4"/>
      <c r="H908" s="4"/>
      <c r="I908" s="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34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2"/>
      <c r="B909" s="2"/>
      <c r="C909" s="241"/>
      <c r="D909" s="241"/>
      <c r="E909" s="2"/>
      <c r="F909" s="2"/>
      <c r="G909" s="4"/>
      <c r="H909" s="4"/>
      <c r="I909" s="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34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2"/>
      <c r="B910" s="2"/>
      <c r="C910" s="241"/>
      <c r="D910" s="241"/>
      <c r="E910" s="2"/>
      <c r="F910" s="2"/>
      <c r="G910" s="4"/>
      <c r="H910" s="4"/>
      <c r="I910" s="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34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2"/>
      <c r="B911" s="2"/>
      <c r="C911" s="241"/>
      <c r="D911" s="241"/>
      <c r="E911" s="2"/>
      <c r="F911" s="2"/>
      <c r="G911" s="4"/>
      <c r="H911" s="4"/>
      <c r="I911" s="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34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2"/>
      <c r="B912" s="2"/>
      <c r="C912" s="241"/>
      <c r="D912" s="241"/>
      <c r="E912" s="2"/>
      <c r="F912" s="2"/>
      <c r="G912" s="4"/>
      <c r="H912" s="4"/>
      <c r="I912" s="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34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2"/>
      <c r="B913" s="2"/>
      <c r="C913" s="241"/>
      <c r="D913" s="241"/>
      <c r="E913" s="2"/>
      <c r="F913" s="2"/>
      <c r="G913" s="4"/>
      <c r="H913" s="4"/>
      <c r="I913" s="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34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2"/>
      <c r="B914" s="2"/>
      <c r="C914" s="241"/>
      <c r="D914" s="241"/>
      <c r="E914" s="2"/>
      <c r="F914" s="2"/>
      <c r="G914" s="4"/>
      <c r="H914" s="4"/>
      <c r="I914" s="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34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2"/>
      <c r="B915" s="2"/>
      <c r="C915" s="241"/>
      <c r="D915" s="241"/>
      <c r="E915" s="2"/>
      <c r="F915" s="2"/>
      <c r="G915" s="4"/>
      <c r="H915" s="4"/>
      <c r="I915" s="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34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2"/>
      <c r="B916" s="2"/>
      <c r="C916" s="241"/>
      <c r="D916" s="241"/>
      <c r="E916" s="2"/>
      <c r="F916" s="2"/>
      <c r="G916" s="4"/>
      <c r="H916" s="4"/>
      <c r="I916" s="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34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2"/>
      <c r="B917" s="2"/>
      <c r="C917" s="241"/>
      <c r="D917" s="241"/>
      <c r="E917" s="2"/>
      <c r="F917" s="2"/>
      <c r="G917" s="4"/>
      <c r="H917" s="4"/>
      <c r="I917" s="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34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2"/>
      <c r="B918" s="2"/>
      <c r="C918" s="241"/>
      <c r="D918" s="241"/>
      <c r="E918" s="2"/>
      <c r="F918" s="2"/>
      <c r="G918" s="4"/>
      <c r="H918" s="4"/>
      <c r="I918" s="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34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2"/>
      <c r="B919" s="2"/>
      <c r="C919" s="241"/>
      <c r="D919" s="241"/>
      <c r="E919" s="2"/>
      <c r="F919" s="2"/>
      <c r="G919" s="4"/>
      <c r="H919" s="4"/>
      <c r="I919" s="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34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2"/>
      <c r="B920" s="2"/>
      <c r="C920" s="241"/>
      <c r="D920" s="241"/>
      <c r="E920" s="2"/>
      <c r="F920" s="2"/>
      <c r="G920" s="4"/>
      <c r="H920" s="4"/>
      <c r="I920" s="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34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2"/>
      <c r="B921" s="2"/>
      <c r="C921" s="241"/>
      <c r="D921" s="241"/>
      <c r="E921" s="2"/>
      <c r="F921" s="2"/>
      <c r="G921" s="4"/>
      <c r="H921" s="4"/>
      <c r="I921" s="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34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2"/>
      <c r="B922" s="2"/>
      <c r="C922" s="241"/>
      <c r="D922" s="241"/>
      <c r="E922" s="2"/>
      <c r="F922" s="2"/>
      <c r="G922" s="4"/>
      <c r="H922" s="4"/>
      <c r="I922" s="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34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2"/>
      <c r="B923" s="2"/>
      <c r="C923" s="241"/>
      <c r="D923" s="241"/>
      <c r="E923" s="2"/>
      <c r="F923" s="2"/>
      <c r="G923" s="4"/>
      <c r="H923" s="4"/>
      <c r="I923" s="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34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2"/>
      <c r="B924" s="2"/>
      <c r="C924" s="241"/>
      <c r="D924" s="241"/>
      <c r="E924" s="2"/>
      <c r="F924" s="2"/>
      <c r="G924" s="4"/>
      <c r="H924" s="4"/>
      <c r="I924" s="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34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2"/>
      <c r="B925" s="2"/>
      <c r="C925" s="241"/>
      <c r="D925" s="241"/>
      <c r="E925" s="2"/>
      <c r="F925" s="2"/>
      <c r="G925" s="4"/>
      <c r="H925" s="4"/>
      <c r="I925" s="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34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2"/>
      <c r="B926" s="2"/>
      <c r="C926" s="241"/>
      <c r="D926" s="241"/>
      <c r="E926" s="2"/>
      <c r="F926" s="2"/>
      <c r="G926" s="4"/>
      <c r="H926" s="4"/>
      <c r="I926" s="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34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2"/>
      <c r="B927" s="2"/>
      <c r="C927" s="241"/>
      <c r="D927" s="241"/>
      <c r="E927" s="2"/>
      <c r="F927" s="2"/>
      <c r="G927" s="4"/>
      <c r="H927" s="4"/>
      <c r="I927" s="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34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2"/>
      <c r="B928" s="2"/>
      <c r="C928" s="241"/>
      <c r="D928" s="241"/>
      <c r="E928" s="2"/>
      <c r="F928" s="2"/>
      <c r="G928" s="4"/>
      <c r="H928" s="4"/>
      <c r="I928" s="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34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2"/>
      <c r="B929" s="2"/>
      <c r="C929" s="241"/>
      <c r="D929" s="241"/>
      <c r="E929" s="2"/>
      <c r="F929" s="2"/>
      <c r="G929" s="4"/>
      <c r="H929" s="4"/>
      <c r="I929" s="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34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2"/>
      <c r="B930" s="2"/>
      <c r="C930" s="241"/>
      <c r="D930" s="241"/>
      <c r="E930" s="2"/>
      <c r="F930" s="2"/>
      <c r="G930" s="4"/>
      <c r="H930" s="4"/>
      <c r="I930" s="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34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2"/>
      <c r="B931" s="2"/>
      <c r="C931" s="241"/>
      <c r="D931" s="241"/>
      <c r="E931" s="2"/>
      <c r="F931" s="2"/>
      <c r="G931" s="4"/>
      <c r="H931" s="4"/>
      <c r="I931" s="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34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2"/>
      <c r="B932" s="2"/>
      <c r="C932" s="241"/>
      <c r="D932" s="241"/>
      <c r="E932" s="2"/>
      <c r="F932" s="2"/>
      <c r="G932" s="4"/>
      <c r="H932" s="4"/>
      <c r="I932" s="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34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2"/>
      <c r="B933" s="2"/>
      <c r="C933" s="241"/>
      <c r="D933" s="241"/>
      <c r="E933" s="2"/>
      <c r="F933" s="2"/>
      <c r="G933" s="4"/>
      <c r="H933" s="4"/>
      <c r="I933" s="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34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2"/>
      <c r="B934" s="2"/>
      <c r="C934" s="241"/>
      <c r="D934" s="241"/>
      <c r="E934" s="2"/>
      <c r="F934" s="2"/>
      <c r="G934" s="4"/>
      <c r="H934" s="4"/>
      <c r="I934" s="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34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2"/>
      <c r="B935" s="2"/>
      <c r="C935" s="241"/>
      <c r="D935" s="241"/>
      <c r="E935" s="2"/>
      <c r="F935" s="2"/>
      <c r="G935" s="4"/>
      <c r="H935" s="4"/>
      <c r="I935" s="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34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2"/>
      <c r="B936" s="2"/>
      <c r="C936" s="241"/>
      <c r="D936" s="241"/>
      <c r="E936" s="2"/>
      <c r="F936" s="2"/>
      <c r="G936" s="4"/>
      <c r="H936" s="4"/>
      <c r="I936" s="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34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2"/>
      <c r="B937" s="2"/>
      <c r="C937" s="241"/>
      <c r="D937" s="241"/>
      <c r="E937" s="2"/>
      <c r="F937" s="2"/>
      <c r="G937" s="4"/>
      <c r="H937" s="4"/>
      <c r="I937" s="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34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2"/>
      <c r="B938" s="2"/>
      <c r="C938" s="241"/>
      <c r="D938" s="241"/>
      <c r="E938" s="2"/>
      <c r="F938" s="2"/>
      <c r="G938" s="4"/>
      <c r="H938" s="4"/>
      <c r="I938" s="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34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2"/>
      <c r="B939" s="2"/>
      <c r="C939" s="241"/>
      <c r="D939" s="241"/>
      <c r="E939" s="2"/>
      <c r="F939" s="2"/>
      <c r="G939" s="4"/>
      <c r="H939" s="4"/>
      <c r="I939" s="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34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2"/>
      <c r="B940" s="2"/>
      <c r="C940" s="241"/>
      <c r="D940" s="241"/>
      <c r="E940" s="2"/>
      <c r="F940" s="2"/>
      <c r="G940" s="4"/>
      <c r="H940" s="4"/>
      <c r="I940" s="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34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2"/>
      <c r="B941" s="2"/>
      <c r="C941" s="241"/>
      <c r="D941" s="241"/>
      <c r="E941" s="2"/>
      <c r="F941" s="2"/>
      <c r="G941" s="4"/>
      <c r="H941" s="4"/>
      <c r="I941" s="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34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2"/>
      <c r="B942" s="2"/>
      <c r="C942" s="241"/>
      <c r="D942" s="241"/>
      <c r="E942" s="2"/>
      <c r="F942" s="2"/>
      <c r="G942" s="4"/>
      <c r="H942" s="4"/>
      <c r="I942" s="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34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2"/>
      <c r="B943" s="2"/>
      <c r="C943" s="241"/>
      <c r="D943" s="241"/>
      <c r="E943" s="2"/>
      <c r="F943" s="2"/>
      <c r="G943" s="4"/>
      <c r="H943" s="4"/>
      <c r="I943" s="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34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2"/>
      <c r="B944" s="2"/>
      <c r="C944" s="241"/>
      <c r="D944" s="241"/>
      <c r="E944" s="2"/>
      <c r="F944" s="2"/>
      <c r="G944" s="4"/>
      <c r="H944" s="4"/>
      <c r="I944" s="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34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2"/>
      <c r="B945" s="2"/>
      <c r="C945" s="241"/>
      <c r="D945" s="241"/>
      <c r="E945" s="2"/>
      <c r="F945" s="2"/>
      <c r="G945" s="4"/>
      <c r="H945" s="4"/>
      <c r="I945" s="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34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2"/>
      <c r="B946" s="2"/>
      <c r="C946" s="241"/>
      <c r="D946" s="241"/>
      <c r="E946" s="2"/>
      <c r="F946" s="2"/>
      <c r="G946" s="4"/>
      <c r="H946" s="4"/>
      <c r="I946" s="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34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2"/>
      <c r="B947" s="2"/>
      <c r="C947" s="241"/>
      <c r="D947" s="241"/>
      <c r="E947" s="2"/>
      <c r="F947" s="2"/>
      <c r="G947" s="4"/>
      <c r="H947" s="4"/>
      <c r="I947" s="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34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2"/>
      <c r="B948" s="2"/>
      <c r="C948" s="241"/>
      <c r="D948" s="241"/>
      <c r="E948" s="2"/>
      <c r="F948" s="2"/>
      <c r="G948" s="4"/>
      <c r="H948" s="4"/>
      <c r="I948" s="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34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2"/>
      <c r="B949" s="2"/>
      <c r="C949" s="241"/>
      <c r="D949" s="241"/>
      <c r="E949" s="2"/>
      <c r="F949" s="2"/>
      <c r="G949" s="4"/>
      <c r="H949" s="4"/>
      <c r="I949" s="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34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2"/>
      <c r="B950" s="2"/>
      <c r="C950" s="241"/>
      <c r="D950" s="241"/>
      <c r="E950" s="2"/>
      <c r="F950" s="2"/>
      <c r="G950" s="4"/>
      <c r="H950" s="4"/>
      <c r="I950" s="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34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2"/>
      <c r="B951" s="2"/>
      <c r="C951" s="241"/>
      <c r="D951" s="241"/>
      <c r="E951" s="2"/>
      <c r="F951" s="2"/>
      <c r="G951" s="4"/>
      <c r="H951" s="4"/>
      <c r="I951" s="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34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2"/>
      <c r="B952" s="2"/>
      <c r="C952" s="241"/>
      <c r="D952" s="241"/>
      <c r="E952" s="2"/>
      <c r="F952" s="2"/>
      <c r="G952" s="4"/>
      <c r="H952" s="4"/>
      <c r="I952" s="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34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2"/>
      <c r="B953" s="2"/>
      <c r="C953" s="241"/>
      <c r="D953" s="241"/>
      <c r="E953" s="2"/>
      <c r="F953" s="2"/>
      <c r="G953" s="4"/>
      <c r="H953" s="4"/>
      <c r="I953" s="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34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2"/>
      <c r="B954" s="2"/>
      <c r="C954" s="241"/>
      <c r="D954" s="241"/>
      <c r="E954" s="2"/>
      <c r="F954" s="2"/>
      <c r="G954" s="4"/>
      <c r="H954" s="4"/>
      <c r="I954" s="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34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2"/>
      <c r="B955" s="2"/>
      <c r="C955" s="241"/>
      <c r="D955" s="241"/>
      <c r="E955" s="2"/>
      <c r="F955" s="2"/>
      <c r="G955" s="4"/>
      <c r="H955" s="4"/>
      <c r="I955" s="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34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2"/>
      <c r="B956" s="2"/>
      <c r="C956" s="241"/>
      <c r="D956" s="241"/>
      <c r="E956" s="2"/>
      <c r="F956" s="2"/>
      <c r="G956" s="4"/>
      <c r="H956" s="4"/>
      <c r="I956" s="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34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2"/>
      <c r="B957" s="2"/>
      <c r="C957" s="241"/>
      <c r="D957" s="241"/>
      <c r="E957" s="2"/>
      <c r="F957" s="2"/>
      <c r="G957" s="4"/>
      <c r="H957" s="4"/>
      <c r="I957" s="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34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2"/>
      <c r="B958" s="2"/>
      <c r="C958" s="241"/>
      <c r="D958" s="241"/>
      <c r="E958" s="2"/>
      <c r="F958" s="2"/>
      <c r="G958" s="4"/>
      <c r="H958" s="4"/>
      <c r="I958" s="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34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2"/>
      <c r="B959" s="2"/>
      <c r="C959" s="241"/>
      <c r="D959" s="241"/>
      <c r="E959" s="2"/>
      <c r="F959" s="2"/>
      <c r="G959" s="4"/>
      <c r="H959" s="4"/>
      <c r="I959" s="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34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2"/>
      <c r="B960" s="2"/>
      <c r="C960" s="241"/>
      <c r="D960" s="241"/>
      <c r="E960" s="2"/>
      <c r="F960" s="2"/>
      <c r="G960" s="4"/>
      <c r="H960" s="4"/>
      <c r="I960" s="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34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2"/>
      <c r="B961" s="2"/>
      <c r="C961" s="241"/>
      <c r="D961" s="241"/>
      <c r="E961" s="2"/>
      <c r="F961" s="2"/>
      <c r="G961" s="4"/>
      <c r="H961" s="4"/>
      <c r="I961" s="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34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2"/>
      <c r="B962" s="2"/>
      <c r="C962" s="241"/>
      <c r="D962" s="241"/>
      <c r="E962" s="2"/>
      <c r="F962" s="2"/>
      <c r="G962" s="4"/>
      <c r="H962" s="4"/>
      <c r="I962" s="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34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2"/>
      <c r="B963" s="2"/>
      <c r="C963" s="241"/>
      <c r="D963" s="241"/>
      <c r="E963" s="2"/>
      <c r="F963" s="2"/>
      <c r="G963" s="4"/>
      <c r="H963" s="4"/>
      <c r="I963" s="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34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2"/>
      <c r="B964" s="2"/>
      <c r="C964" s="241"/>
      <c r="D964" s="241"/>
      <c r="E964" s="2"/>
      <c r="F964" s="2"/>
      <c r="G964" s="4"/>
      <c r="H964" s="4"/>
      <c r="I964" s="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34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2"/>
      <c r="B965" s="2"/>
      <c r="C965" s="241"/>
      <c r="D965" s="241"/>
      <c r="E965" s="2"/>
      <c r="F965" s="2"/>
      <c r="G965" s="4"/>
      <c r="H965" s="4"/>
      <c r="I965" s="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34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2"/>
      <c r="B966" s="2"/>
      <c r="C966" s="241"/>
      <c r="D966" s="241"/>
      <c r="E966" s="2"/>
      <c r="F966" s="2"/>
      <c r="G966" s="4"/>
      <c r="H966" s="4"/>
      <c r="I966" s="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34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2"/>
      <c r="B967" s="2"/>
      <c r="C967" s="241"/>
      <c r="D967" s="241"/>
      <c r="E967" s="2"/>
      <c r="F967" s="2"/>
      <c r="G967" s="4"/>
      <c r="H967" s="4"/>
      <c r="I967" s="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34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2"/>
      <c r="B968" s="2"/>
      <c r="C968" s="241"/>
      <c r="D968" s="241"/>
      <c r="E968" s="2"/>
      <c r="F968" s="2"/>
      <c r="G968" s="4"/>
      <c r="H968" s="4"/>
      <c r="I968" s="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34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2"/>
      <c r="B969" s="2"/>
      <c r="C969" s="241"/>
      <c r="D969" s="241"/>
      <c r="E969" s="2"/>
      <c r="F969" s="2"/>
      <c r="G969" s="4"/>
      <c r="H969" s="4"/>
      <c r="I969" s="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34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2"/>
      <c r="B970" s="2"/>
      <c r="C970" s="241"/>
      <c r="D970" s="241"/>
      <c r="E970" s="2"/>
      <c r="F970" s="2"/>
      <c r="G970" s="4"/>
      <c r="H970" s="4"/>
      <c r="I970" s="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34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2"/>
      <c r="B971" s="2"/>
      <c r="C971" s="241"/>
      <c r="D971" s="241"/>
      <c r="E971" s="2"/>
      <c r="F971" s="2"/>
      <c r="G971" s="4"/>
      <c r="H971" s="4"/>
      <c r="I971" s="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34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2"/>
      <c r="B972" s="2"/>
      <c r="C972" s="241"/>
      <c r="D972" s="241"/>
      <c r="E972" s="2"/>
      <c r="F972" s="2"/>
      <c r="G972" s="4"/>
      <c r="H972" s="4"/>
      <c r="I972" s="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34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2"/>
      <c r="B973" s="2"/>
      <c r="C973" s="241"/>
      <c r="D973" s="241"/>
      <c r="E973" s="2"/>
      <c r="F973" s="2"/>
      <c r="G973" s="4"/>
      <c r="H973" s="4"/>
      <c r="I973" s="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34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2"/>
      <c r="B974" s="2"/>
      <c r="C974" s="241"/>
      <c r="D974" s="241"/>
      <c r="E974" s="2"/>
      <c r="F974" s="2"/>
      <c r="G974" s="4"/>
      <c r="H974" s="4"/>
      <c r="I974" s="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34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2"/>
      <c r="B975" s="2"/>
      <c r="C975" s="241"/>
      <c r="D975" s="241"/>
      <c r="E975" s="2"/>
      <c r="F975" s="2"/>
      <c r="G975" s="4"/>
      <c r="H975" s="4"/>
      <c r="I975" s="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34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2"/>
      <c r="B976" s="2"/>
      <c r="C976" s="241"/>
      <c r="D976" s="241"/>
      <c r="E976" s="2"/>
      <c r="F976" s="2"/>
      <c r="G976" s="4"/>
      <c r="H976" s="4"/>
      <c r="I976" s="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34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2"/>
      <c r="B977" s="2"/>
      <c r="C977" s="241"/>
      <c r="D977" s="241"/>
      <c r="E977" s="2"/>
      <c r="F977" s="2"/>
      <c r="G977" s="4"/>
      <c r="H977" s="4"/>
      <c r="I977" s="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34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2"/>
      <c r="B978" s="2"/>
      <c r="C978" s="241"/>
      <c r="D978" s="241"/>
      <c r="E978" s="2"/>
      <c r="F978" s="2"/>
      <c r="G978" s="4"/>
      <c r="H978" s="4"/>
      <c r="I978" s="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34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2"/>
      <c r="B979" s="2"/>
      <c r="C979" s="241"/>
      <c r="D979" s="241"/>
      <c r="E979" s="2"/>
      <c r="F979" s="2"/>
      <c r="G979" s="4"/>
      <c r="H979" s="4"/>
      <c r="I979" s="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34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2"/>
      <c r="B980" s="2"/>
      <c r="C980" s="241"/>
      <c r="D980" s="241"/>
      <c r="E980" s="2"/>
      <c r="F980" s="2"/>
      <c r="G980" s="4"/>
      <c r="H980" s="4"/>
      <c r="I980" s="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34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2"/>
      <c r="B981" s="2"/>
      <c r="C981" s="241"/>
      <c r="D981" s="241"/>
      <c r="E981" s="2"/>
      <c r="F981" s="2"/>
      <c r="G981" s="4"/>
      <c r="H981" s="4"/>
      <c r="I981" s="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34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2"/>
      <c r="B982" s="2"/>
      <c r="C982" s="241"/>
      <c r="D982" s="241"/>
      <c r="E982" s="2"/>
      <c r="F982" s="2"/>
      <c r="G982" s="4"/>
      <c r="H982" s="4"/>
      <c r="I982" s="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34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2"/>
      <c r="B983" s="2"/>
      <c r="C983" s="241"/>
      <c r="D983" s="241"/>
      <c r="E983" s="2"/>
      <c r="F983" s="2"/>
      <c r="G983" s="4"/>
      <c r="H983" s="4"/>
      <c r="I983" s="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34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2"/>
      <c r="B984" s="2"/>
      <c r="C984" s="241"/>
      <c r="D984" s="241"/>
      <c r="E984" s="2"/>
      <c r="F984" s="2"/>
      <c r="G984" s="4"/>
      <c r="H984" s="4"/>
      <c r="I984" s="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34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2"/>
      <c r="B985" s="2"/>
      <c r="C985" s="241"/>
      <c r="D985" s="241"/>
      <c r="E985" s="2"/>
      <c r="F985" s="2"/>
      <c r="G985" s="4"/>
      <c r="H985" s="4"/>
      <c r="I985" s="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34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2"/>
      <c r="B986" s="2"/>
      <c r="C986" s="241"/>
      <c r="D986" s="241"/>
      <c r="E986" s="2"/>
      <c r="F986" s="2"/>
      <c r="G986" s="4"/>
      <c r="H986" s="4"/>
      <c r="I986" s="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34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2"/>
      <c r="B987" s="2"/>
      <c r="C987" s="241"/>
      <c r="D987" s="241"/>
      <c r="E987" s="2"/>
      <c r="F987" s="2"/>
      <c r="G987" s="4"/>
      <c r="H987" s="4"/>
      <c r="I987" s="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34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2"/>
      <c r="B988" s="2"/>
      <c r="C988" s="241"/>
      <c r="D988" s="241"/>
      <c r="E988" s="2"/>
      <c r="F988" s="2"/>
      <c r="G988" s="4"/>
      <c r="H988" s="4"/>
      <c r="I988" s="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34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2"/>
      <c r="B989" s="2"/>
      <c r="C989" s="241"/>
      <c r="D989" s="241"/>
      <c r="E989" s="2"/>
      <c r="F989" s="2"/>
      <c r="G989" s="4"/>
      <c r="H989" s="4"/>
      <c r="I989" s="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34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2"/>
      <c r="B990" s="2"/>
      <c r="C990" s="241"/>
      <c r="D990" s="241"/>
      <c r="E990" s="2"/>
      <c r="F990" s="2"/>
      <c r="G990" s="4"/>
      <c r="H990" s="4"/>
      <c r="I990" s="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34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2"/>
      <c r="B991" s="2"/>
      <c r="C991" s="241"/>
      <c r="D991" s="241"/>
      <c r="E991" s="2"/>
      <c r="F991" s="2"/>
      <c r="G991" s="4"/>
      <c r="H991" s="4"/>
      <c r="I991" s="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34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2"/>
      <c r="B992" s="2"/>
      <c r="C992" s="241"/>
      <c r="D992" s="241"/>
      <c r="E992" s="2"/>
      <c r="F992" s="2"/>
      <c r="G992" s="4"/>
      <c r="H992" s="4"/>
      <c r="I992" s="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34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2"/>
      <c r="B993" s="2"/>
      <c r="C993" s="241"/>
      <c r="D993" s="241"/>
      <c r="E993" s="2"/>
      <c r="F993" s="2"/>
      <c r="G993" s="4"/>
      <c r="H993" s="4"/>
      <c r="I993" s="5"/>
      <c r="J993" s="2"/>
      <c r="K993" s="8"/>
      <c r="L993" s="8"/>
      <c r="M993" s="2"/>
      <c r="N993" s="2"/>
      <c r="O993" s="8"/>
      <c r="P993" s="2"/>
      <c r="Q993" s="2"/>
      <c r="R993" s="8"/>
      <c r="S993" s="8"/>
      <c r="T993" s="34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2"/>
      <c r="B994" s="2"/>
      <c r="C994" s="241"/>
      <c r="D994" s="241"/>
      <c r="E994" s="2"/>
      <c r="F994" s="2"/>
      <c r="G994" s="4"/>
      <c r="H994" s="4"/>
      <c r="I994" s="5"/>
      <c r="J994" s="2"/>
      <c r="K994" s="8"/>
      <c r="L994" s="8"/>
      <c r="M994" s="2"/>
      <c r="N994" s="2"/>
      <c r="O994" s="8"/>
      <c r="P994" s="2"/>
      <c r="Q994" s="2"/>
      <c r="R994" s="8"/>
      <c r="S994" s="8"/>
      <c r="T994" s="34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2"/>
      <c r="B995" s="2"/>
      <c r="C995" s="241"/>
      <c r="D995" s="241"/>
      <c r="E995" s="2"/>
      <c r="F995" s="2"/>
      <c r="G995" s="4"/>
      <c r="H995" s="4"/>
      <c r="I995" s="5"/>
      <c r="J995" s="2"/>
      <c r="K995" s="8"/>
      <c r="L995" s="8"/>
      <c r="M995" s="2"/>
      <c r="N995" s="2"/>
      <c r="O995" s="8"/>
      <c r="P995" s="2"/>
      <c r="Q995" s="2"/>
      <c r="R995" s="8"/>
      <c r="S995" s="8"/>
      <c r="T995" s="34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2"/>
      <c r="B996" s="2"/>
      <c r="C996" s="241"/>
      <c r="D996" s="241"/>
      <c r="E996" s="2"/>
      <c r="F996" s="2"/>
      <c r="G996" s="4"/>
      <c r="H996" s="4"/>
      <c r="I996" s="5"/>
      <c r="J996" s="2"/>
      <c r="K996" s="8"/>
      <c r="L996" s="8"/>
      <c r="M996" s="2"/>
      <c r="N996" s="2"/>
      <c r="O996" s="8"/>
      <c r="P996" s="2"/>
      <c r="Q996" s="2"/>
      <c r="R996" s="8"/>
      <c r="S996" s="8"/>
      <c r="T996" s="34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2"/>
      <c r="B997" s="2"/>
      <c r="C997" s="241"/>
      <c r="D997" s="241"/>
      <c r="E997" s="2"/>
      <c r="F997" s="2"/>
      <c r="G997" s="4"/>
      <c r="H997" s="4"/>
      <c r="I997" s="5"/>
      <c r="J997" s="2"/>
      <c r="K997" s="8"/>
      <c r="L997" s="8"/>
      <c r="M997" s="2"/>
      <c r="N997" s="2"/>
      <c r="O997" s="8"/>
      <c r="P997" s="2"/>
      <c r="Q997" s="2"/>
      <c r="R997" s="8"/>
      <c r="S997" s="8"/>
      <c r="T997" s="34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2"/>
      <c r="B998" s="2"/>
      <c r="C998" s="241"/>
      <c r="D998" s="241"/>
      <c r="E998" s="2"/>
      <c r="F998" s="2"/>
      <c r="G998" s="4"/>
      <c r="H998" s="4"/>
      <c r="I998" s="5"/>
      <c r="J998" s="2"/>
      <c r="K998" s="8"/>
      <c r="L998" s="8"/>
      <c r="M998" s="2"/>
      <c r="N998" s="2"/>
      <c r="O998" s="8"/>
      <c r="P998" s="2"/>
      <c r="Q998" s="2"/>
      <c r="R998" s="8"/>
      <c r="S998" s="8"/>
      <c r="T998" s="34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2"/>
      <c r="B999" s="2"/>
      <c r="C999" s="241"/>
      <c r="D999" s="241"/>
      <c r="E999" s="2"/>
      <c r="F999" s="2"/>
      <c r="G999" s="4"/>
      <c r="H999" s="4"/>
      <c r="I999" s="5"/>
      <c r="J999" s="2"/>
      <c r="K999" s="8"/>
      <c r="L999" s="8"/>
      <c r="M999" s="2"/>
      <c r="N999" s="2"/>
      <c r="O999" s="8"/>
      <c r="P999" s="2"/>
      <c r="Q999" s="2"/>
      <c r="R999" s="8"/>
      <c r="S999" s="8"/>
      <c r="T999" s="348"/>
      <c r="U999" s="8"/>
      <c r="X999" s="8"/>
      <c r="Y999" s="8"/>
      <c r="Z999" s="8"/>
      <c r="AA999" s="8"/>
      <c r="AB999" s="8"/>
      <c r="AC999" s="8"/>
      <c r="AD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5"/>
      <c r="J1000" s="2"/>
      <c r="K1000" s="8"/>
      <c r="L1000" s="8"/>
      <c r="M1000" s="2"/>
      <c r="N1000" s="2"/>
      <c r="O1000" s="8"/>
      <c r="P1000" s="2"/>
      <c r="Q1000" s="2"/>
      <c r="R1000" s="8"/>
      <c r="S1000" s="8"/>
      <c r="T1000" s="348"/>
      <c r="U1000" s="8"/>
      <c r="X1000" s="8"/>
      <c r="Y1000" s="8"/>
      <c r="Z1000" s="8"/>
      <c r="AA1000" s="8"/>
      <c r="AB1000" s="8"/>
      <c r="AC1000" s="8"/>
      <c r="AD1000" s="8"/>
    </row>
    <row r="1001">
      <c r="A1001" s="2"/>
      <c r="B1001" s="2"/>
      <c r="C1001" s="241"/>
      <c r="D1001" s="241"/>
      <c r="E1001" s="2"/>
      <c r="F1001" s="2"/>
      <c r="G1001" s="4"/>
      <c r="H1001" s="4"/>
      <c r="I1001" s="5"/>
      <c r="J1001" s="2"/>
      <c r="K1001" s="8"/>
      <c r="L1001" s="8"/>
      <c r="M1001" s="2"/>
      <c r="N1001" s="2"/>
      <c r="O1001" s="8"/>
      <c r="P1001" s="2"/>
      <c r="Q1001" s="2"/>
      <c r="R1001" s="8"/>
      <c r="S1001" s="8"/>
      <c r="T1001" s="348"/>
      <c r="U1001" s="8"/>
      <c r="X1001" s="8"/>
      <c r="AA1001" s="8"/>
      <c r="AB1001" s="8"/>
      <c r="AC1001" s="8"/>
      <c r="AD1001" s="8"/>
    </row>
    <row r="1002">
      <c r="G1002" s="242"/>
      <c r="H1002" s="242"/>
      <c r="M1002" s="243"/>
      <c r="N1002" s="243"/>
      <c r="P1002" s="243"/>
      <c r="Q1002" s="243"/>
    </row>
  </sheetData>
  <mergeCells count="14">
    <mergeCell ref="L95:P95"/>
    <mergeCell ref="M96:P96"/>
    <mergeCell ref="M97:P97"/>
    <mergeCell ref="R97:T97"/>
    <mergeCell ref="N98:P98"/>
    <mergeCell ref="N99:P99"/>
    <mergeCell ref="O100:P100"/>
    <mergeCell ref="A2:J2"/>
    <mergeCell ref="A3:J3"/>
    <mergeCell ref="K3:R3"/>
    <mergeCell ref="Y6:Z6"/>
    <mergeCell ref="V13:W13"/>
    <mergeCell ref="V17:W17"/>
    <mergeCell ref="K94:P94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8.38"/>
    <col customWidth="1" min="8" max="8" width="17.25"/>
    <col customWidth="1" min="9" max="9" width="14.0"/>
    <col customWidth="1" min="10" max="10" width="13.75"/>
    <col customWidth="1" min="15" max="15" width="15.63"/>
    <col customWidth="1" min="19" max="19" width="13.88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7"/>
      <c r="Q1" s="7"/>
      <c r="R1" s="5"/>
      <c r="S1" s="5"/>
      <c r="T1" s="8"/>
      <c r="U1" s="8"/>
      <c r="V1" s="8"/>
      <c r="W1" s="8"/>
      <c r="X1" s="8"/>
      <c r="Y1" s="8"/>
      <c r="Z1" s="8"/>
      <c r="AA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3"/>
      <c r="S2" s="5"/>
      <c r="T2" s="8"/>
      <c r="U2" s="8"/>
      <c r="V2" s="8"/>
      <c r="W2" s="8"/>
      <c r="X2" s="8"/>
      <c r="Y2" s="8"/>
      <c r="Z2" s="8"/>
      <c r="AA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R3" s="16"/>
      <c r="S3" s="5"/>
      <c r="T3" s="8"/>
      <c r="U3" s="8"/>
      <c r="V3" s="8"/>
      <c r="W3" s="8"/>
      <c r="X3" s="8"/>
      <c r="Y3" s="8"/>
      <c r="Z3" s="8"/>
      <c r="AA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6"/>
      <c r="Q4" s="6"/>
      <c r="R4" s="22"/>
      <c r="S4" s="23"/>
      <c r="T4" s="24"/>
      <c r="U4" s="8"/>
      <c r="V4" s="8"/>
      <c r="W4" s="8"/>
      <c r="X4" s="8"/>
      <c r="Y4" s="8"/>
      <c r="Z4" s="8"/>
      <c r="AA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26"/>
      <c r="Q5" s="26"/>
      <c r="R5" s="32"/>
      <c r="S5" s="8"/>
      <c r="T5" s="8"/>
      <c r="U5" s="8"/>
      <c r="V5" s="8"/>
      <c r="W5" s="8"/>
      <c r="X5" s="8"/>
      <c r="Y5" s="8"/>
      <c r="Z5" s="8"/>
      <c r="AA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48" t="s">
        <v>19</v>
      </c>
      <c r="S6" s="248" t="s">
        <v>20</v>
      </c>
      <c r="T6" s="50">
        <f>SUM(K7:K57)</f>
        <v>2280</v>
      </c>
      <c r="U6" s="51"/>
      <c r="V6" s="52" t="s">
        <v>21</v>
      </c>
      <c r="W6" s="11"/>
      <c r="X6" s="8"/>
      <c r="Y6" s="8"/>
      <c r="Z6" s="8"/>
      <c r="AA6" s="8"/>
    </row>
    <row r="7">
      <c r="A7" s="53" t="s">
        <v>48</v>
      </c>
      <c r="B7" s="53" t="s">
        <v>49</v>
      </c>
      <c r="C7" s="54"/>
      <c r="D7" s="120" t="s">
        <v>2243</v>
      </c>
      <c r="E7" s="56" t="s">
        <v>29</v>
      </c>
      <c r="F7" s="53" t="s">
        <v>721</v>
      </c>
      <c r="G7" s="405" t="s">
        <v>2244</v>
      </c>
      <c r="H7" s="85" t="s">
        <v>2245</v>
      </c>
      <c r="I7" s="255">
        <v>6.199823885E9</v>
      </c>
      <c r="J7" s="53" t="s">
        <v>70</v>
      </c>
      <c r="K7" s="59"/>
      <c r="L7" s="60"/>
      <c r="M7" s="61"/>
      <c r="N7" s="106"/>
      <c r="O7" s="63"/>
      <c r="P7" s="66"/>
      <c r="Q7" s="64">
        <v>350.0</v>
      </c>
      <c r="R7" s="68">
        <v>50.0</v>
      </c>
      <c r="S7" s="69" t="s">
        <v>12</v>
      </c>
      <c r="T7" s="70">
        <f>SUM(M8:M94)</f>
        <v>0</v>
      </c>
      <c r="U7" s="8"/>
      <c r="V7" s="42" t="s">
        <v>13</v>
      </c>
      <c r="W7" s="71">
        <f>SUM(N7:N93)</f>
        <v>0</v>
      </c>
      <c r="X7" s="8"/>
      <c r="Y7" s="8"/>
      <c r="Z7" s="8"/>
      <c r="AA7" s="8"/>
    </row>
    <row r="8">
      <c r="A8" s="53" t="s">
        <v>57</v>
      </c>
      <c r="B8" s="53" t="s">
        <v>49</v>
      </c>
      <c r="C8" s="72"/>
      <c r="D8" s="73" t="s">
        <v>2127</v>
      </c>
      <c r="E8" s="56" t="s">
        <v>29</v>
      </c>
      <c r="F8" s="53" t="s">
        <v>721</v>
      </c>
      <c r="G8" s="405" t="s">
        <v>2246</v>
      </c>
      <c r="H8" s="267" t="s">
        <v>2247</v>
      </c>
      <c r="I8" s="76">
        <v>8.492080745E9</v>
      </c>
      <c r="J8" s="53" t="s">
        <v>70</v>
      </c>
      <c r="K8" s="59"/>
      <c r="L8" s="77"/>
      <c r="M8" s="61"/>
      <c r="N8" s="62"/>
      <c r="O8" s="43">
        <v>350.0</v>
      </c>
      <c r="P8" s="78"/>
      <c r="Q8" s="44"/>
      <c r="R8" s="80">
        <v>50.0</v>
      </c>
      <c r="S8" s="44" t="s">
        <v>15</v>
      </c>
      <c r="T8" s="81">
        <f>SUM(Q7:Q93)</f>
        <v>2130</v>
      </c>
      <c r="U8" s="8"/>
      <c r="V8" s="40" t="s">
        <v>11</v>
      </c>
      <c r="W8" s="82">
        <f>SUM(L7:L68)</f>
        <v>0</v>
      </c>
      <c r="X8" s="8"/>
      <c r="Y8" s="8"/>
      <c r="Z8" s="8"/>
      <c r="AA8" s="8"/>
    </row>
    <row r="9">
      <c r="A9" s="53" t="s">
        <v>57</v>
      </c>
      <c r="B9" s="53" t="s">
        <v>49</v>
      </c>
      <c r="C9" s="72"/>
      <c r="D9" s="73" t="s">
        <v>2248</v>
      </c>
      <c r="E9" s="56" t="s">
        <v>121</v>
      </c>
      <c r="F9" s="53" t="s">
        <v>721</v>
      </c>
      <c r="G9" s="405" t="s">
        <v>2249</v>
      </c>
      <c r="H9" s="85" t="s">
        <v>2249</v>
      </c>
      <c r="I9" s="76">
        <v>8.291138873E9</v>
      </c>
      <c r="J9" s="53" t="s">
        <v>70</v>
      </c>
      <c r="K9" s="86"/>
      <c r="L9" s="77"/>
      <c r="M9" s="61"/>
      <c r="N9" s="62"/>
      <c r="O9" s="87">
        <v>350.0</v>
      </c>
      <c r="P9" s="89"/>
      <c r="Q9" s="64"/>
      <c r="R9" s="80">
        <v>50.0</v>
      </c>
      <c r="S9" s="43" t="s">
        <v>22</v>
      </c>
      <c r="T9" s="90">
        <f>SUM(O7:O93)</f>
        <v>2450</v>
      </c>
      <c r="U9" s="8"/>
      <c r="V9" s="95" t="s">
        <v>23</v>
      </c>
      <c r="W9" s="96">
        <f>SUM(W7:W8)</f>
        <v>0</v>
      </c>
      <c r="X9" s="8"/>
      <c r="Y9" s="8"/>
      <c r="Z9" s="8"/>
      <c r="AA9" s="8"/>
    </row>
    <row r="10">
      <c r="A10" s="53" t="s">
        <v>48</v>
      </c>
      <c r="B10" s="53" t="s">
        <v>49</v>
      </c>
      <c r="C10" s="91"/>
      <c r="D10" s="73"/>
      <c r="E10" s="56" t="s">
        <v>109</v>
      </c>
      <c r="F10" s="53" t="s">
        <v>721</v>
      </c>
      <c r="G10" s="403" t="s">
        <v>2250</v>
      </c>
      <c r="H10" s="85" t="s">
        <v>2251</v>
      </c>
      <c r="I10" s="255">
        <v>1.1948155903E10</v>
      </c>
      <c r="J10" s="53" t="s">
        <v>38</v>
      </c>
      <c r="K10" s="86"/>
      <c r="L10" s="271"/>
      <c r="M10" s="61"/>
      <c r="N10" s="94"/>
      <c r="O10" s="87"/>
      <c r="P10" s="89"/>
      <c r="Q10" s="64">
        <v>430.0</v>
      </c>
      <c r="R10" s="80">
        <v>50.0</v>
      </c>
      <c r="S10" s="90"/>
      <c r="T10" s="90"/>
      <c r="U10" s="8"/>
      <c r="V10" s="8"/>
      <c r="W10" s="8"/>
      <c r="X10" s="8"/>
      <c r="Y10" s="8"/>
      <c r="Z10" s="8"/>
      <c r="AA10" s="8"/>
    </row>
    <row r="11" ht="16.5" customHeight="1">
      <c r="A11" s="53" t="s">
        <v>57</v>
      </c>
      <c r="B11" s="53" t="s">
        <v>49</v>
      </c>
      <c r="C11" s="54"/>
      <c r="D11" s="513" t="s">
        <v>2252</v>
      </c>
      <c r="E11" s="56" t="s">
        <v>72</v>
      </c>
      <c r="F11" s="53" t="s">
        <v>721</v>
      </c>
      <c r="G11" s="405" t="s">
        <v>2253</v>
      </c>
      <c r="H11" s="75" t="s">
        <v>2254</v>
      </c>
      <c r="I11" s="76">
        <v>8.694590055E9</v>
      </c>
      <c r="J11" s="53" t="s">
        <v>70</v>
      </c>
      <c r="K11" s="59"/>
      <c r="L11" s="77"/>
      <c r="M11" s="97"/>
      <c r="N11" s="62"/>
      <c r="O11" s="43">
        <v>350.0</v>
      </c>
      <c r="P11" s="78"/>
      <c r="Q11" s="44"/>
      <c r="R11" s="80">
        <v>50.0</v>
      </c>
      <c r="S11" s="98" t="s">
        <v>24</v>
      </c>
      <c r="T11" s="99">
        <f>SUM(T6:T10)</f>
        <v>6860</v>
      </c>
      <c r="U11" s="8"/>
      <c r="V11" s="8"/>
      <c r="W11" s="8"/>
      <c r="X11" s="8"/>
      <c r="Y11" s="8"/>
      <c r="Z11" s="8"/>
      <c r="AA11" s="8"/>
    </row>
    <row r="12">
      <c r="A12" s="53" t="s">
        <v>57</v>
      </c>
      <c r="B12" s="53" t="s">
        <v>49</v>
      </c>
      <c r="C12" s="72"/>
      <c r="D12" s="454" t="s">
        <v>2255</v>
      </c>
      <c r="E12" s="56" t="s">
        <v>93</v>
      </c>
      <c r="F12" s="53" t="s">
        <v>721</v>
      </c>
      <c r="G12" s="562" t="s">
        <v>2256</v>
      </c>
      <c r="H12" s="75" t="s">
        <v>2257</v>
      </c>
      <c r="I12" s="255">
        <v>1.9999167675E10</v>
      </c>
      <c r="J12" s="53" t="s">
        <v>38</v>
      </c>
      <c r="K12" s="59">
        <v>300.0</v>
      </c>
      <c r="L12" s="77"/>
      <c r="M12" s="61"/>
      <c r="N12" s="62"/>
      <c r="O12" s="43"/>
      <c r="P12" s="78"/>
      <c r="Q12" s="44"/>
      <c r="R12" s="80">
        <v>50.0</v>
      </c>
      <c r="S12" s="100"/>
      <c r="T12" s="101"/>
      <c r="U12" s="8"/>
      <c r="V12" s="95" t="s">
        <v>25</v>
      </c>
      <c r="W12" s="389">
        <f>SUM(T11,T15,W9)</f>
        <v>6860</v>
      </c>
      <c r="X12" s="8"/>
      <c r="Y12" s="8"/>
      <c r="Z12" s="8"/>
      <c r="AA12" s="8"/>
    </row>
    <row r="13">
      <c r="A13" s="53" t="s">
        <v>57</v>
      </c>
      <c r="B13" s="53" t="s">
        <v>49</v>
      </c>
      <c r="C13" s="72"/>
      <c r="D13" s="454" t="s">
        <v>2255</v>
      </c>
      <c r="E13" s="56" t="s">
        <v>93</v>
      </c>
      <c r="F13" s="53" t="s">
        <v>721</v>
      </c>
      <c r="G13" s="405" t="s">
        <v>2258</v>
      </c>
      <c r="H13" s="75" t="s">
        <v>2257</v>
      </c>
      <c r="I13" s="92">
        <v>1.9999167675E10</v>
      </c>
      <c r="J13" s="53" t="s">
        <v>38</v>
      </c>
      <c r="K13" s="59">
        <v>300.0</v>
      </c>
      <c r="L13" s="77"/>
      <c r="M13" s="61"/>
      <c r="N13" s="62"/>
      <c r="O13" s="87"/>
      <c r="P13" s="89"/>
      <c r="Q13" s="64"/>
      <c r="R13" s="80">
        <v>50.0</v>
      </c>
      <c r="S13" s="102" t="s">
        <v>26</v>
      </c>
      <c r="U13" s="8"/>
      <c r="V13" s="8"/>
      <c r="W13" s="8"/>
      <c r="X13" s="8"/>
      <c r="Y13" s="8"/>
      <c r="Z13" s="8"/>
      <c r="AA13" s="8"/>
    </row>
    <row r="14">
      <c r="A14" s="53" t="s">
        <v>48</v>
      </c>
      <c r="B14" s="53" t="s">
        <v>49</v>
      </c>
      <c r="C14" s="72"/>
      <c r="D14" s="73"/>
      <c r="E14" s="56" t="s">
        <v>109</v>
      </c>
      <c r="F14" s="53" t="s">
        <v>721</v>
      </c>
      <c r="G14" s="563" t="s">
        <v>2259</v>
      </c>
      <c r="H14" s="85" t="s">
        <v>2260</v>
      </c>
      <c r="I14" s="255">
        <v>9.99210774E9</v>
      </c>
      <c r="J14" s="53" t="s">
        <v>38</v>
      </c>
      <c r="K14" s="59"/>
      <c r="L14" s="77"/>
      <c r="M14" s="61"/>
      <c r="N14" s="62"/>
      <c r="O14" s="87"/>
      <c r="P14" s="89"/>
      <c r="Q14" s="64">
        <v>420.0</v>
      </c>
      <c r="R14" s="80">
        <v>50.0</v>
      </c>
      <c r="S14" s="104" t="s">
        <v>17</v>
      </c>
      <c r="T14" s="90">
        <f>SUM(P7:P95)</f>
        <v>0</v>
      </c>
      <c r="U14" s="8"/>
      <c r="V14" s="8"/>
      <c r="W14" s="8"/>
      <c r="X14" s="8"/>
      <c r="Y14" s="8"/>
      <c r="Z14" s="8"/>
      <c r="AA14" s="8"/>
    </row>
    <row r="15">
      <c r="A15" s="53" t="s">
        <v>57</v>
      </c>
      <c r="B15" s="53" t="s">
        <v>49</v>
      </c>
      <c r="C15" s="54"/>
      <c r="D15" s="454" t="s">
        <v>2261</v>
      </c>
      <c r="E15" s="56" t="s">
        <v>129</v>
      </c>
      <c r="F15" s="53" t="s">
        <v>721</v>
      </c>
      <c r="G15" s="405" t="s">
        <v>2262</v>
      </c>
      <c r="H15" s="85" t="s">
        <v>2263</v>
      </c>
      <c r="I15" s="255">
        <v>8.291185206E9</v>
      </c>
      <c r="J15" s="53" t="s">
        <v>38</v>
      </c>
      <c r="K15" s="59">
        <v>430.0</v>
      </c>
      <c r="L15" s="105"/>
      <c r="M15" s="61"/>
      <c r="N15" s="106"/>
      <c r="O15" s="43"/>
      <c r="P15" s="78"/>
      <c r="Q15" s="44"/>
      <c r="R15" s="80">
        <v>50.0</v>
      </c>
      <c r="S15" s="98" t="s">
        <v>27</v>
      </c>
      <c r="T15" s="99">
        <f>SUM(T14)</f>
        <v>0</v>
      </c>
      <c r="U15" s="8"/>
      <c r="V15" s="8"/>
      <c r="W15" s="8"/>
      <c r="X15" s="8"/>
      <c r="Y15" s="8"/>
      <c r="Z15" s="8"/>
      <c r="AA15" s="8"/>
    </row>
    <row r="16">
      <c r="A16" s="53" t="s">
        <v>57</v>
      </c>
      <c r="B16" s="53" t="s">
        <v>49</v>
      </c>
      <c r="C16" s="54"/>
      <c r="D16" s="73" t="s">
        <v>2264</v>
      </c>
      <c r="E16" s="56" t="s">
        <v>500</v>
      </c>
      <c r="F16" s="53" t="s">
        <v>105</v>
      </c>
      <c r="G16" s="405" t="s">
        <v>2265</v>
      </c>
      <c r="H16" s="85" t="s">
        <v>2266</v>
      </c>
      <c r="I16" s="255">
        <v>9.984600356E9</v>
      </c>
      <c r="J16" s="53" t="s">
        <v>38</v>
      </c>
      <c r="K16" s="59">
        <v>300.0</v>
      </c>
      <c r="L16" s="60"/>
      <c r="M16" s="61"/>
      <c r="N16" s="62"/>
      <c r="O16" s="87"/>
      <c r="P16" s="89"/>
      <c r="Q16" s="64"/>
      <c r="R16" s="277">
        <v>150.0</v>
      </c>
      <c r="S16" s="107"/>
      <c r="T16" s="108"/>
      <c r="U16" s="8"/>
      <c r="V16" s="8"/>
      <c r="W16" s="8"/>
      <c r="X16" s="8"/>
      <c r="Y16" s="8"/>
      <c r="Z16" s="8"/>
      <c r="AA16" s="8"/>
    </row>
    <row r="17">
      <c r="A17" s="53" t="s">
        <v>57</v>
      </c>
      <c r="B17" s="53" t="s">
        <v>49</v>
      </c>
      <c r="C17" s="72"/>
      <c r="D17" s="73" t="s">
        <v>2267</v>
      </c>
      <c r="E17" s="56" t="s">
        <v>72</v>
      </c>
      <c r="F17" s="53" t="s">
        <v>721</v>
      </c>
      <c r="G17" s="405" t="s">
        <v>2268</v>
      </c>
      <c r="H17" s="85" t="s">
        <v>2269</v>
      </c>
      <c r="I17" s="255">
        <v>3.29113765E9</v>
      </c>
      <c r="J17" s="53" t="s">
        <v>70</v>
      </c>
      <c r="K17" s="59">
        <v>300.0</v>
      </c>
      <c r="L17" s="109"/>
      <c r="M17" s="61"/>
      <c r="N17" s="62"/>
      <c r="O17" s="87"/>
      <c r="P17" s="89"/>
      <c r="Q17" s="64"/>
      <c r="R17" s="80">
        <v>50.0</v>
      </c>
      <c r="S17" s="8"/>
      <c r="T17" s="8"/>
      <c r="U17" s="8"/>
      <c r="V17" s="8"/>
      <c r="W17" s="110"/>
      <c r="X17" s="8"/>
      <c r="Y17" s="8"/>
      <c r="Z17" s="8"/>
      <c r="AA17" s="8"/>
    </row>
    <row r="18" ht="15.75" customHeight="1">
      <c r="A18" s="53" t="s">
        <v>57</v>
      </c>
      <c r="B18" s="53" t="s">
        <v>49</v>
      </c>
      <c r="C18" s="72"/>
      <c r="D18" s="73" t="s">
        <v>2267</v>
      </c>
      <c r="E18" s="56" t="s">
        <v>72</v>
      </c>
      <c r="F18" s="53" t="s">
        <v>721</v>
      </c>
      <c r="G18" s="405" t="s">
        <v>2270</v>
      </c>
      <c r="H18" s="85" t="s">
        <v>2269</v>
      </c>
      <c r="I18" s="255">
        <v>3.29113765E9</v>
      </c>
      <c r="J18" s="53" t="s">
        <v>70</v>
      </c>
      <c r="K18" s="59">
        <v>300.0</v>
      </c>
      <c r="L18" s="77"/>
      <c r="M18" s="111"/>
      <c r="N18" s="62"/>
      <c r="O18" s="63"/>
      <c r="P18" s="66"/>
      <c r="Q18" s="112"/>
      <c r="R18" s="277">
        <v>50.0</v>
      </c>
      <c r="S18" s="113"/>
      <c r="T18" s="114"/>
      <c r="U18" s="8"/>
      <c r="V18" s="8"/>
      <c r="W18" s="8"/>
      <c r="X18" s="8"/>
      <c r="Y18" s="8"/>
      <c r="Z18" s="8"/>
      <c r="AA18" s="8"/>
    </row>
    <row r="19" ht="17.25" customHeight="1">
      <c r="A19" s="53" t="s">
        <v>57</v>
      </c>
      <c r="B19" s="53" t="s">
        <v>49</v>
      </c>
      <c r="C19" s="72"/>
      <c r="D19" s="73" t="s">
        <v>2271</v>
      </c>
      <c r="E19" s="56" t="s">
        <v>129</v>
      </c>
      <c r="F19" s="53" t="s">
        <v>721</v>
      </c>
      <c r="G19" s="405" t="s">
        <v>2272</v>
      </c>
      <c r="H19" s="85" t="s">
        <v>2273</v>
      </c>
      <c r="I19" s="76">
        <v>2.196449377E10</v>
      </c>
      <c r="J19" s="53" t="s">
        <v>38</v>
      </c>
      <c r="K19" s="59"/>
      <c r="L19" s="77"/>
      <c r="M19" s="111"/>
      <c r="N19" s="62"/>
      <c r="O19" s="87">
        <v>350.0</v>
      </c>
      <c r="P19" s="89"/>
      <c r="Q19" s="64"/>
      <c r="R19" s="80">
        <v>50.0</v>
      </c>
      <c r="S19" s="113"/>
      <c r="T19" s="114"/>
      <c r="U19" s="8"/>
      <c r="V19" s="8"/>
      <c r="W19" s="8"/>
      <c r="X19" s="8"/>
      <c r="Y19" s="8"/>
      <c r="Z19" s="8"/>
      <c r="AA19" s="8"/>
    </row>
    <row r="20">
      <c r="A20" s="53" t="s">
        <v>48</v>
      </c>
      <c r="B20" s="53" t="s">
        <v>49</v>
      </c>
      <c r="C20" s="72"/>
      <c r="D20" s="564"/>
      <c r="E20" s="56" t="s">
        <v>2274</v>
      </c>
      <c r="F20" s="53" t="s">
        <v>721</v>
      </c>
      <c r="G20" s="403" t="s">
        <v>2275</v>
      </c>
      <c r="H20" s="85" t="s">
        <v>2276</v>
      </c>
      <c r="I20" s="255">
        <v>2.499978221E10</v>
      </c>
      <c r="J20" s="53" t="s">
        <v>38</v>
      </c>
      <c r="K20" s="59"/>
      <c r="L20" s="77"/>
      <c r="M20" s="61"/>
      <c r="N20" s="115"/>
      <c r="O20" s="87"/>
      <c r="P20" s="89"/>
      <c r="Q20" s="64">
        <v>580.0</v>
      </c>
      <c r="R20" s="80">
        <v>100.0</v>
      </c>
      <c r="S20" s="8"/>
      <c r="T20" s="8"/>
      <c r="U20" s="8"/>
      <c r="V20" s="8"/>
      <c r="W20" s="8"/>
      <c r="X20" s="8"/>
      <c r="Y20" s="8"/>
      <c r="Z20" s="8"/>
      <c r="AA20" s="8"/>
    </row>
    <row r="21">
      <c r="A21" s="53" t="s">
        <v>57</v>
      </c>
      <c r="B21" s="53" t="s">
        <v>49</v>
      </c>
      <c r="C21" s="72"/>
      <c r="D21" s="73" t="s">
        <v>2277</v>
      </c>
      <c r="E21" s="56" t="s">
        <v>129</v>
      </c>
      <c r="F21" s="53" t="s">
        <v>721</v>
      </c>
      <c r="G21" s="405" t="s">
        <v>2278</v>
      </c>
      <c r="H21" s="85" t="s">
        <v>2279</v>
      </c>
      <c r="I21" s="92">
        <v>3.798587451E9</v>
      </c>
      <c r="J21" s="53" t="s">
        <v>38</v>
      </c>
      <c r="K21" s="59"/>
      <c r="L21" s="77"/>
      <c r="M21" s="61"/>
      <c r="N21" s="115"/>
      <c r="O21" s="87">
        <v>350.0</v>
      </c>
      <c r="P21" s="89"/>
      <c r="Q21" s="64"/>
      <c r="R21" s="80">
        <v>50.0</v>
      </c>
      <c r="S21" s="8"/>
      <c r="T21" s="8"/>
      <c r="U21" s="8"/>
      <c r="V21" s="8"/>
      <c r="W21" s="8"/>
      <c r="X21" s="8"/>
      <c r="Y21" s="8"/>
      <c r="Z21" s="8"/>
      <c r="AA21" s="8"/>
    </row>
    <row r="22">
      <c r="A22" s="53" t="s">
        <v>48</v>
      </c>
      <c r="B22" s="53" t="s">
        <v>49</v>
      </c>
      <c r="C22" s="72"/>
      <c r="D22" s="557" t="s">
        <v>2280</v>
      </c>
      <c r="E22" s="56" t="s">
        <v>2281</v>
      </c>
      <c r="F22" s="53" t="s">
        <v>721</v>
      </c>
      <c r="G22" s="353" t="s">
        <v>2282</v>
      </c>
      <c r="H22" s="85" t="s">
        <v>2283</v>
      </c>
      <c r="I22" s="255">
        <v>2.1964757382E10</v>
      </c>
      <c r="J22" s="53" t="s">
        <v>70</v>
      </c>
      <c r="K22" s="59"/>
      <c r="L22" s="77"/>
      <c r="M22" s="61"/>
      <c r="N22" s="106"/>
      <c r="O22" s="87"/>
      <c r="P22" s="89"/>
      <c r="Q22" s="64">
        <v>350.0</v>
      </c>
      <c r="R22" s="80">
        <v>50.0</v>
      </c>
      <c r="S22" s="8"/>
      <c r="T22" s="8"/>
      <c r="U22" s="8"/>
      <c r="V22" s="8"/>
      <c r="W22" s="8"/>
      <c r="X22" s="8"/>
      <c r="Y22" s="8"/>
      <c r="Z22" s="8"/>
      <c r="AA22" s="8"/>
    </row>
    <row r="23">
      <c r="A23" s="53" t="s">
        <v>57</v>
      </c>
      <c r="B23" s="53" t="s">
        <v>49</v>
      </c>
      <c r="C23" s="72"/>
      <c r="D23" s="454" t="s">
        <v>2284</v>
      </c>
      <c r="E23" s="56" t="s">
        <v>29</v>
      </c>
      <c r="F23" s="53" t="s">
        <v>721</v>
      </c>
      <c r="G23" s="422" t="s">
        <v>2285</v>
      </c>
      <c r="H23" s="85" t="s">
        <v>2286</v>
      </c>
      <c r="I23" s="76">
        <v>3.193783397E9</v>
      </c>
      <c r="J23" s="53" t="s">
        <v>70</v>
      </c>
      <c r="K23" s="59"/>
      <c r="L23" s="77"/>
      <c r="M23" s="61"/>
      <c r="N23" s="62"/>
      <c r="O23" s="87">
        <v>350.0</v>
      </c>
      <c r="P23" s="89"/>
      <c r="Q23" s="64"/>
      <c r="R23" s="80">
        <v>50.0</v>
      </c>
      <c r="S23" s="8"/>
      <c r="T23" s="8"/>
      <c r="U23" s="8"/>
      <c r="V23" s="8"/>
      <c r="W23" s="8"/>
      <c r="X23" s="8"/>
      <c r="Y23" s="8"/>
      <c r="Z23" s="8"/>
      <c r="AA23" s="8"/>
    </row>
    <row r="24" ht="17.25" customHeight="1">
      <c r="A24" s="53" t="s">
        <v>57</v>
      </c>
      <c r="B24" s="53" t="s">
        <v>49</v>
      </c>
      <c r="C24" s="72"/>
      <c r="D24" s="121" t="s">
        <v>2287</v>
      </c>
      <c r="E24" s="56" t="s">
        <v>76</v>
      </c>
      <c r="F24" s="53" t="s">
        <v>721</v>
      </c>
      <c r="G24" s="405" t="s">
        <v>2288</v>
      </c>
      <c r="H24" s="85"/>
      <c r="I24" s="255">
        <v>3.498666E9</v>
      </c>
      <c r="J24" s="53" t="s">
        <v>70</v>
      </c>
      <c r="K24" s="86">
        <v>350.0</v>
      </c>
      <c r="L24" s="77"/>
      <c r="M24" s="61"/>
      <c r="N24" s="106"/>
      <c r="O24" s="87"/>
      <c r="P24" s="89"/>
      <c r="Q24" s="64"/>
      <c r="R24" s="80">
        <v>50.0</v>
      </c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3" t="s">
        <v>57</v>
      </c>
      <c r="B25" s="53" t="s">
        <v>49</v>
      </c>
      <c r="C25" s="72"/>
      <c r="D25" s="121" t="s">
        <v>2289</v>
      </c>
      <c r="E25" s="56" t="s">
        <v>109</v>
      </c>
      <c r="F25" s="53" t="s">
        <v>721</v>
      </c>
      <c r="G25" s="405" t="s">
        <v>2290</v>
      </c>
      <c r="H25" s="85" t="s">
        <v>2291</v>
      </c>
      <c r="I25" s="76">
        <v>8.193029243E9</v>
      </c>
      <c r="J25" s="53" t="s">
        <v>38</v>
      </c>
      <c r="K25" s="59"/>
      <c r="L25" s="60"/>
      <c r="M25" s="97"/>
      <c r="N25" s="106"/>
      <c r="O25" s="87">
        <v>350.0</v>
      </c>
      <c r="P25" s="89"/>
      <c r="Q25" s="64"/>
      <c r="R25" s="80">
        <v>50.0</v>
      </c>
      <c r="S25" s="8"/>
      <c r="T25" s="8"/>
      <c r="U25" s="8"/>
      <c r="V25" s="8"/>
      <c r="W25" s="8"/>
      <c r="X25" s="8"/>
      <c r="Y25" s="8"/>
      <c r="Z25" s="8"/>
      <c r="AA25" s="8"/>
    </row>
    <row r="26">
      <c r="A26" s="53"/>
      <c r="B26" s="53"/>
      <c r="C26" s="54"/>
      <c r="D26" s="83"/>
      <c r="E26" s="84"/>
      <c r="F26" s="53"/>
      <c r="G26" s="74"/>
      <c r="H26" s="85"/>
      <c r="I26" s="117"/>
      <c r="J26" s="53"/>
      <c r="K26" s="86"/>
      <c r="L26" s="77"/>
      <c r="M26" s="118"/>
      <c r="N26" s="106"/>
      <c r="O26" s="87"/>
      <c r="P26" s="66"/>
      <c r="Q26" s="112"/>
      <c r="R26" s="80"/>
      <c r="S26" s="8"/>
      <c r="T26" s="8"/>
      <c r="U26" s="8"/>
      <c r="V26" s="8"/>
      <c r="W26" s="8"/>
      <c r="X26" s="8"/>
      <c r="Y26" s="8"/>
      <c r="Z26" s="8"/>
      <c r="AA26" s="8"/>
    </row>
    <row r="27">
      <c r="A27" s="53"/>
      <c r="B27" s="53"/>
      <c r="C27" s="54"/>
      <c r="D27" s="83"/>
      <c r="E27" s="56"/>
      <c r="F27" s="53"/>
      <c r="G27" s="74"/>
      <c r="H27" s="85"/>
      <c r="I27" s="117"/>
      <c r="J27" s="103"/>
      <c r="K27" s="119"/>
      <c r="L27" s="77"/>
      <c r="M27" s="111"/>
      <c r="N27" s="62"/>
      <c r="O27" s="87"/>
      <c r="P27" s="89"/>
      <c r="Q27" s="64"/>
      <c r="R27" s="80"/>
      <c r="S27" s="8"/>
      <c r="T27" s="8"/>
      <c r="U27" s="8"/>
      <c r="V27" s="8"/>
      <c r="W27" s="8"/>
      <c r="X27" s="8"/>
      <c r="Y27" s="8"/>
      <c r="Z27" s="8"/>
      <c r="AA27" s="8"/>
    </row>
    <row r="28">
      <c r="A28" s="53"/>
      <c r="B28" s="53"/>
      <c r="C28" s="54"/>
      <c r="D28" s="83"/>
      <c r="E28" s="56"/>
      <c r="F28" s="53"/>
      <c r="G28" s="74"/>
      <c r="H28" s="85"/>
      <c r="I28" s="58"/>
      <c r="J28" s="53"/>
      <c r="K28" s="119"/>
      <c r="L28" s="77"/>
      <c r="M28" s="61"/>
      <c r="N28" s="115"/>
      <c r="O28" s="87"/>
      <c r="P28" s="89"/>
      <c r="Q28" s="64"/>
      <c r="R28" s="56"/>
      <c r="S28" s="8"/>
      <c r="T28" s="8"/>
      <c r="U28" s="8"/>
      <c r="V28" s="8"/>
      <c r="W28" s="8"/>
      <c r="X28" s="8"/>
      <c r="Y28" s="8"/>
      <c r="Z28" s="8"/>
      <c r="AA28" s="8"/>
    </row>
    <row r="29">
      <c r="A29" s="53"/>
      <c r="B29" s="53"/>
      <c r="C29" s="54"/>
      <c r="D29" s="120"/>
      <c r="E29" s="56"/>
      <c r="F29" s="53"/>
      <c r="G29" s="74"/>
      <c r="H29" s="85"/>
      <c r="I29" s="58"/>
      <c r="J29" s="53"/>
      <c r="K29" s="59"/>
      <c r="L29" s="77"/>
      <c r="M29" s="61"/>
      <c r="N29" s="62"/>
      <c r="O29" s="87"/>
      <c r="P29" s="89"/>
      <c r="Q29" s="64"/>
      <c r="R29" s="56"/>
      <c r="S29" s="8"/>
      <c r="T29" s="8"/>
      <c r="U29" s="8"/>
      <c r="V29" s="8"/>
      <c r="W29" s="8"/>
      <c r="X29" s="8"/>
      <c r="Y29" s="8"/>
      <c r="Z29" s="8"/>
      <c r="AA29" s="8"/>
    </row>
    <row r="30">
      <c r="A30" s="53"/>
      <c r="B30" s="53"/>
      <c r="C30" s="72"/>
      <c r="D30" s="55"/>
      <c r="E30" s="84"/>
      <c r="F30" s="53"/>
      <c r="G30" s="74"/>
      <c r="H30" s="85"/>
      <c r="I30" s="117"/>
      <c r="J30" s="103"/>
      <c r="K30" s="59"/>
      <c r="L30" s="60"/>
      <c r="M30" s="61"/>
      <c r="N30" s="62"/>
      <c r="O30" s="87"/>
      <c r="P30" s="89"/>
      <c r="Q30" s="64"/>
      <c r="R30" s="56"/>
      <c r="S30" s="8"/>
      <c r="T30" s="8"/>
      <c r="U30" s="8"/>
      <c r="V30" s="8"/>
      <c r="W30" s="8"/>
      <c r="X30" s="8"/>
      <c r="Y30" s="8"/>
      <c r="Z30" s="8"/>
      <c r="AA30" s="8"/>
    </row>
    <row r="31">
      <c r="A31" s="53"/>
      <c r="B31" s="53"/>
      <c r="C31" s="121"/>
      <c r="D31" s="120"/>
      <c r="E31" s="56"/>
      <c r="F31" s="53"/>
      <c r="G31" s="74"/>
      <c r="H31" s="85"/>
      <c r="I31" s="117"/>
      <c r="J31" s="103"/>
      <c r="K31" s="59"/>
      <c r="L31" s="77"/>
      <c r="M31" s="61"/>
      <c r="N31" s="106"/>
      <c r="O31" s="43"/>
      <c r="P31" s="78"/>
      <c r="Q31" s="44"/>
      <c r="R31" s="56"/>
      <c r="S31" s="8"/>
      <c r="T31" s="8"/>
      <c r="U31" s="8"/>
      <c r="V31" s="8"/>
      <c r="W31" s="8"/>
      <c r="X31" s="8"/>
      <c r="Y31" s="8"/>
      <c r="Z31" s="8"/>
      <c r="AA31" s="8"/>
    </row>
    <row r="32">
      <c r="A32" s="53"/>
      <c r="B32" s="53"/>
      <c r="C32" s="72"/>
      <c r="D32" s="120"/>
      <c r="E32" s="84"/>
      <c r="F32" s="53"/>
      <c r="G32" s="122"/>
      <c r="H32" s="122"/>
      <c r="I32" s="117"/>
      <c r="J32" s="103"/>
      <c r="K32" s="59"/>
      <c r="L32" s="77"/>
      <c r="M32" s="123"/>
      <c r="N32" s="62"/>
      <c r="O32" s="87"/>
      <c r="P32" s="89"/>
      <c r="Q32" s="64"/>
      <c r="R32" s="56"/>
      <c r="S32" s="8"/>
      <c r="T32" s="8"/>
      <c r="U32" s="8"/>
      <c r="V32" s="8"/>
      <c r="W32" s="8"/>
      <c r="X32" s="8"/>
      <c r="Y32" s="8"/>
      <c r="Z32" s="8"/>
      <c r="AA32" s="8"/>
    </row>
    <row r="33">
      <c r="A33" s="53"/>
      <c r="B33" s="53"/>
      <c r="C33" s="124"/>
      <c r="D33" s="73"/>
      <c r="E33" s="56"/>
      <c r="F33" s="53"/>
      <c r="G33" s="74"/>
      <c r="H33" s="85"/>
      <c r="I33" s="117"/>
      <c r="J33" s="103"/>
      <c r="K33" s="59"/>
      <c r="L33" s="77"/>
      <c r="M33" s="123"/>
      <c r="N33" s="62"/>
      <c r="O33" s="87"/>
      <c r="P33" s="89"/>
      <c r="Q33" s="64"/>
      <c r="R33" s="56"/>
      <c r="S33" s="8"/>
      <c r="T33" s="8"/>
      <c r="U33" s="8"/>
      <c r="V33" s="8"/>
      <c r="W33" s="8"/>
      <c r="X33" s="8"/>
      <c r="Y33" s="8"/>
      <c r="Z33" s="8"/>
      <c r="AA33" s="8"/>
    </row>
    <row r="34">
      <c r="A34" s="53"/>
      <c r="B34" s="53"/>
      <c r="C34" s="72"/>
      <c r="D34" s="125"/>
      <c r="E34" s="56"/>
      <c r="F34" s="53"/>
      <c r="G34" s="74"/>
      <c r="H34" s="85"/>
      <c r="I34" s="117"/>
      <c r="J34" s="53"/>
      <c r="K34" s="59"/>
      <c r="L34" s="77"/>
      <c r="M34" s="111"/>
      <c r="N34" s="62"/>
      <c r="O34" s="63"/>
      <c r="P34" s="66"/>
      <c r="Q34" s="112"/>
      <c r="R34" s="56"/>
      <c r="S34" s="8"/>
      <c r="T34" s="8"/>
      <c r="U34" s="8"/>
      <c r="V34" s="8"/>
      <c r="W34" s="8"/>
      <c r="X34" s="8"/>
      <c r="Y34" s="8"/>
      <c r="Z34" s="8"/>
      <c r="AA34" s="8"/>
    </row>
    <row r="35">
      <c r="A35" s="53"/>
      <c r="B35" s="53"/>
      <c r="C35" s="72"/>
      <c r="D35" s="126"/>
      <c r="E35" s="84"/>
      <c r="F35" s="53"/>
      <c r="G35" s="74"/>
      <c r="H35" s="85"/>
      <c r="I35" s="85"/>
      <c r="J35" s="103"/>
      <c r="K35" s="59"/>
      <c r="L35" s="77"/>
      <c r="M35" s="97"/>
      <c r="N35" s="62"/>
      <c r="O35" s="43"/>
      <c r="P35" s="78"/>
      <c r="Q35" s="44"/>
      <c r="R35" s="56"/>
      <c r="S35" s="8"/>
      <c r="T35" s="8"/>
      <c r="U35" s="8"/>
      <c r="V35" s="8"/>
      <c r="W35" s="8"/>
      <c r="X35" s="8"/>
      <c r="Y35" s="8"/>
      <c r="Z35" s="8"/>
      <c r="AA35" s="8"/>
    </row>
    <row r="36">
      <c r="A36" s="53"/>
      <c r="B36" s="53"/>
      <c r="C36" s="54"/>
      <c r="D36" s="126"/>
      <c r="E36" s="84"/>
      <c r="F36" s="53"/>
      <c r="G36" s="74"/>
      <c r="H36" s="85"/>
      <c r="I36" s="85"/>
      <c r="J36" s="103"/>
      <c r="K36" s="86"/>
      <c r="L36" s="77"/>
      <c r="M36" s="61"/>
      <c r="N36" s="62"/>
      <c r="O36" s="87"/>
      <c r="P36" s="89"/>
      <c r="Q36" s="64"/>
      <c r="R36" s="56"/>
      <c r="S36" s="8"/>
      <c r="T36" s="8"/>
      <c r="U36" s="8"/>
      <c r="V36" s="8"/>
      <c r="W36" s="8"/>
      <c r="X36" s="8"/>
      <c r="Y36" s="8"/>
      <c r="Z36" s="8"/>
      <c r="AA36" s="8"/>
    </row>
    <row r="37">
      <c r="A37" s="53"/>
      <c r="B37" s="53"/>
      <c r="C37" s="54"/>
      <c r="D37" s="55"/>
      <c r="E37" s="56"/>
      <c r="F37" s="53"/>
      <c r="G37" s="127"/>
      <c r="H37" s="128"/>
      <c r="I37" s="85"/>
      <c r="J37" s="103"/>
      <c r="K37" s="86"/>
      <c r="L37" s="77"/>
      <c r="M37" s="61"/>
      <c r="N37" s="62"/>
      <c r="O37" s="87"/>
      <c r="P37" s="89"/>
      <c r="Q37" s="64"/>
      <c r="R37" s="56"/>
      <c r="S37" s="8"/>
      <c r="T37" s="8"/>
      <c r="U37" s="8"/>
      <c r="V37" s="8"/>
      <c r="W37" s="8"/>
      <c r="X37" s="8"/>
      <c r="Y37" s="8"/>
      <c r="Z37" s="8"/>
      <c r="AA37" s="8"/>
    </row>
    <row r="38">
      <c r="A38" s="53"/>
      <c r="B38" s="53"/>
      <c r="C38" s="54"/>
      <c r="D38" s="55"/>
      <c r="E38" s="56"/>
      <c r="F38" s="53"/>
      <c r="G38" s="129"/>
      <c r="H38" s="129"/>
      <c r="I38" s="117"/>
      <c r="J38" s="53"/>
      <c r="K38" s="59"/>
      <c r="L38" s="77"/>
      <c r="M38" s="61"/>
      <c r="N38" s="106"/>
      <c r="O38" s="63"/>
      <c r="P38" s="66"/>
      <c r="Q38" s="112"/>
      <c r="R38" s="56"/>
      <c r="S38" s="8"/>
      <c r="T38" s="8"/>
      <c r="U38" s="8"/>
      <c r="V38" s="8"/>
      <c r="W38" s="8"/>
      <c r="X38" s="8"/>
      <c r="Y38" s="8"/>
      <c r="Z38" s="8"/>
      <c r="AA38" s="8"/>
    </row>
    <row r="39">
      <c r="A39" s="53"/>
      <c r="B39" s="53"/>
      <c r="C39" s="72"/>
      <c r="D39" s="120"/>
      <c r="E39" s="56"/>
      <c r="F39" s="53"/>
      <c r="G39" s="74"/>
      <c r="H39" s="85"/>
      <c r="I39" s="117"/>
      <c r="J39" s="103"/>
      <c r="K39" s="59"/>
      <c r="L39" s="77"/>
      <c r="M39" s="61"/>
      <c r="N39" s="62"/>
      <c r="O39" s="130"/>
      <c r="P39" s="133"/>
      <c r="Q39" s="131"/>
      <c r="R39" s="56"/>
      <c r="S39" s="8"/>
      <c r="T39" s="8"/>
      <c r="U39" s="8"/>
      <c r="V39" s="8"/>
      <c r="W39" s="8"/>
      <c r="X39" s="8"/>
      <c r="Y39" s="8"/>
      <c r="Z39" s="8"/>
      <c r="AA39" s="8"/>
    </row>
    <row r="40">
      <c r="A40" s="53"/>
      <c r="B40" s="53"/>
      <c r="C40" s="72"/>
      <c r="D40" s="55"/>
      <c r="E40" s="56"/>
      <c r="F40" s="53"/>
      <c r="G40" s="74"/>
      <c r="H40" s="85"/>
      <c r="I40" s="56"/>
      <c r="J40" s="103"/>
      <c r="K40" s="119"/>
      <c r="L40" s="77"/>
      <c r="M40" s="61"/>
      <c r="N40" s="62"/>
      <c r="O40" s="87"/>
      <c r="P40" s="89"/>
      <c r="Q40" s="64"/>
      <c r="R40" s="56"/>
      <c r="S40" s="8"/>
      <c r="T40" s="8"/>
      <c r="U40" s="8"/>
      <c r="V40" s="8"/>
      <c r="W40" s="8"/>
      <c r="X40" s="8"/>
      <c r="Y40" s="8"/>
      <c r="Z40" s="8"/>
      <c r="AA40" s="8"/>
    </row>
    <row r="41">
      <c r="A41" s="53"/>
      <c r="B41" s="53"/>
      <c r="C41" s="72"/>
      <c r="D41" s="83"/>
      <c r="E41" s="84"/>
      <c r="F41" s="53"/>
      <c r="G41" s="74"/>
      <c r="H41" s="85"/>
      <c r="I41" s="117"/>
      <c r="J41" s="103"/>
      <c r="K41" s="59"/>
      <c r="L41" s="77"/>
      <c r="M41" s="97"/>
      <c r="N41" s="134"/>
      <c r="O41" s="87"/>
      <c r="P41" s="89"/>
      <c r="Q41" s="64"/>
      <c r="R41" s="56"/>
      <c r="S41" s="8"/>
      <c r="T41" s="8"/>
      <c r="U41" s="8"/>
      <c r="V41" s="8"/>
      <c r="W41" s="8"/>
      <c r="X41" s="8"/>
      <c r="Y41" s="8"/>
      <c r="Z41" s="8"/>
      <c r="AA41" s="8"/>
    </row>
    <row r="42">
      <c r="A42" s="53"/>
      <c r="B42" s="53"/>
      <c r="C42" s="72"/>
      <c r="D42" s="55"/>
      <c r="E42" s="56"/>
      <c r="F42" s="53"/>
      <c r="G42" s="74"/>
      <c r="H42" s="85"/>
      <c r="I42" s="117"/>
      <c r="J42" s="103"/>
      <c r="K42" s="59"/>
      <c r="L42" s="105"/>
      <c r="M42" s="61"/>
      <c r="N42" s="135"/>
      <c r="O42" s="87"/>
      <c r="P42" s="89"/>
      <c r="Q42" s="64"/>
      <c r="R42" s="56"/>
      <c r="S42" s="8"/>
      <c r="T42" s="8"/>
      <c r="U42" s="8"/>
      <c r="V42" s="8"/>
      <c r="W42" s="8"/>
      <c r="X42" s="8"/>
      <c r="Y42" s="8"/>
      <c r="Z42" s="8"/>
      <c r="AA42" s="8"/>
    </row>
    <row r="43">
      <c r="A43" s="53"/>
      <c r="B43" s="53"/>
      <c r="C43" s="54"/>
      <c r="D43" s="136"/>
      <c r="E43" s="84"/>
      <c r="F43" s="53"/>
      <c r="G43" s="137"/>
      <c r="H43" s="138"/>
      <c r="I43" s="129"/>
      <c r="J43" s="103"/>
      <c r="K43" s="139"/>
      <c r="L43" s="77"/>
      <c r="M43" s="61"/>
      <c r="N43" s="134"/>
      <c r="O43" s="87"/>
      <c r="P43" s="89"/>
      <c r="Q43" s="64"/>
      <c r="R43" s="56"/>
      <c r="S43" s="8"/>
      <c r="T43" s="8"/>
      <c r="U43" s="8"/>
      <c r="V43" s="8"/>
      <c r="W43" s="8"/>
      <c r="X43" s="8"/>
      <c r="Y43" s="8"/>
      <c r="Z43" s="8"/>
      <c r="AA43" s="8"/>
    </row>
    <row r="44">
      <c r="A44" s="53"/>
      <c r="B44" s="53"/>
      <c r="C44" s="54"/>
      <c r="D44" s="83"/>
      <c r="E44" s="56"/>
      <c r="F44" s="53"/>
      <c r="G44" s="74"/>
      <c r="H44" s="85"/>
      <c r="I44" s="117"/>
      <c r="J44" s="53"/>
      <c r="K44" s="59"/>
      <c r="L44" s="77"/>
      <c r="M44" s="61"/>
      <c r="N44" s="140"/>
      <c r="O44" s="87"/>
      <c r="P44" s="89"/>
      <c r="Q44" s="64"/>
      <c r="R44" s="56"/>
      <c r="S44" s="8"/>
      <c r="T44" s="8"/>
      <c r="U44" s="8"/>
      <c r="V44" s="8"/>
      <c r="W44" s="8"/>
      <c r="X44" s="8"/>
      <c r="Y44" s="8"/>
      <c r="Z44" s="8"/>
      <c r="AA44" s="8"/>
    </row>
    <row r="45">
      <c r="A45" s="53"/>
      <c r="B45" s="53"/>
      <c r="C45" s="72"/>
      <c r="D45" s="83"/>
      <c r="E45" s="84"/>
      <c r="F45" s="53"/>
      <c r="G45" s="74"/>
      <c r="H45" s="85"/>
      <c r="I45" s="117"/>
      <c r="J45" s="53"/>
      <c r="K45" s="86"/>
      <c r="L45" s="77"/>
      <c r="M45" s="61"/>
      <c r="N45" s="141"/>
      <c r="O45" s="87"/>
      <c r="P45" s="89"/>
      <c r="Q45" s="64"/>
      <c r="R45" s="56"/>
      <c r="S45" s="8"/>
      <c r="T45" s="8"/>
      <c r="U45" s="8"/>
      <c r="V45" s="8"/>
      <c r="W45" s="8"/>
      <c r="X45" s="8"/>
      <c r="Y45" s="8"/>
      <c r="Z45" s="8"/>
      <c r="AA45" s="8"/>
    </row>
    <row r="46">
      <c r="A46" s="53"/>
      <c r="B46" s="53"/>
      <c r="C46" s="72"/>
      <c r="D46" s="142"/>
      <c r="E46" s="84"/>
      <c r="F46" s="53"/>
      <c r="G46" s="74"/>
      <c r="H46" s="85"/>
      <c r="I46" s="117"/>
      <c r="J46" s="53"/>
      <c r="K46" s="59"/>
      <c r="L46" s="105"/>
      <c r="M46" s="61"/>
      <c r="N46" s="141"/>
      <c r="O46" s="87"/>
      <c r="P46" s="89"/>
      <c r="Q46" s="64"/>
      <c r="R46" s="56"/>
      <c r="S46" s="8"/>
      <c r="T46" s="8"/>
      <c r="U46" s="8"/>
      <c r="V46" s="8"/>
      <c r="W46" s="8"/>
      <c r="X46" s="8"/>
      <c r="Y46" s="8"/>
      <c r="Z46" s="8"/>
      <c r="AA46" s="8"/>
    </row>
    <row r="47">
      <c r="A47" s="53"/>
      <c r="B47" s="53"/>
      <c r="C47" s="72"/>
      <c r="D47" s="55"/>
      <c r="E47" s="84"/>
      <c r="F47" s="53"/>
      <c r="G47" s="143"/>
      <c r="H47" s="144"/>
      <c r="I47" s="117"/>
      <c r="J47" s="103"/>
      <c r="K47" s="59"/>
      <c r="L47" s="77"/>
      <c r="M47" s="123"/>
      <c r="N47" s="141"/>
      <c r="O47" s="63"/>
      <c r="P47" s="66"/>
      <c r="Q47" s="112"/>
      <c r="R47" s="56"/>
      <c r="S47" s="8"/>
      <c r="T47" s="8"/>
      <c r="U47" s="8"/>
      <c r="V47" s="8"/>
      <c r="W47" s="8"/>
      <c r="X47" s="8"/>
      <c r="Y47" s="8"/>
      <c r="Z47" s="8"/>
      <c r="AA47" s="8"/>
    </row>
    <row r="48">
      <c r="A48" s="53"/>
      <c r="B48" s="53"/>
      <c r="C48" s="54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87"/>
      <c r="P48" s="89"/>
      <c r="Q48" s="64"/>
      <c r="R48" s="56"/>
      <c r="S48" s="8"/>
      <c r="T48" s="8"/>
      <c r="U48" s="8"/>
      <c r="V48" s="8"/>
      <c r="W48" s="8"/>
      <c r="X48" s="8"/>
      <c r="Y48" s="8"/>
      <c r="Z48" s="8"/>
      <c r="AA48" s="8"/>
    </row>
    <row r="49">
      <c r="A49" s="53"/>
      <c r="B49" s="53"/>
      <c r="C49" s="72"/>
      <c r="D49" s="55"/>
      <c r="E49" s="84"/>
      <c r="F49" s="53"/>
      <c r="G49" s="74"/>
      <c r="H49" s="85"/>
      <c r="I49" s="85"/>
      <c r="J49" s="103"/>
      <c r="K49" s="59"/>
      <c r="L49" s="77"/>
      <c r="M49" s="145"/>
      <c r="N49" s="141"/>
      <c r="O49" s="43"/>
      <c r="P49" s="78"/>
      <c r="Q49" s="44"/>
      <c r="R49" s="56"/>
      <c r="S49" s="8"/>
      <c r="T49" s="8"/>
      <c r="U49" s="8"/>
      <c r="V49" s="8"/>
      <c r="W49" s="8"/>
      <c r="X49" s="8"/>
      <c r="Y49" s="8"/>
      <c r="Z49" s="8"/>
      <c r="AA49" s="8"/>
    </row>
    <row r="50">
      <c r="A50" s="53"/>
      <c r="B50" s="53"/>
      <c r="C50" s="72"/>
      <c r="D50" s="125"/>
      <c r="E50" s="56"/>
      <c r="F50" s="53"/>
      <c r="G50" s="74"/>
      <c r="H50" s="85"/>
      <c r="I50" s="146"/>
      <c r="J50" s="53"/>
      <c r="K50" s="86"/>
      <c r="L50" s="77"/>
      <c r="M50" s="145"/>
      <c r="N50" s="141"/>
      <c r="O50" s="63"/>
      <c r="P50" s="66"/>
      <c r="Q50" s="112"/>
      <c r="R50" s="56"/>
      <c r="S50" s="8"/>
      <c r="T50" s="8"/>
      <c r="U50" s="8"/>
      <c r="V50" s="8"/>
      <c r="W50" s="8"/>
      <c r="X50" s="8"/>
      <c r="Y50" s="8"/>
      <c r="Z50" s="8"/>
      <c r="AA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66"/>
      <c r="Q51" s="112"/>
      <c r="R51" s="56"/>
      <c r="S51" s="8"/>
      <c r="T51" s="8"/>
      <c r="U51" s="8"/>
      <c r="V51" s="8"/>
      <c r="W51" s="8"/>
      <c r="X51" s="8"/>
      <c r="Y51" s="8"/>
      <c r="Z51" s="8"/>
      <c r="AA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89"/>
      <c r="Q52" s="64"/>
      <c r="R52" s="56"/>
      <c r="S52" s="8"/>
      <c r="T52" s="8"/>
      <c r="U52" s="8"/>
      <c r="V52" s="8"/>
      <c r="W52" s="8"/>
      <c r="X52" s="8"/>
      <c r="Y52" s="8"/>
      <c r="Z52" s="8"/>
      <c r="AA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66"/>
      <c r="Q53" s="112"/>
      <c r="R53" s="56"/>
      <c r="S53" s="8"/>
      <c r="T53" s="8"/>
      <c r="U53" s="8"/>
      <c r="V53" s="8"/>
      <c r="W53" s="8"/>
      <c r="X53" s="8"/>
      <c r="Y53" s="8"/>
      <c r="Z53" s="8"/>
      <c r="AA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89"/>
      <c r="Q54" s="64"/>
      <c r="R54" s="80"/>
      <c r="S54" s="8"/>
      <c r="T54" s="8"/>
      <c r="U54" s="8"/>
      <c r="V54" s="8"/>
      <c r="W54" s="8"/>
      <c r="X54" s="8"/>
      <c r="Y54" s="8"/>
      <c r="Z54" s="8"/>
      <c r="AA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89"/>
      <c r="Q55" s="64"/>
      <c r="R55" s="56"/>
      <c r="S55" s="8"/>
      <c r="T55" s="8"/>
      <c r="U55" s="8"/>
      <c r="V55" s="8"/>
      <c r="W55" s="8"/>
      <c r="X55" s="8"/>
      <c r="Y55" s="8"/>
      <c r="Z55" s="8"/>
      <c r="AA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131"/>
      <c r="R56" s="56"/>
      <c r="S56" s="8"/>
      <c r="T56" s="8"/>
      <c r="U56" s="8"/>
      <c r="V56" s="8"/>
      <c r="W56" s="8"/>
      <c r="X56" s="8"/>
      <c r="Y56" s="8"/>
      <c r="Z56" s="8"/>
      <c r="AA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131"/>
      <c r="R57" s="56"/>
      <c r="S57" s="8"/>
      <c r="T57" s="8"/>
      <c r="U57" s="8"/>
      <c r="V57" s="8"/>
      <c r="W57" s="8"/>
      <c r="X57" s="8"/>
      <c r="Y57" s="8"/>
      <c r="Z57" s="8"/>
      <c r="AA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64"/>
      <c r="R58" s="56"/>
      <c r="S58" s="8"/>
      <c r="T58" s="8"/>
      <c r="U58" s="8"/>
      <c r="V58" s="8"/>
      <c r="W58" s="8"/>
      <c r="X58" s="8"/>
      <c r="Y58" s="8"/>
      <c r="Z58" s="8"/>
      <c r="AA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112"/>
      <c r="R59" s="56"/>
      <c r="S59" s="8"/>
      <c r="T59" s="8"/>
      <c r="U59" s="8"/>
      <c r="V59" s="8"/>
      <c r="W59" s="8"/>
      <c r="X59" s="8"/>
      <c r="Y59" s="8"/>
      <c r="Z59" s="8"/>
      <c r="AA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112"/>
      <c r="R60" s="56"/>
      <c r="S60" s="8"/>
      <c r="T60" s="8"/>
      <c r="U60" s="8"/>
      <c r="V60" s="8"/>
      <c r="W60" s="8"/>
      <c r="X60" s="8"/>
      <c r="Y60" s="8"/>
      <c r="Z60" s="8"/>
      <c r="AA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112"/>
      <c r="R61" s="56"/>
      <c r="S61" s="8"/>
      <c r="T61" s="8"/>
      <c r="U61" s="8"/>
      <c r="V61" s="8"/>
      <c r="W61" s="8"/>
      <c r="X61" s="8"/>
      <c r="Y61" s="8"/>
      <c r="Z61" s="8"/>
      <c r="AA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112"/>
      <c r="R62" s="56"/>
      <c r="S62" s="8"/>
      <c r="T62" s="8"/>
      <c r="U62" s="8"/>
      <c r="V62" s="8"/>
      <c r="W62" s="8"/>
      <c r="X62" s="8"/>
      <c r="Y62" s="8"/>
      <c r="Z62" s="8"/>
      <c r="AA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64"/>
      <c r="R63" s="56"/>
      <c r="S63" s="8"/>
      <c r="T63" s="8"/>
      <c r="U63" s="8"/>
      <c r="V63" s="8"/>
      <c r="W63" s="8"/>
      <c r="X63" s="8"/>
      <c r="Y63" s="8"/>
      <c r="Z63" s="8"/>
      <c r="AA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112"/>
      <c r="R64" s="161"/>
      <c r="S64" s="8"/>
      <c r="T64" s="8"/>
      <c r="U64" s="8"/>
      <c r="V64" s="8"/>
      <c r="W64" s="8"/>
      <c r="X64" s="8"/>
      <c r="Y64" s="8"/>
      <c r="Z64" s="8"/>
      <c r="AA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64"/>
      <c r="R65" s="56"/>
      <c r="S65" s="8"/>
      <c r="T65" s="8"/>
      <c r="U65" s="8"/>
      <c r="V65" s="8"/>
      <c r="W65" s="8"/>
      <c r="X65" s="8"/>
      <c r="Y65" s="8"/>
      <c r="Z65" s="8"/>
      <c r="AA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112"/>
      <c r="R66" s="56"/>
      <c r="S66" s="8"/>
      <c r="T66" s="8"/>
      <c r="U66" s="8"/>
      <c r="V66" s="8"/>
      <c r="W66" s="8"/>
      <c r="X66" s="8"/>
      <c r="Y66" s="8"/>
      <c r="Z66" s="8"/>
      <c r="AA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112"/>
      <c r="R67" s="56"/>
      <c r="S67" s="8"/>
      <c r="T67" s="8"/>
      <c r="U67" s="8"/>
      <c r="V67" s="8"/>
      <c r="W67" s="8"/>
      <c r="X67" s="8"/>
      <c r="Y67" s="8"/>
      <c r="Z67" s="8"/>
      <c r="AA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64"/>
      <c r="R68" s="56"/>
      <c r="S68" s="8"/>
      <c r="T68" s="8"/>
      <c r="U68" s="8"/>
      <c r="V68" s="8"/>
      <c r="W68" s="8"/>
      <c r="X68" s="8"/>
      <c r="Y68" s="8"/>
      <c r="Z68" s="8"/>
      <c r="AA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112"/>
      <c r="R69" s="56"/>
      <c r="S69" s="8"/>
      <c r="T69" s="8"/>
      <c r="U69" s="8"/>
      <c r="V69" s="8"/>
      <c r="W69" s="8"/>
      <c r="X69" s="8"/>
      <c r="Y69" s="8"/>
      <c r="Z69" s="8"/>
      <c r="AA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112"/>
      <c r="R70" s="80"/>
      <c r="S70" s="8"/>
      <c r="T70" s="8"/>
      <c r="U70" s="8"/>
      <c r="V70" s="8"/>
      <c r="W70" s="8"/>
      <c r="X70" s="8"/>
      <c r="Y70" s="8"/>
      <c r="Z70" s="8"/>
      <c r="AA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112"/>
      <c r="R71" s="56"/>
      <c r="S71" s="8"/>
      <c r="T71" s="8"/>
      <c r="U71" s="8"/>
      <c r="V71" s="8"/>
      <c r="W71" s="8"/>
      <c r="X71" s="8"/>
      <c r="Y71" s="8"/>
      <c r="Z71" s="8"/>
      <c r="AA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112"/>
      <c r="R72" s="56"/>
      <c r="S72" s="8"/>
      <c r="T72" s="8"/>
      <c r="U72" s="8"/>
      <c r="V72" s="8"/>
      <c r="W72" s="8"/>
      <c r="X72" s="8"/>
      <c r="Y72" s="8"/>
      <c r="Z72" s="8"/>
      <c r="AA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131"/>
      <c r="R73" s="161"/>
      <c r="S73" s="8"/>
      <c r="T73" s="8"/>
      <c r="U73" s="8"/>
      <c r="V73" s="8"/>
      <c r="W73" s="8"/>
      <c r="X73" s="8"/>
      <c r="Y73" s="8"/>
      <c r="Z73" s="8"/>
      <c r="AA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66"/>
      <c r="Q74" s="112"/>
      <c r="R74" s="161"/>
      <c r="S74" s="8"/>
      <c r="T74" s="8"/>
      <c r="U74" s="8"/>
      <c r="V74" s="8"/>
      <c r="W74" s="8"/>
      <c r="X74" s="8"/>
      <c r="Y74" s="8"/>
      <c r="Z74" s="8"/>
      <c r="AA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66"/>
      <c r="Q75" s="112"/>
      <c r="R75" s="161"/>
      <c r="S75" s="8"/>
      <c r="T75" s="8"/>
      <c r="U75" s="8"/>
      <c r="V75" s="8"/>
      <c r="W75" s="8"/>
      <c r="X75" s="8"/>
      <c r="Y75" s="8"/>
      <c r="Z75" s="8"/>
      <c r="AA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66"/>
      <c r="Q76" s="112"/>
      <c r="R76" s="161"/>
      <c r="S76" s="8"/>
      <c r="T76" s="8"/>
      <c r="U76" s="8"/>
      <c r="V76" s="8"/>
      <c r="W76" s="8"/>
      <c r="X76" s="8"/>
      <c r="Y76" s="8"/>
      <c r="Z76" s="8"/>
      <c r="AA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66"/>
      <c r="Q77" s="112"/>
      <c r="R77" s="173"/>
      <c r="S77" s="8"/>
      <c r="T77" s="8"/>
      <c r="U77" s="8"/>
      <c r="V77" s="8"/>
      <c r="W77" s="8"/>
      <c r="X77" s="8"/>
      <c r="Y77" s="8"/>
      <c r="Z77" s="8"/>
      <c r="AA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66"/>
      <c r="Q78" s="112"/>
      <c r="R78" s="161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66"/>
      <c r="Q79" s="112"/>
      <c r="R79" s="177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66"/>
      <c r="Q80" s="112"/>
      <c r="R80" s="17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66"/>
      <c r="Q81" s="112"/>
      <c r="R81" s="17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6"/>
      <c r="Q82" s="184"/>
      <c r="R82" s="17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6"/>
      <c r="Q83" s="184"/>
      <c r="R83" s="17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6"/>
      <c r="Q84" s="184"/>
      <c r="R84" s="17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3"/>
      <c r="Q85" s="191"/>
      <c r="R85" s="17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9"/>
      <c r="Q86" s="197"/>
      <c r="R86" s="17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9"/>
      <c r="Q87" s="197"/>
      <c r="R87" s="17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9"/>
      <c r="Q88" s="197"/>
      <c r="R88" s="17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9"/>
      <c r="Q89" s="197"/>
      <c r="R89" s="17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9"/>
      <c r="Q90" s="197"/>
      <c r="R90" s="17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9"/>
      <c r="Q91" s="197"/>
      <c r="R91" s="17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9"/>
      <c r="Q92" s="197"/>
      <c r="R92" s="17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9"/>
      <c r="Q93" s="197"/>
      <c r="R93" s="17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Q94" s="206"/>
      <c r="R94" s="208">
        <f>SUM(R7:R93)</f>
        <v>1100</v>
      </c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Q95" s="215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2280</v>
      </c>
      <c r="L96" s="219" t="s">
        <v>29</v>
      </c>
      <c r="M96" s="220"/>
      <c r="Q96" s="220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SUM(K96*2%)</f>
        <v>45.6</v>
      </c>
      <c r="L97" s="221">
        <f>SUM(L7:L93)</f>
        <v>0</v>
      </c>
      <c r="M97" s="222" t="s">
        <v>30</v>
      </c>
      <c r="Q97" s="222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SUM(L97*1%)</f>
        <v>0</v>
      </c>
      <c r="M98" s="224" t="s">
        <v>31</v>
      </c>
      <c r="N98" s="225"/>
      <c r="Q98" s="225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SUM(K96,M99,O102,P104,Q106)</f>
        <v>6860</v>
      </c>
      <c r="I99" s="5"/>
      <c r="J99" s="2"/>
      <c r="K99" s="8"/>
      <c r="L99" s="223"/>
      <c r="M99" s="221">
        <f>SUM(M7:M93)</f>
        <v>0</v>
      </c>
      <c r="N99" s="225"/>
      <c r="Q99" s="225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0</v>
      </c>
      <c r="I100" s="5"/>
      <c r="J100" s="2"/>
      <c r="K100" s="8"/>
      <c r="L100" s="8"/>
      <c r="M100" s="83">
        <f>SUM(M99*1%)</f>
        <v>0</v>
      </c>
      <c r="N100" s="229" t="s">
        <v>34</v>
      </c>
      <c r="O100" s="206"/>
      <c r="Q100" s="206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5"/>
      <c r="J101" s="2"/>
      <c r="K101" s="8"/>
      <c r="L101" s="8"/>
      <c r="M101" s="18"/>
      <c r="N101" s="167">
        <f>SUM(N7:N93)</f>
        <v>0</v>
      </c>
      <c r="O101" s="331" t="s">
        <v>289</v>
      </c>
      <c r="P101" s="230"/>
      <c r="Q101" s="230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"/>
      <c r="B102" s="2"/>
      <c r="C102" s="3"/>
      <c r="D102" s="17"/>
      <c r="E102" s="2"/>
      <c r="F102" s="2"/>
      <c r="G102" s="231"/>
      <c r="H102" s="232"/>
      <c r="I102" s="5"/>
      <c r="J102" s="2"/>
      <c r="K102" s="8"/>
      <c r="L102" s="8"/>
      <c r="M102" s="2"/>
      <c r="N102" s="167">
        <f>SUM(N101*1%)</f>
        <v>0</v>
      </c>
      <c r="O102" s="167">
        <f>SUM(O7:O93)</f>
        <v>2450</v>
      </c>
      <c r="P102" s="230"/>
      <c r="Q102" s="230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SUM(O102*2%)</f>
        <v>49</v>
      </c>
      <c r="P103" s="332" t="s">
        <v>291</v>
      </c>
      <c r="Q103" s="230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SUM(Q7,O8,O9,O11,K17,K18,Q22,O23,K24)</f>
        <v>3050</v>
      </c>
      <c r="I104" s="334">
        <f>SUM(O23)</f>
        <v>350</v>
      </c>
      <c r="J104" s="2"/>
      <c r="K104" s="8"/>
      <c r="L104" s="8"/>
      <c r="M104" s="2"/>
      <c r="N104" s="2"/>
      <c r="O104" s="8"/>
      <c r="P104" s="167">
        <f>SUM(P7:P94)</f>
        <v>0</v>
      </c>
      <c r="Q104" s="230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167">
        <f>SUM(P104*2%)</f>
        <v>0</v>
      </c>
      <c r="Q105" s="338" t="s">
        <v>293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37">
        <f>SUM(Q10,K12,K13,Q14,K15,K16,O19,Q20,O21,O25)</f>
        <v>3810</v>
      </c>
      <c r="I106" s="334">
        <f>SUM(Q10,Q14,Q20)</f>
        <v>1430</v>
      </c>
      <c r="J106" s="2"/>
      <c r="K106" s="8"/>
      <c r="L106" s="8"/>
      <c r="M106" s="2"/>
      <c r="N106" s="2"/>
      <c r="O106" s="8"/>
      <c r="P106" s="18"/>
      <c r="Q106" s="17">
        <f>SUM(Q7:Q93)</f>
        <v>2130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2"/>
      <c r="Q107" s="167">
        <f>SUM(Q106*2%)</f>
        <v>42.6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44">
        <f>SUM(Q10,Q14,Q20,O23)</f>
        <v>1780</v>
      </c>
      <c r="I108" s="5"/>
      <c r="J108" s="2"/>
      <c r="K108" s="8"/>
      <c r="L108" s="8"/>
      <c r="M108" s="2"/>
      <c r="N108" s="2"/>
      <c r="O108" s="8"/>
      <c r="P108" s="2"/>
      <c r="Q108" s="2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561">
        <f>SUM(R10,R11,R14,R20,R21,R22,R23)</f>
        <v>400</v>
      </c>
      <c r="I109" s="5"/>
      <c r="J109" s="2"/>
      <c r="K109" s="8"/>
      <c r="L109" s="8"/>
      <c r="M109" s="2"/>
      <c r="N109" s="2"/>
      <c r="O109" s="8"/>
      <c r="P109" s="2"/>
      <c r="Q109" s="2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2"/>
      <c r="Q111" s="2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2"/>
      <c r="Q112" s="2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2"/>
      <c r="Q993" s="2"/>
      <c r="R993" s="8"/>
      <c r="U993" s="8"/>
      <c r="V993" s="8"/>
      <c r="W993" s="8"/>
      <c r="X993" s="8"/>
      <c r="Y993" s="8"/>
      <c r="Z993" s="8"/>
      <c r="AA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2"/>
      <c r="Q994" s="2"/>
      <c r="R994" s="8"/>
      <c r="U994" s="8"/>
      <c r="V994" s="8"/>
      <c r="W994" s="8"/>
      <c r="X994" s="8"/>
      <c r="Y994" s="8"/>
      <c r="Z994" s="8"/>
      <c r="AA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2"/>
      <c r="Q995" s="2"/>
      <c r="R995" s="8"/>
      <c r="U995" s="8"/>
      <c r="V995" s="8"/>
      <c r="W995" s="8"/>
      <c r="X995" s="8"/>
      <c r="Y995" s="8"/>
      <c r="Z995" s="8"/>
      <c r="AA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2"/>
      <c r="Q996" s="2"/>
      <c r="R996" s="8"/>
      <c r="U996" s="8"/>
      <c r="V996" s="8"/>
      <c r="W996" s="8"/>
      <c r="X996" s="8"/>
      <c r="Y996" s="8"/>
      <c r="Z996" s="8"/>
      <c r="AA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2"/>
      <c r="Q997" s="2"/>
      <c r="R997" s="8"/>
      <c r="U997" s="8"/>
      <c r="V997" s="8"/>
      <c r="W997" s="8"/>
      <c r="X997" s="8"/>
      <c r="Y997" s="8"/>
      <c r="Z997" s="8"/>
      <c r="AA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2"/>
      <c r="Q998" s="2"/>
      <c r="R998" s="8"/>
      <c r="U998" s="8"/>
      <c r="V998" s="8"/>
      <c r="W998" s="8"/>
      <c r="X998" s="8"/>
      <c r="Y998" s="8"/>
      <c r="Z998" s="8"/>
      <c r="AA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2"/>
      <c r="Q999" s="2"/>
      <c r="R999" s="8"/>
      <c r="U999" s="8"/>
      <c r="V999" s="8"/>
      <c r="W999" s="8"/>
      <c r="X999" s="8"/>
      <c r="Y999" s="8"/>
      <c r="Z999" s="8"/>
      <c r="AA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2"/>
      <c r="Q1000" s="2"/>
      <c r="R1000" s="8"/>
      <c r="U1000" s="8"/>
      <c r="V1000" s="8"/>
      <c r="W1000" s="8"/>
      <c r="X1000" s="8"/>
      <c r="Y1000" s="8"/>
      <c r="Z1000" s="8"/>
      <c r="AA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2"/>
      <c r="Q1001" s="2"/>
      <c r="R1001" s="8"/>
      <c r="U1001" s="8"/>
      <c r="X1001" s="8"/>
      <c r="Y1001" s="8"/>
      <c r="Z1001" s="8"/>
      <c r="AA1001" s="8"/>
    </row>
    <row r="1002">
      <c r="G1002" s="242"/>
      <c r="M1002" s="243"/>
      <c r="N1002" s="243"/>
      <c r="P1002" s="243"/>
      <c r="Q1002" s="243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V6:W6"/>
    <mergeCell ref="S13:T13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19 E21:E93 E210:F1001">
      <formula1>"Vinicius,Gustavo,Kaua,Wesley,Caio,Julia,Thiago,Daniel,Jhonatas,Diogo,Caio Ferreira,MArco,Pamelah,Caio Alves,Camila,Wiliam ,Gabriel 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9.0"/>
    <col customWidth="1" min="7" max="7" width="40.88"/>
    <col customWidth="1" min="8" max="8" width="15.63"/>
    <col customWidth="1" min="9" max="9" width="14.0"/>
    <col customWidth="1" min="10" max="10" width="13.75"/>
    <col customWidth="1" min="14" max="14" width="13.38"/>
    <col customWidth="1" min="15" max="15" width="15.63"/>
    <col customWidth="1" min="19" max="19" width="13.88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565"/>
      <c r="B1" s="2"/>
      <c r="C1" s="3"/>
      <c r="D1" s="3"/>
      <c r="E1" s="2"/>
      <c r="F1" s="2"/>
      <c r="G1" s="4"/>
      <c r="H1" s="5"/>
      <c r="I1" s="6"/>
      <c r="J1" s="6"/>
      <c r="K1" s="5"/>
      <c r="L1" s="5"/>
      <c r="M1" s="6"/>
      <c r="N1" s="6"/>
      <c r="O1" s="5"/>
      <c r="P1" s="7"/>
      <c r="Q1" s="7"/>
      <c r="R1" s="5"/>
      <c r="S1" s="5"/>
      <c r="T1" s="8"/>
      <c r="U1" s="8"/>
      <c r="V1" s="8"/>
      <c r="W1" s="8"/>
      <c r="X1" s="8"/>
      <c r="Y1" s="8"/>
      <c r="Z1" s="8"/>
      <c r="AA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3"/>
      <c r="S2" s="5"/>
      <c r="T2" s="8"/>
      <c r="U2" s="8"/>
      <c r="V2" s="8"/>
      <c r="W2" s="8"/>
      <c r="X2" s="8"/>
      <c r="Y2" s="8"/>
      <c r="Z2" s="8"/>
      <c r="AA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R3" s="16"/>
      <c r="S3" s="5"/>
      <c r="T3" s="8"/>
      <c r="U3" s="8"/>
      <c r="V3" s="8"/>
      <c r="W3" s="8"/>
      <c r="X3" s="8"/>
      <c r="Y3" s="8"/>
      <c r="Z3" s="8"/>
      <c r="AA3" s="8"/>
    </row>
    <row r="4">
      <c r="A4" s="2"/>
      <c r="B4" s="2"/>
      <c r="C4" s="3"/>
      <c r="D4" s="17"/>
      <c r="E4" s="18"/>
      <c r="F4" s="18"/>
      <c r="G4" s="19"/>
      <c r="H4" s="20"/>
      <c r="I4" s="6"/>
      <c r="J4" s="6"/>
      <c r="K4" s="5"/>
      <c r="L4" s="5"/>
      <c r="M4" s="6"/>
      <c r="N4" s="6"/>
      <c r="O4" s="5"/>
      <c r="P4" s="6"/>
      <c r="Q4" s="6"/>
      <c r="R4" s="22"/>
      <c r="S4" s="23"/>
      <c r="T4" s="24"/>
      <c r="U4" s="8"/>
      <c r="V4" s="8"/>
      <c r="W4" s="8"/>
      <c r="X4" s="8"/>
      <c r="Y4" s="8"/>
      <c r="Z4" s="8"/>
      <c r="AA4" s="8"/>
    </row>
    <row r="5">
      <c r="A5" s="2"/>
      <c r="B5" s="2"/>
      <c r="C5" s="3"/>
      <c r="D5" s="17"/>
      <c r="E5" s="25"/>
      <c r="F5" s="26"/>
      <c r="G5" s="27"/>
      <c r="H5" s="28"/>
      <c r="I5" s="364"/>
      <c r="J5" s="30"/>
      <c r="K5" s="31"/>
      <c r="L5" s="32"/>
      <c r="M5" s="30"/>
      <c r="N5" s="30"/>
      <c r="O5" s="33"/>
      <c r="P5" s="26"/>
      <c r="Q5" s="26"/>
      <c r="R5" s="32"/>
      <c r="S5" s="8"/>
      <c r="T5" s="8"/>
      <c r="U5" s="8"/>
      <c r="V5" s="8"/>
      <c r="W5" s="8"/>
      <c r="X5" s="8"/>
      <c r="Y5" s="8"/>
      <c r="Z5" s="8"/>
      <c r="AA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48" t="s">
        <v>19</v>
      </c>
      <c r="S6" s="49" t="s">
        <v>20</v>
      </c>
      <c r="T6" s="50">
        <f>SUM(K7:K57)</f>
        <v>1500</v>
      </c>
      <c r="U6" s="51"/>
      <c r="V6" s="52" t="s">
        <v>21</v>
      </c>
      <c r="W6" s="11"/>
      <c r="X6" s="8"/>
      <c r="Y6" s="8"/>
      <c r="Z6" s="8"/>
      <c r="AA6" s="8"/>
    </row>
    <row r="7">
      <c r="A7" s="53" t="s">
        <v>48</v>
      </c>
      <c r="B7" s="53" t="s">
        <v>49</v>
      </c>
      <c r="C7" s="54"/>
      <c r="D7" s="513" t="s">
        <v>2292</v>
      </c>
      <c r="E7" s="56" t="s">
        <v>500</v>
      </c>
      <c r="F7" s="53" t="s">
        <v>59</v>
      </c>
      <c r="G7" s="405" t="s">
        <v>2293</v>
      </c>
      <c r="H7" s="85" t="s">
        <v>2294</v>
      </c>
      <c r="I7" s="76" t="s">
        <v>2295</v>
      </c>
      <c r="J7" s="53" t="s">
        <v>38</v>
      </c>
      <c r="K7" s="59"/>
      <c r="L7" s="60">
        <v>250.0</v>
      </c>
      <c r="M7" s="61"/>
      <c r="N7" s="106"/>
      <c r="O7" s="63"/>
      <c r="P7" s="66"/>
      <c r="Q7" s="64"/>
      <c r="R7" s="68">
        <v>50.0</v>
      </c>
      <c r="S7" s="69" t="s">
        <v>12</v>
      </c>
      <c r="T7" s="70">
        <f>SUM(M8:M94)</f>
        <v>1290</v>
      </c>
      <c r="U7" s="8"/>
      <c r="V7" s="42" t="s">
        <v>13</v>
      </c>
      <c r="W7" s="71">
        <f>SUM(N7:N93)</f>
        <v>900</v>
      </c>
      <c r="X7" s="8"/>
      <c r="Y7" s="8"/>
      <c r="Z7" s="8"/>
      <c r="AA7" s="8"/>
    </row>
    <row r="8">
      <c r="A8" s="53" t="s">
        <v>57</v>
      </c>
      <c r="B8" s="53" t="s">
        <v>49</v>
      </c>
      <c r="C8" s="72"/>
      <c r="D8" s="454" t="s">
        <v>2296</v>
      </c>
      <c r="E8" s="56" t="s">
        <v>51</v>
      </c>
      <c r="F8" s="53" t="s">
        <v>1703</v>
      </c>
      <c r="G8" s="403" t="s">
        <v>2297</v>
      </c>
      <c r="H8" s="267" t="s">
        <v>2298</v>
      </c>
      <c r="I8" s="365">
        <v>5.38146629E9</v>
      </c>
      <c r="J8" s="53" t="s">
        <v>38</v>
      </c>
      <c r="K8" s="59"/>
      <c r="L8" s="77"/>
      <c r="M8" s="61">
        <v>350.0</v>
      </c>
      <c r="N8" s="62"/>
      <c r="O8" s="43"/>
      <c r="P8" s="78"/>
      <c r="Q8" s="44"/>
      <c r="R8" s="80">
        <v>50.0</v>
      </c>
      <c r="S8" s="44" t="s">
        <v>15</v>
      </c>
      <c r="T8" s="81">
        <f>SUM(Q7:Q93)</f>
        <v>350</v>
      </c>
      <c r="U8" s="8"/>
      <c r="V8" s="40" t="s">
        <v>11</v>
      </c>
      <c r="W8" s="82">
        <f>SUM(L7:L68)</f>
        <v>1850</v>
      </c>
      <c r="X8" s="8"/>
      <c r="Y8" s="8"/>
      <c r="Z8" s="8"/>
      <c r="AA8" s="8"/>
    </row>
    <row r="9">
      <c r="A9" s="53" t="s">
        <v>57</v>
      </c>
      <c r="B9" s="53" t="s">
        <v>187</v>
      </c>
      <c r="C9" s="72"/>
      <c r="D9" s="73" t="s">
        <v>188</v>
      </c>
      <c r="E9" s="56" t="s">
        <v>500</v>
      </c>
      <c r="F9" s="53" t="s">
        <v>105</v>
      </c>
      <c r="G9" s="405" t="s">
        <v>2299</v>
      </c>
      <c r="H9" s="85"/>
      <c r="I9" s="76" t="s">
        <v>2300</v>
      </c>
      <c r="J9" s="53" t="s">
        <v>38</v>
      </c>
      <c r="K9" s="86" t="s">
        <v>457</v>
      </c>
      <c r="L9" s="77"/>
      <c r="M9" s="61"/>
      <c r="N9" s="62"/>
      <c r="O9" s="87"/>
      <c r="P9" s="89"/>
      <c r="Q9" s="64"/>
      <c r="R9" s="80" t="s">
        <v>188</v>
      </c>
      <c r="S9" s="43" t="s">
        <v>22</v>
      </c>
      <c r="T9" s="90">
        <f>SUM(O7:O93)</f>
        <v>1080</v>
      </c>
      <c r="U9" s="8"/>
      <c r="V9" s="95" t="s">
        <v>23</v>
      </c>
      <c r="W9" s="96">
        <f>SUM(W7:W8)</f>
        <v>2750</v>
      </c>
      <c r="X9" s="8"/>
      <c r="Y9" s="8"/>
      <c r="Z9" s="8"/>
      <c r="AA9" s="8"/>
    </row>
    <row r="10">
      <c r="A10" s="53" t="s">
        <v>57</v>
      </c>
      <c r="B10" s="53" t="s">
        <v>49</v>
      </c>
      <c r="C10" s="91"/>
      <c r="D10" s="564"/>
      <c r="E10" s="56" t="s">
        <v>72</v>
      </c>
      <c r="F10" s="53" t="s">
        <v>721</v>
      </c>
      <c r="G10" s="403" t="s">
        <v>2301</v>
      </c>
      <c r="H10" s="85" t="s">
        <v>2302</v>
      </c>
      <c r="I10" s="365">
        <v>3.181058334E9</v>
      </c>
      <c r="J10" s="53" t="s">
        <v>70</v>
      </c>
      <c r="K10" s="86"/>
      <c r="L10" s="271"/>
      <c r="M10" s="61" t="s">
        <v>188</v>
      </c>
      <c r="N10" s="94"/>
      <c r="O10" s="87"/>
      <c r="P10" s="89"/>
      <c r="Q10" s="64"/>
      <c r="R10" s="80" t="s">
        <v>188</v>
      </c>
      <c r="S10" s="90"/>
      <c r="T10" s="90"/>
      <c r="U10" s="8"/>
      <c r="V10" s="8"/>
      <c r="W10" s="8"/>
      <c r="X10" s="8"/>
      <c r="Y10" s="8"/>
      <c r="Z10" s="8"/>
      <c r="AA10" s="8"/>
    </row>
    <row r="11" ht="16.5" customHeight="1">
      <c r="A11" s="53" t="s">
        <v>57</v>
      </c>
      <c r="B11" s="53" t="s">
        <v>87</v>
      </c>
      <c r="C11" s="54"/>
      <c r="D11" s="566" t="s">
        <v>2303</v>
      </c>
      <c r="E11" s="56" t="s">
        <v>500</v>
      </c>
      <c r="F11" s="53" t="s">
        <v>863</v>
      </c>
      <c r="G11" s="405" t="s">
        <v>2304</v>
      </c>
      <c r="H11" s="75" t="s">
        <v>2305</v>
      </c>
      <c r="I11" s="365">
        <v>1.7997821111E10</v>
      </c>
      <c r="J11" s="53" t="s">
        <v>38</v>
      </c>
      <c r="K11" s="59"/>
      <c r="L11" s="77"/>
      <c r="M11" s="61">
        <v>350.0</v>
      </c>
      <c r="N11" s="62"/>
      <c r="O11" s="43"/>
      <c r="P11" s="78"/>
      <c r="Q11" s="44"/>
      <c r="R11" s="269">
        <v>350.0</v>
      </c>
      <c r="S11" s="98" t="s">
        <v>24</v>
      </c>
      <c r="T11" s="99">
        <f>SUM(T6:T10)</f>
        <v>4220</v>
      </c>
      <c r="U11" s="8"/>
      <c r="V11" s="8"/>
      <c r="W11" s="8"/>
      <c r="X11" s="8"/>
      <c r="Y11" s="8"/>
      <c r="Z11" s="8"/>
      <c r="AA11" s="8"/>
    </row>
    <row r="12">
      <c r="A12" s="53" t="s">
        <v>48</v>
      </c>
      <c r="B12" s="53" t="s">
        <v>49</v>
      </c>
      <c r="C12" s="72"/>
      <c r="D12" s="73" t="s">
        <v>2306</v>
      </c>
      <c r="E12" s="56" t="s">
        <v>29</v>
      </c>
      <c r="F12" s="53" t="s">
        <v>721</v>
      </c>
      <c r="G12" s="405" t="s">
        <v>2307</v>
      </c>
      <c r="H12" s="75" t="s">
        <v>2308</v>
      </c>
      <c r="I12" s="365">
        <v>8.588937577E9</v>
      </c>
      <c r="J12" s="53" t="s">
        <v>70</v>
      </c>
      <c r="K12" s="59"/>
      <c r="L12" s="77"/>
      <c r="M12" s="61"/>
      <c r="N12" s="62"/>
      <c r="O12" s="43"/>
      <c r="P12" s="78"/>
      <c r="Q12" s="44">
        <v>350.0</v>
      </c>
      <c r="R12" s="80">
        <v>50.0</v>
      </c>
      <c r="S12" s="100"/>
      <c r="T12" s="101"/>
      <c r="U12" s="8"/>
      <c r="V12" s="95" t="s">
        <v>25</v>
      </c>
      <c r="W12" s="389">
        <f>SUM(T11,T15,W9)</f>
        <v>6970</v>
      </c>
      <c r="X12" s="8"/>
      <c r="Y12" s="8"/>
      <c r="Z12" s="8"/>
      <c r="AA12" s="8"/>
    </row>
    <row r="13">
      <c r="A13" s="53" t="s">
        <v>48</v>
      </c>
      <c r="B13" s="53" t="s">
        <v>49</v>
      </c>
      <c r="C13" s="72"/>
      <c r="D13" s="73" t="s">
        <v>2309</v>
      </c>
      <c r="E13" s="56" t="s">
        <v>29</v>
      </c>
      <c r="F13" s="53" t="s">
        <v>721</v>
      </c>
      <c r="G13" s="405" t="s">
        <v>2310</v>
      </c>
      <c r="H13" s="75" t="s">
        <v>2311</v>
      </c>
      <c r="I13" s="92" t="s">
        <v>2312</v>
      </c>
      <c r="J13" s="53" t="s">
        <v>70</v>
      </c>
      <c r="K13" s="59"/>
      <c r="L13" s="77">
        <v>350.0</v>
      </c>
      <c r="M13" s="61"/>
      <c r="N13" s="62"/>
      <c r="O13" s="87"/>
      <c r="P13" s="89"/>
      <c r="Q13" s="64"/>
      <c r="R13" s="80">
        <v>50.0</v>
      </c>
      <c r="S13" s="102" t="s">
        <v>26</v>
      </c>
      <c r="U13" s="8"/>
      <c r="V13" s="8"/>
      <c r="W13" s="8"/>
      <c r="X13" s="8"/>
      <c r="Y13" s="8"/>
      <c r="Z13" s="8"/>
      <c r="AA13" s="8"/>
    </row>
    <row r="14">
      <c r="A14" s="53" t="s">
        <v>48</v>
      </c>
      <c r="B14" s="53" t="s">
        <v>49</v>
      </c>
      <c r="C14" s="72"/>
      <c r="D14" s="73" t="s">
        <v>2313</v>
      </c>
      <c r="E14" s="56" t="s">
        <v>63</v>
      </c>
      <c r="F14" s="53" t="s">
        <v>721</v>
      </c>
      <c r="G14" s="405" t="s">
        <v>2314</v>
      </c>
      <c r="H14" s="85"/>
      <c r="I14" s="76" t="s">
        <v>1831</v>
      </c>
      <c r="J14" s="53" t="s">
        <v>38</v>
      </c>
      <c r="K14" s="59"/>
      <c r="L14" s="77">
        <v>300.0</v>
      </c>
      <c r="M14" s="61"/>
      <c r="N14" s="62"/>
      <c r="O14" s="87"/>
      <c r="P14" s="89"/>
      <c r="Q14" s="64"/>
      <c r="R14" s="80">
        <v>50.0</v>
      </c>
      <c r="S14" s="104" t="s">
        <v>17</v>
      </c>
      <c r="T14" s="90">
        <f>SUM(P7:P95)</f>
        <v>0</v>
      </c>
      <c r="U14" s="8"/>
      <c r="V14" s="8"/>
      <c r="W14" s="8"/>
      <c r="X14" s="8"/>
      <c r="Y14" s="8"/>
      <c r="Z14" s="8"/>
      <c r="AA14" s="8"/>
    </row>
    <row r="15">
      <c r="A15" s="53" t="s">
        <v>57</v>
      </c>
      <c r="B15" s="53" t="s">
        <v>49</v>
      </c>
      <c r="C15" s="54"/>
      <c r="D15" s="564"/>
      <c r="E15" s="56" t="s">
        <v>51</v>
      </c>
      <c r="F15" s="53" t="s">
        <v>1703</v>
      </c>
      <c r="G15" s="567" t="s">
        <v>2315</v>
      </c>
      <c r="H15" s="85"/>
      <c r="I15" s="76" t="s">
        <v>1706</v>
      </c>
      <c r="J15" s="53" t="s">
        <v>38</v>
      </c>
      <c r="K15" s="59">
        <v>350.0</v>
      </c>
      <c r="L15" s="105"/>
      <c r="M15" s="61"/>
      <c r="N15" s="106"/>
      <c r="O15" s="43"/>
      <c r="P15" s="78"/>
      <c r="Q15" s="44"/>
      <c r="R15" s="80">
        <v>50.0</v>
      </c>
      <c r="S15" s="98" t="s">
        <v>27</v>
      </c>
      <c r="T15" s="99">
        <f>SUM(T14)</f>
        <v>0</v>
      </c>
      <c r="U15" s="8"/>
      <c r="V15" s="8"/>
      <c r="W15" s="8"/>
      <c r="X15" s="8"/>
      <c r="Y15" s="8"/>
      <c r="Z15" s="8"/>
      <c r="AA15" s="8"/>
    </row>
    <row r="16">
      <c r="A16" s="53" t="s">
        <v>57</v>
      </c>
      <c r="B16" s="53" t="s">
        <v>49</v>
      </c>
      <c r="C16" s="54"/>
      <c r="D16" s="73" t="s">
        <v>2316</v>
      </c>
      <c r="E16" s="56" t="s">
        <v>93</v>
      </c>
      <c r="F16" s="53" t="s">
        <v>721</v>
      </c>
      <c r="G16" s="405" t="s">
        <v>2317</v>
      </c>
      <c r="H16" s="85"/>
      <c r="I16" s="76" t="s">
        <v>2318</v>
      </c>
      <c r="J16" s="53" t="s">
        <v>38</v>
      </c>
      <c r="K16" s="59">
        <v>300.0</v>
      </c>
      <c r="L16" s="60"/>
      <c r="M16" s="61"/>
      <c r="N16" s="62"/>
      <c r="O16" s="87"/>
      <c r="P16" s="89"/>
      <c r="Q16" s="64"/>
      <c r="R16" s="277">
        <v>50.0</v>
      </c>
      <c r="S16" s="107"/>
      <c r="T16" s="108"/>
      <c r="U16" s="8"/>
      <c r="V16" s="8"/>
      <c r="W16" s="8"/>
      <c r="X16" s="8"/>
      <c r="Y16" s="8"/>
      <c r="Z16" s="8"/>
      <c r="AA16" s="8"/>
    </row>
    <row r="17">
      <c r="A17" s="53" t="s">
        <v>57</v>
      </c>
      <c r="B17" s="53" t="s">
        <v>49</v>
      </c>
      <c r="C17" s="72"/>
      <c r="D17" s="73" t="s">
        <v>2316</v>
      </c>
      <c r="E17" s="56" t="s">
        <v>93</v>
      </c>
      <c r="F17" s="53" t="s">
        <v>59</v>
      </c>
      <c r="G17" s="405" t="s">
        <v>2319</v>
      </c>
      <c r="H17" s="85"/>
      <c r="I17" s="92" t="s">
        <v>2318</v>
      </c>
      <c r="J17" s="53" t="s">
        <v>38</v>
      </c>
      <c r="K17" s="59">
        <v>250.0</v>
      </c>
      <c r="L17" s="109"/>
      <c r="M17" s="61"/>
      <c r="N17" s="62"/>
      <c r="O17" s="87"/>
      <c r="P17" s="89"/>
      <c r="Q17" s="64"/>
      <c r="R17" s="80">
        <v>50.0</v>
      </c>
      <c r="S17" s="8"/>
      <c r="T17" s="8"/>
      <c r="U17" s="8"/>
      <c r="V17" s="8"/>
      <c r="W17" s="110"/>
      <c r="X17" s="8"/>
      <c r="Y17" s="8"/>
      <c r="Z17" s="8"/>
      <c r="AA17" s="8"/>
    </row>
    <row r="18" ht="15.75" customHeight="1">
      <c r="A18" s="53" t="s">
        <v>57</v>
      </c>
      <c r="B18" s="53" t="s">
        <v>49</v>
      </c>
      <c r="C18" s="72"/>
      <c r="D18" s="73" t="s">
        <v>2320</v>
      </c>
      <c r="E18" s="56" t="s">
        <v>29</v>
      </c>
      <c r="F18" s="53" t="s">
        <v>721</v>
      </c>
      <c r="G18" s="510" t="s">
        <v>2321</v>
      </c>
      <c r="H18" s="85" t="s">
        <v>2322</v>
      </c>
      <c r="I18" s="92">
        <v>2.1985870689E10</v>
      </c>
      <c r="J18" s="53" t="s">
        <v>70</v>
      </c>
      <c r="K18" s="59"/>
      <c r="L18" s="77"/>
      <c r="M18" s="111"/>
      <c r="N18" s="62"/>
      <c r="O18" s="87">
        <v>350.0</v>
      </c>
      <c r="P18" s="66"/>
      <c r="Q18" s="112"/>
      <c r="R18" s="277">
        <v>50.0</v>
      </c>
      <c r="S18" s="113"/>
      <c r="T18" s="114"/>
      <c r="U18" s="8"/>
      <c r="V18" s="8"/>
      <c r="W18" s="8"/>
      <c r="X18" s="8"/>
      <c r="Y18" s="8"/>
      <c r="Z18" s="8"/>
      <c r="AA18" s="8"/>
    </row>
    <row r="19" ht="17.25" customHeight="1">
      <c r="A19" s="53" t="s">
        <v>48</v>
      </c>
      <c r="B19" s="53" t="s">
        <v>49</v>
      </c>
      <c r="C19" s="72"/>
      <c r="D19" s="73" t="s">
        <v>2323</v>
      </c>
      <c r="E19" s="56" t="s">
        <v>29</v>
      </c>
      <c r="F19" s="53" t="s">
        <v>721</v>
      </c>
      <c r="G19" s="412"/>
      <c r="H19" s="553" t="s">
        <v>2321</v>
      </c>
      <c r="I19" s="365">
        <v>1.1934777777E10</v>
      </c>
      <c r="J19" s="53" t="s">
        <v>70</v>
      </c>
      <c r="K19" s="59"/>
      <c r="L19" s="77"/>
      <c r="M19" s="111"/>
      <c r="N19" s="62">
        <v>350.0</v>
      </c>
      <c r="O19" s="87"/>
      <c r="P19" s="89"/>
      <c r="Q19" s="64"/>
      <c r="R19" s="80">
        <v>50.0</v>
      </c>
      <c r="S19" s="113"/>
      <c r="T19" s="114"/>
      <c r="U19" s="8"/>
      <c r="V19" s="8"/>
      <c r="W19" s="8"/>
      <c r="X19" s="8"/>
      <c r="Y19" s="8"/>
      <c r="Z19" s="8"/>
      <c r="AA19" s="8"/>
    </row>
    <row r="20">
      <c r="A20" s="53" t="s">
        <v>57</v>
      </c>
      <c r="B20" s="53" t="s">
        <v>49</v>
      </c>
      <c r="C20" s="72"/>
      <c r="D20" s="557" t="s">
        <v>2324</v>
      </c>
      <c r="E20" s="56" t="s">
        <v>121</v>
      </c>
      <c r="F20" s="53" t="s">
        <v>721</v>
      </c>
      <c r="G20" s="405" t="s">
        <v>2325</v>
      </c>
      <c r="H20" s="85" t="s">
        <v>2326</v>
      </c>
      <c r="I20" s="365">
        <v>1.1991680229E10</v>
      </c>
      <c r="J20" s="53" t="s">
        <v>70</v>
      </c>
      <c r="K20" s="59"/>
      <c r="L20" s="77"/>
      <c r="M20" s="61">
        <v>350.0</v>
      </c>
      <c r="N20" s="115"/>
      <c r="O20" s="87"/>
      <c r="P20" s="89"/>
      <c r="Q20" s="64"/>
      <c r="R20" s="80">
        <v>50.0</v>
      </c>
      <c r="S20" s="8"/>
      <c r="T20" s="8"/>
      <c r="U20" s="8"/>
      <c r="V20" s="8"/>
      <c r="W20" s="8"/>
      <c r="X20" s="8"/>
      <c r="Y20" s="8"/>
      <c r="Z20" s="8"/>
      <c r="AA20" s="8"/>
    </row>
    <row r="21">
      <c r="A21" s="53" t="s">
        <v>48</v>
      </c>
      <c r="B21" s="53" t="s">
        <v>49</v>
      </c>
      <c r="C21" s="72"/>
      <c r="D21" s="73" t="s">
        <v>2327</v>
      </c>
      <c r="E21" s="56" t="s">
        <v>93</v>
      </c>
      <c r="F21" s="53" t="s">
        <v>59</v>
      </c>
      <c r="G21" s="405" t="s">
        <v>2328</v>
      </c>
      <c r="H21" s="85" t="s">
        <v>2329</v>
      </c>
      <c r="I21" s="92" t="s">
        <v>2330</v>
      </c>
      <c r="J21" s="53" t="s">
        <v>38</v>
      </c>
      <c r="K21" s="59"/>
      <c r="L21" s="77">
        <v>250.0</v>
      </c>
      <c r="M21" s="61"/>
      <c r="N21" s="115"/>
      <c r="O21" s="87"/>
      <c r="P21" s="89"/>
      <c r="Q21" s="64"/>
      <c r="R21" s="80">
        <v>50.0</v>
      </c>
      <c r="S21" s="8"/>
      <c r="T21" s="8"/>
      <c r="U21" s="8"/>
      <c r="V21" s="8"/>
      <c r="W21" s="8"/>
      <c r="X21" s="8"/>
      <c r="Y21" s="8"/>
      <c r="Z21" s="8"/>
      <c r="AA21" s="8"/>
    </row>
    <row r="22">
      <c r="A22" s="53" t="s">
        <v>57</v>
      </c>
      <c r="B22" s="53" t="s">
        <v>49</v>
      </c>
      <c r="C22" s="72"/>
      <c r="D22" s="73" t="s">
        <v>2331</v>
      </c>
      <c r="E22" s="56" t="s">
        <v>93</v>
      </c>
      <c r="F22" s="53" t="s">
        <v>94</v>
      </c>
      <c r="G22" s="405" t="s">
        <v>2332</v>
      </c>
      <c r="H22" s="85" t="s">
        <v>2333</v>
      </c>
      <c r="I22" s="365">
        <v>2.4999784753E10</v>
      </c>
      <c r="J22" s="53" t="s">
        <v>38</v>
      </c>
      <c r="K22" s="59"/>
      <c r="L22" s="77"/>
      <c r="M22" s="61">
        <v>240.0</v>
      </c>
      <c r="N22" s="106"/>
      <c r="O22" s="87"/>
      <c r="P22" s="89"/>
      <c r="Q22" s="64"/>
      <c r="R22" s="80">
        <v>50.0</v>
      </c>
      <c r="S22" s="8"/>
      <c r="T22" s="8"/>
      <c r="U22" s="8"/>
      <c r="V22" s="8"/>
      <c r="W22" s="8"/>
      <c r="X22" s="8"/>
      <c r="Y22" s="8"/>
      <c r="Z22" s="8"/>
      <c r="AA22" s="8"/>
    </row>
    <row r="23">
      <c r="A23" s="53" t="s">
        <v>48</v>
      </c>
      <c r="B23" s="53" t="s">
        <v>49</v>
      </c>
      <c r="C23" s="72"/>
      <c r="D23" s="73" t="s">
        <v>2334</v>
      </c>
      <c r="E23" s="56" t="s">
        <v>93</v>
      </c>
      <c r="F23" s="53" t="s">
        <v>59</v>
      </c>
      <c r="G23" s="412" t="s">
        <v>2335</v>
      </c>
      <c r="H23" s="553" t="s">
        <v>2335</v>
      </c>
      <c r="I23" s="365">
        <v>6.592133505E9</v>
      </c>
      <c r="J23" s="53" t="s">
        <v>38</v>
      </c>
      <c r="K23" s="59"/>
      <c r="L23" s="77"/>
      <c r="M23" s="61"/>
      <c r="N23" s="62">
        <v>200.0</v>
      </c>
      <c r="O23" s="87"/>
      <c r="P23" s="89"/>
      <c r="Q23" s="64"/>
      <c r="R23" s="80">
        <v>50.0</v>
      </c>
      <c r="S23" s="8"/>
      <c r="T23" s="8"/>
      <c r="U23" s="8"/>
      <c r="V23" s="8"/>
      <c r="W23" s="8"/>
      <c r="X23" s="8"/>
      <c r="Y23" s="8"/>
      <c r="Z23" s="8"/>
      <c r="AA23" s="8"/>
    </row>
    <row r="24" ht="17.25" customHeight="1">
      <c r="A24" s="53"/>
      <c r="B24" s="53" t="s">
        <v>187</v>
      </c>
      <c r="C24" s="72"/>
      <c r="D24" s="121" t="s">
        <v>188</v>
      </c>
      <c r="E24" s="56" t="s">
        <v>93</v>
      </c>
      <c r="F24" s="53" t="s">
        <v>94</v>
      </c>
      <c r="G24" s="405" t="s">
        <v>2336</v>
      </c>
      <c r="H24" s="85" t="s">
        <v>2337</v>
      </c>
      <c r="I24" s="92" t="s">
        <v>2338</v>
      </c>
      <c r="J24" s="53" t="s">
        <v>70</v>
      </c>
      <c r="K24" s="116"/>
      <c r="L24" s="77" t="s">
        <v>488</v>
      </c>
      <c r="M24" s="61"/>
      <c r="N24" s="106"/>
      <c r="O24" s="87"/>
      <c r="P24" s="89"/>
      <c r="Q24" s="64"/>
      <c r="R24" s="80" t="s">
        <v>188</v>
      </c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3" t="s">
        <v>48</v>
      </c>
      <c r="B25" s="53" t="s">
        <v>49</v>
      </c>
      <c r="C25" s="72"/>
      <c r="D25" s="121" t="s">
        <v>1490</v>
      </c>
      <c r="E25" s="56" t="s">
        <v>29</v>
      </c>
      <c r="F25" s="53" t="s">
        <v>721</v>
      </c>
      <c r="G25" s="405" t="s">
        <v>2339</v>
      </c>
      <c r="H25" s="85" t="s">
        <v>2340</v>
      </c>
      <c r="I25" s="76" t="s">
        <v>2341</v>
      </c>
      <c r="J25" s="53" t="s">
        <v>70</v>
      </c>
      <c r="K25" s="59"/>
      <c r="L25" s="60">
        <v>350.0</v>
      </c>
      <c r="M25" s="97"/>
      <c r="N25" s="106"/>
      <c r="O25" s="87"/>
      <c r="P25" s="89"/>
      <c r="Q25" s="64"/>
      <c r="R25" s="277">
        <v>50.0</v>
      </c>
      <c r="S25" s="8"/>
      <c r="T25" s="8"/>
      <c r="U25" s="8"/>
      <c r="V25" s="8"/>
      <c r="W25" s="8"/>
      <c r="X25" s="8"/>
      <c r="Y25" s="8"/>
      <c r="Z25" s="8"/>
      <c r="AA25" s="8"/>
    </row>
    <row r="26">
      <c r="A26" s="53" t="s">
        <v>48</v>
      </c>
      <c r="B26" s="53" t="s">
        <v>49</v>
      </c>
      <c r="C26" s="54"/>
      <c r="D26" s="557" t="s">
        <v>2342</v>
      </c>
      <c r="E26" s="84"/>
      <c r="F26" s="53" t="s">
        <v>721</v>
      </c>
      <c r="G26" s="412" t="s">
        <v>2343</v>
      </c>
      <c r="H26" s="553" t="s">
        <v>2343</v>
      </c>
      <c r="I26" s="365">
        <v>5.391031067E9</v>
      </c>
      <c r="J26" s="53" t="s">
        <v>70</v>
      </c>
      <c r="K26" s="86"/>
      <c r="L26" s="77"/>
      <c r="M26" s="118"/>
      <c r="N26" s="62">
        <v>350.0</v>
      </c>
      <c r="O26" s="87"/>
      <c r="P26" s="66"/>
      <c r="Q26" s="112"/>
      <c r="R26" s="80">
        <v>50.0</v>
      </c>
      <c r="S26" s="8"/>
      <c r="T26" s="8"/>
      <c r="U26" s="8"/>
      <c r="V26" s="8"/>
      <c r="W26" s="8"/>
      <c r="X26" s="8"/>
      <c r="Y26" s="8"/>
      <c r="Z26" s="8"/>
      <c r="AA26" s="8"/>
    </row>
    <row r="27">
      <c r="A27" s="53" t="s">
        <v>57</v>
      </c>
      <c r="B27" s="53" t="s">
        <v>49</v>
      </c>
      <c r="C27" s="54"/>
      <c r="D27" s="73" t="s">
        <v>2344</v>
      </c>
      <c r="E27" s="56" t="s">
        <v>72</v>
      </c>
      <c r="F27" s="53" t="s">
        <v>721</v>
      </c>
      <c r="G27" s="405" t="s">
        <v>2345</v>
      </c>
      <c r="H27" s="85"/>
      <c r="I27" s="365">
        <v>2.1990234531E10</v>
      </c>
      <c r="J27" s="53" t="s">
        <v>70</v>
      </c>
      <c r="K27" s="59">
        <v>350.0</v>
      </c>
      <c r="L27" s="77"/>
      <c r="M27" s="111"/>
      <c r="N27" s="62"/>
      <c r="O27" s="87"/>
      <c r="P27" s="89"/>
      <c r="Q27" s="64"/>
      <c r="R27" s="80">
        <v>50.0</v>
      </c>
      <c r="S27" s="8"/>
      <c r="T27" s="8"/>
      <c r="U27" s="8"/>
      <c r="V27" s="8"/>
      <c r="W27" s="8"/>
      <c r="X27" s="8"/>
      <c r="Y27" s="8"/>
      <c r="Z27" s="8"/>
      <c r="AA27" s="8"/>
    </row>
    <row r="28">
      <c r="A28" s="53" t="s">
        <v>57</v>
      </c>
      <c r="B28" s="53" t="s">
        <v>187</v>
      </c>
      <c r="C28" s="54"/>
      <c r="D28" s="564" t="s">
        <v>188</v>
      </c>
      <c r="E28" s="56" t="s">
        <v>121</v>
      </c>
      <c r="F28" s="53" t="s">
        <v>721</v>
      </c>
      <c r="G28" s="405" t="s">
        <v>2346</v>
      </c>
      <c r="H28" s="85" t="s">
        <v>2347</v>
      </c>
      <c r="I28" s="92" t="s">
        <v>1824</v>
      </c>
      <c r="J28" s="53" t="s">
        <v>70</v>
      </c>
      <c r="K28" s="119"/>
      <c r="L28" s="77"/>
      <c r="M28" s="61" t="s">
        <v>457</v>
      </c>
      <c r="N28" s="115"/>
      <c r="O28" s="87"/>
      <c r="P28" s="89"/>
      <c r="Q28" s="64"/>
      <c r="R28" s="56" t="s">
        <v>188</v>
      </c>
      <c r="S28" s="8"/>
      <c r="T28" s="8"/>
      <c r="U28" s="8"/>
      <c r="V28" s="8"/>
      <c r="W28" s="8"/>
      <c r="X28" s="8"/>
      <c r="Y28" s="8"/>
      <c r="Z28" s="8"/>
      <c r="AA28" s="8"/>
    </row>
    <row r="29">
      <c r="A29" s="53" t="s">
        <v>48</v>
      </c>
      <c r="B29" s="53" t="s">
        <v>187</v>
      </c>
      <c r="C29" s="54"/>
      <c r="D29" s="548" t="s">
        <v>188</v>
      </c>
      <c r="E29" s="56" t="s">
        <v>93</v>
      </c>
      <c r="F29" s="53" t="s">
        <v>94</v>
      </c>
      <c r="G29" s="405" t="s">
        <v>2348</v>
      </c>
      <c r="H29" s="85" t="s">
        <v>2349</v>
      </c>
      <c r="I29" s="476" t="s">
        <v>2350</v>
      </c>
      <c r="J29" s="53" t="s">
        <v>70</v>
      </c>
      <c r="K29" s="59" t="s">
        <v>457</v>
      </c>
      <c r="L29" s="77"/>
      <c r="M29" s="61"/>
      <c r="N29" s="62"/>
      <c r="O29" s="87"/>
      <c r="P29" s="89"/>
      <c r="Q29" s="64"/>
      <c r="R29" s="56" t="s">
        <v>188</v>
      </c>
      <c r="S29" s="8"/>
      <c r="T29" s="8"/>
      <c r="U29" s="8"/>
      <c r="V29" s="8"/>
      <c r="W29" s="8"/>
      <c r="X29" s="8"/>
      <c r="Y29" s="8"/>
      <c r="Z29" s="8"/>
      <c r="AA29" s="8"/>
    </row>
    <row r="30">
      <c r="A30" s="53" t="s">
        <v>48</v>
      </c>
      <c r="B30" s="53" t="s">
        <v>49</v>
      </c>
      <c r="C30" s="72"/>
      <c r="D30" s="568" t="s">
        <v>2351</v>
      </c>
      <c r="E30" s="56" t="s">
        <v>72</v>
      </c>
      <c r="F30" s="53" t="s">
        <v>721</v>
      </c>
      <c r="G30" s="403" t="s">
        <v>2352</v>
      </c>
      <c r="H30" s="85" t="s">
        <v>2353</v>
      </c>
      <c r="I30" s="117" t="s">
        <v>2354</v>
      </c>
      <c r="J30" s="53" t="s">
        <v>70</v>
      </c>
      <c r="K30" s="59"/>
      <c r="L30" s="60">
        <v>350.0</v>
      </c>
      <c r="M30" s="61"/>
      <c r="N30" s="62"/>
      <c r="O30" s="87"/>
      <c r="P30" s="89"/>
      <c r="Q30" s="64"/>
      <c r="R30" s="56">
        <v>50.0</v>
      </c>
      <c r="S30" s="8"/>
      <c r="T30" s="8"/>
      <c r="U30" s="8"/>
      <c r="V30" s="8"/>
      <c r="W30" s="8"/>
      <c r="X30" s="8"/>
      <c r="Y30" s="8"/>
      <c r="Z30" s="8"/>
      <c r="AA30" s="8"/>
    </row>
    <row r="31">
      <c r="A31" s="53" t="s">
        <v>57</v>
      </c>
      <c r="B31" s="53" t="s">
        <v>49</v>
      </c>
      <c r="C31" s="121"/>
      <c r="D31" s="120" t="s">
        <v>2355</v>
      </c>
      <c r="E31" s="56" t="s">
        <v>500</v>
      </c>
      <c r="F31" s="53" t="s">
        <v>282</v>
      </c>
      <c r="G31" s="405" t="s">
        <v>2356</v>
      </c>
      <c r="H31" s="85" t="s">
        <v>2357</v>
      </c>
      <c r="I31" s="117" t="s">
        <v>2358</v>
      </c>
      <c r="J31" s="53" t="s">
        <v>38</v>
      </c>
      <c r="K31" s="59">
        <v>250.0</v>
      </c>
      <c r="L31" s="77"/>
      <c r="M31" s="61"/>
      <c r="N31" s="106"/>
      <c r="O31" s="43"/>
      <c r="P31" s="78"/>
      <c r="Q31" s="44"/>
      <c r="R31" s="56">
        <v>125.0</v>
      </c>
      <c r="S31" s="8"/>
      <c r="T31" s="8"/>
      <c r="U31" s="8"/>
      <c r="V31" s="8"/>
      <c r="W31" s="8"/>
      <c r="X31" s="8"/>
      <c r="Y31" s="8"/>
      <c r="Z31" s="8"/>
      <c r="AA31" s="8"/>
    </row>
    <row r="32">
      <c r="A32" s="53" t="s">
        <v>57</v>
      </c>
      <c r="B32" s="53" t="s">
        <v>49</v>
      </c>
      <c r="C32" s="72"/>
      <c r="D32" s="120" t="s">
        <v>2359</v>
      </c>
      <c r="E32" s="56" t="s">
        <v>51</v>
      </c>
      <c r="F32" s="53" t="s">
        <v>1703</v>
      </c>
      <c r="G32" s="299" t="s">
        <v>2360</v>
      </c>
      <c r="H32" s="122" t="s">
        <v>2361</v>
      </c>
      <c r="I32" s="117">
        <v>3.195007994E9</v>
      </c>
      <c r="J32" s="53" t="s">
        <v>38</v>
      </c>
      <c r="K32" s="59"/>
      <c r="L32" s="77"/>
      <c r="M32" s="123"/>
      <c r="N32" s="62"/>
      <c r="O32" s="87">
        <v>730.0</v>
      </c>
      <c r="P32" s="89"/>
      <c r="Q32" s="64"/>
      <c r="R32" s="56">
        <v>200.0</v>
      </c>
      <c r="S32" s="8"/>
      <c r="T32" s="8"/>
      <c r="U32" s="8"/>
      <c r="V32" s="8"/>
      <c r="W32" s="8"/>
      <c r="X32" s="8"/>
      <c r="Y32" s="8"/>
      <c r="Z32" s="8"/>
      <c r="AA32" s="8"/>
    </row>
    <row r="33">
      <c r="A33" s="53"/>
      <c r="B33" s="53"/>
      <c r="C33" s="124"/>
      <c r="D33" s="73"/>
      <c r="E33" s="56"/>
      <c r="F33" s="53"/>
      <c r="G33" s="74"/>
      <c r="H33" s="85"/>
      <c r="I33" s="117"/>
      <c r="J33" s="103"/>
      <c r="K33" s="59"/>
      <c r="L33" s="77"/>
      <c r="M33" s="123"/>
      <c r="N33" s="62"/>
      <c r="O33" s="87"/>
      <c r="P33" s="89"/>
      <c r="Q33" s="64"/>
      <c r="R33" s="56"/>
      <c r="S33" s="8"/>
      <c r="T33" s="8"/>
      <c r="U33" s="8"/>
      <c r="V33" s="8"/>
      <c r="W33" s="8"/>
      <c r="X33" s="8"/>
      <c r="Y33" s="8"/>
      <c r="Z33" s="8"/>
      <c r="AA33" s="8"/>
    </row>
    <row r="34">
      <c r="A34" s="53"/>
      <c r="B34" s="53"/>
      <c r="C34" s="72"/>
      <c r="D34" s="125"/>
      <c r="E34" s="56"/>
      <c r="F34" s="53"/>
      <c r="G34" s="74"/>
      <c r="H34" s="85"/>
      <c r="I34" s="117"/>
      <c r="J34" s="53"/>
      <c r="K34" s="59"/>
      <c r="L34" s="77"/>
      <c r="M34" s="111"/>
      <c r="N34" s="62"/>
      <c r="O34" s="63"/>
      <c r="P34" s="66"/>
      <c r="Q34" s="112"/>
      <c r="R34" s="56"/>
      <c r="S34" s="8"/>
      <c r="T34" s="8"/>
      <c r="U34" s="8"/>
      <c r="V34" s="8"/>
      <c r="W34" s="8"/>
      <c r="X34" s="8"/>
      <c r="Y34" s="8"/>
      <c r="Z34" s="8"/>
      <c r="AA34" s="8"/>
    </row>
    <row r="35">
      <c r="A35" s="53"/>
      <c r="B35" s="53"/>
      <c r="C35" s="72"/>
      <c r="D35" s="126"/>
      <c r="E35" s="84"/>
      <c r="F35" s="53"/>
      <c r="G35" s="74"/>
      <c r="H35" s="85"/>
      <c r="I35" s="117"/>
      <c r="J35" s="103"/>
      <c r="K35" s="59"/>
      <c r="L35" s="77"/>
      <c r="M35" s="97"/>
      <c r="N35" s="62"/>
      <c r="O35" s="43"/>
      <c r="P35" s="78"/>
      <c r="Q35" s="44"/>
      <c r="R35" s="56"/>
      <c r="S35" s="8"/>
      <c r="T35" s="8"/>
      <c r="U35" s="8"/>
      <c r="V35" s="8"/>
      <c r="W35" s="8"/>
      <c r="X35" s="8"/>
      <c r="Y35" s="8"/>
      <c r="Z35" s="8"/>
      <c r="AA35" s="8"/>
    </row>
    <row r="36">
      <c r="A36" s="53"/>
      <c r="B36" s="53"/>
      <c r="C36" s="54"/>
      <c r="D36" s="126"/>
      <c r="E36" s="84"/>
      <c r="F36" s="53"/>
      <c r="G36" s="74"/>
      <c r="H36" s="85"/>
      <c r="I36" s="117"/>
      <c r="J36" s="103"/>
      <c r="K36" s="86"/>
      <c r="L36" s="77"/>
      <c r="M36" s="61"/>
      <c r="N36" s="62"/>
      <c r="O36" s="87"/>
      <c r="P36" s="89"/>
      <c r="Q36" s="64"/>
      <c r="R36" s="56"/>
      <c r="S36" s="8"/>
      <c r="T36" s="8"/>
      <c r="U36" s="8"/>
      <c r="V36" s="8"/>
      <c r="W36" s="8"/>
      <c r="X36" s="8"/>
      <c r="Y36" s="8"/>
      <c r="Z36" s="8"/>
      <c r="AA36" s="8"/>
    </row>
    <row r="37">
      <c r="A37" s="53"/>
      <c r="B37" s="53"/>
      <c r="C37" s="54"/>
      <c r="D37" s="55"/>
      <c r="E37" s="56"/>
      <c r="F37" s="53"/>
      <c r="G37" s="127"/>
      <c r="H37" s="128"/>
      <c r="I37" s="117"/>
      <c r="J37" s="103"/>
      <c r="K37" s="86"/>
      <c r="L37" s="77"/>
      <c r="M37" s="61"/>
      <c r="N37" s="62"/>
      <c r="O37" s="87"/>
      <c r="P37" s="89"/>
      <c r="Q37" s="64"/>
      <c r="R37" s="56"/>
      <c r="S37" s="8"/>
      <c r="T37" s="8"/>
      <c r="U37" s="8"/>
      <c r="V37" s="8"/>
      <c r="W37" s="8"/>
      <c r="X37" s="8"/>
      <c r="Y37" s="8"/>
      <c r="Z37" s="8"/>
      <c r="AA37" s="8"/>
    </row>
    <row r="38">
      <c r="A38" s="53"/>
      <c r="B38" s="53"/>
      <c r="C38" s="54"/>
      <c r="D38" s="55"/>
      <c r="E38" s="56"/>
      <c r="F38" s="53"/>
      <c r="G38" s="129"/>
      <c r="H38" s="129"/>
      <c r="I38" s="117"/>
      <c r="J38" s="53"/>
      <c r="K38" s="59"/>
      <c r="L38" s="77"/>
      <c r="M38" s="61"/>
      <c r="N38" s="106"/>
      <c r="O38" s="63"/>
      <c r="P38" s="66"/>
      <c r="Q38" s="112"/>
      <c r="R38" s="56"/>
      <c r="S38" s="8"/>
      <c r="T38" s="8"/>
      <c r="U38" s="8"/>
      <c r="V38" s="8"/>
      <c r="W38" s="8"/>
      <c r="X38" s="8"/>
      <c r="Y38" s="8"/>
      <c r="Z38" s="8"/>
      <c r="AA38" s="8"/>
    </row>
    <row r="39">
      <c r="A39" s="53"/>
      <c r="B39" s="53"/>
      <c r="C39" s="72"/>
      <c r="D39" s="120"/>
      <c r="E39" s="56"/>
      <c r="F39" s="53"/>
      <c r="G39" s="74"/>
      <c r="H39" s="85"/>
      <c r="I39" s="117"/>
      <c r="J39" s="103"/>
      <c r="K39" s="59"/>
      <c r="L39" s="77"/>
      <c r="M39" s="61"/>
      <c r="N39" s="62"/>
      <c r="O39" s="130"/>
      <c r="P39" s="133"/>
      <c r="Q39" s="131"/>
      <c r="R39" s="56"/>
      <c r="S39" s="8"/>
      <c r="T39" s="8"/>
      <c r="U39" s="8"/>
      <c r="V39" s="8"/>
      <c r="W39" s="8"/>
      <c r="X39" s="8"/>
      <c r="Y39" s="8"/>
      <c r="Z39" s="8"/>
      <c r="AA39" s="8"/>
    </row>
    <row r="40">
      <c r="A40" s="53"/>
      <c r="B40" s="53"/>
      <c r="C40" s="72"/>
      <c r="D40" s="55"/>
      <c r="E40" s="56"/>
      <c r="F40" s="53"/>
      <c r="G40" s="74"/>
      <c r="H40" s="85"/>
      <c r="I40" s="56"/>
      <c r="J40" s="103"/>
      <c r="K40" s="119"/>
      <c r="L40" s="77"/>
      <c r="M40" s="61"/>
      <c r="N40" s="62"/>
      <c r="O40" s="87"/>
      <c r="P40" s="89"/>
      <c r="Q40" s="64"/>
      <c r="R40" s="56"/>
      <c r="S40" s="8"/>
      <c r="T40" s="8"/>
      <c r="U40" s="8"/>
      <c r="V40" s="8"/>
      <c r="W40" s="8"/>
      <c r="X40" s="8"/>
      <c r="Y40" s="8"/>
      <c r="Z40" s="8"/>
      <c r="AA40" s="8"/>
    </row>
    <row r="41">
      <c r="A41" s="53"/>
      <c r="B41" s="53"/>
      <c r="C41" s="72"/>
      <c r="D41" s="83"/>
      <c r="E41" s="84"/>
      <c r="F41" s="53"/>
      <c r="G41" s="74"/>
      <c r="H41" s="85"/>
      <c r="I41" s="117"/>
      <c r="J41" s="103"/>
      <c r="K41" s="59"/>
      <c r="L41" s="77"/>
      <c r="M41" s="97"/>
      <c r="N41" s="134"/>
      <c r="O41" s="87"/>
      <c r="P41" s="89"/>
      <c r="Q41" s="64"/>
      <c r="R41" s="56"/>
      <c r="S41" s="8"/>
      <c r="T41" s="8"/>
      <c r="U41" s="8"/>
      <c r="V41" s="8"/>
      <c r="W41" s="8"/>
      <c r="X41" s="8"/>
      <c r="Y41" s="8"/>
      <c r="Z41" s="8"/>
      <c r="AA41" s="8"/>
    </row>
    <row r="42">
      <c r="A42" s="53"/>
      <c r="B42" s="53"/>
      <c r="C42" s="72"/>
      <c r="D42" s="55"/>
      <c r="E42" s="56"/>
      <c r="F42" s="53"/>
      <c r="G42" s="74"/>
      <c r="H42" s="85"/>
      <c r="I42" s="117"/>
      <c r="J42" s="103"/>
      <c r="K42" s="59"/>
      <c r="L42" s="105"/>
      <c r="M42" s="61"/>
      <c r="N42" s="135"/>
      <c r="O42" s="87"/>
      <c r="P42" s="89"/>
      <c r="Q42" s="64"/>
      <c r="R42" s="56"/>
      <c r="S42" s="8"/>
      <c r="T42" s="8"/>
      <c r="U42" s="8"/>
      <c r="V42" s="8"/>
      <c r="W42" s="8"/>
      <c r="X42" s="8"/>
      <c r="Y42" s="8"/>
      <c r="Z42" s="8"/>
      <c r="AA42" s="8"/>
    </row>
    <row r="43">
      <c r="A43" s="53"/>
      <c r="B43" s="53"/>
      <c r="C43" s="54"/>
      <c r="D43" s="136"/>
      <c r="E43" s="84"/>
      <c r="F43" s="53"/>
      <c r="G43" s="137"/>
      <c r="H43" s="138"/>
      <c r="I43" s="372"/>
      <c r="J43" s="103"/>
      <c r="K43" s="139"/>
      <c r="L43" s="77"/>
      <c r="M43" s="61"/>
      <c r="N43" s="134"/>
      <c r="O43" s="87"/>
      <c r="P43" s="89"/>
      <c r="Q43" s="64"/>
      <c r="R43" s="56"/>
      <c r="S43" s="8"/>
      <c r="T43" s="8"/>
      <c r="U43" s="8"/>
      <c r="V43" s="8"/>
      <c r="W43" s="8"/>
      <c r="X43" s="8"/>
      <c r="Y43" s="8"/>
      <c r="Z43" s="8"/>
      <c r="AA43" s="8"/>
    </row>
    <row r="44">
      <c r="A44" s="53"/>
      <c r="B44" s="53"/>
      <c r="C44" s="54"/>
      <c r="D44" s="83"/>
      <c r="E44" s="56"/>
      <c r="F44" s="53"/>
      <c r="G44" s="74"/>
      <c r="H44" s="85"/>
      <c r="I44" s="117"/>
      <c r="J44" s="53"/>
      <c r="K44" s="59"/>
      <c r="L44" s="77"/>
      <c r="M44" s="61"/>
      <c r="N44" s="140"/>
      <c r="O44" s="87"/>
      <c r="P44" s="89"/>
      <c r="Q44" s="64"/>
      <c r="R44" s="56"/>
      <c r="S44" s="8"/>
      <c r="T44" s="8"/>
      <c r="U44" s="8"/>
      <c r="V44" s="8"/>
      <c r="W44" s="8"/>
      <c r="X44" s="8"/>
      <c r="Y44" s="8"/>
      <c r="Z44" s="8"/>
      <c r="AA44" s="8"/>
    </row>
    <row r="45">
      <c r="A45" s="53"/>
      <c r="B45" s="53"/>
      <c r="C45" s="72"/>
      <c r="D45" s="83"/>
      <c r="E45" s="84"/>
      <c r="F45" s="53"/>
      <c r="G45" s="74"/>
      <c r="H45" s="85"/>
      <c r="I45" s="117"/>
      <c r="J45" s="53"/>
      <c r="K45" s="86"/>
      <c r="L45" s="77"/>
      <c r="M45" s="61"/>
      <c r="N45" s="141"/>
      <c r="O45" s="87"/>
      <c r="P45" s="89"/>
      <c r="Q45" s="64"/>
      <c r="R45" s="56"/>
      <c r="S45" s="8"/>
      <c r="T45" s="8"/>
      <c r="U45" s="8"/>
      <c r="V45" s="8"/>
      <c r="W45" s="8"/>
      <c r="X45" s="8"/>
      <c r="Y45" s="8"/>
      <c r="Z45" s="8"/>
      <c r="AA45" s="8"/>
    </row>
    <row r="46">
      <c r="A46" s="53"/>
      <c r="B46" s="53"/>
      <c r="C46" s="72"/>
      <c r="D46" s="142"/>
      <c r="E46" s="84"/>
      <c r="F46" s="53"/>
      <c r="G46" s="74"/>
      <c r="H46" s="85"/>
      <c r="I46" s="117"/>
      <c r="J46" s="53"/>
      <c r="K46" s="59"/>
      <c r="L46" s="105"/>
      <c r="M46" s="61"/>
      <c r="N46" s="141"/>
      <c r="O46" s="87"/>
      <c r="P46" s="89"/>
      <c r="Q46" s="64"/>
      <c r="R46" s="56"/>
      <c r="S46" s="8"/>
      <c r="T46" s="8"/>
      <c r="U46" s="8"/>
      <c r="V46" s="8"/>
      <c r="W46" s="8"/>
      <c r="X46" s="8"/>
      <c r="Y46" s="8"/>
      <c r="Z46" s="8"/>
      <c r="AA46" s="8"/>
    </row>
    <row r="47">
      <c r="A47" s="53"/>
      <c r="B47" s="53"/>
      <c r="C47" s="72"/>
      <c r="D47" s="55"/>
      <c r="E47" s="84"/>
      <c r="F47" s="53"/>
      <c r="G47" s="143"/>
      <c r="H47" s="144"/>
      <c r="I47" s="117"/>
      <c r="J47" s="103"/>
      <c r="K47" s="59"/>
      <c r="L47" s="77"/>
      <c r="M47" s="123"/>
      <c r="N47" s="141"/>
      <c r="O47" s="63"/>
      <c r="P47" s="66"/>
      <c r="Q47" s="112"/>
      <c r="R47" s="56"/>
      <c r="S47" s="8"/>
      <c r="T47" s="8"/>
      <c r="U47" s="8"/>
      <c r="V47" s="8"/>
      <c r="W47" s="8"/>
      <c r="X47" s="8"/>
      <c r="Y47" s="8"/>
      <c r="Z47" s="8"/>
      <c r="AA47" s="8"/>
    </row>
    <row r="48">
      <c r="A48" s="53"/>
      <c r="B48" s="53"/>
      <c r="C48" s="54"/>
      <c r="D48" s="55"/>
      <c r="E48" s="84"/>
      <c r="F48" s="53"/>
      <c r="G48" s="74"/>
      <c r="H48" s="85"/>
      <c r="I48" s="117"/>
      <c r="J48" s="103"/>
      <c r="K48" s="59"/>
      <c r="L48" s="77"/>
      <c r="M48" s="145"/>
      <c r="N48" s="141"/>
      <c r="O48" s="87"/>
      <c r="P48" s="89"/>
      <c r="Q48" s="64"/>
      <c r="R48" s="56"/>
      <c r="S48" s="8"/>
      <c r="T48" s="8"/>
      <c r="U48" s="8"/>
      <c r="V48" s="8"/>
      <c r="W48" s="8"/>
      <c r="X48" s="8"/>
      <c r="Y48" s="8"/>
      <c r="Z48" s="8"/>
      <c r="AA48" s="8"/>
    </row>
    <row r="49">
      <c r="A49" s="53"/>
      <c r="B49" s="53"/>
      <c r="C49" s="72"/>
      <c r="D49" s="55"/>
      <c r="E49" s="84"/>
      <c r="F49" s="53"/>
      <c r="G49" s="74"/>
      <c r="H49" s="85"/>
      <c r="I49" s="117"/>
      <c r="J49" s="103"/>
      <c r="K49" s="59"/>
      <c r="L49" s="77"/>
      <c r="M49" s="145"/>
      <c r="N49" s="141"/>
      <c r="O49" s="43"/>
      <c r="P49" s="78"/>
      <c r="Q49" s="44"/>
      <c r="R49" s="56"/>
      <c r="S49" s="8"/>
      <c r="T49" s="8"/>
      <c r="U49" s="8"/>
      <c r="V49" s="8"/>
      <c r="W49" s="8"/>
      <c r="X49" s="8"/>
      <c r="Y49" s="8"/>
      <c r="Z49" s="8"/>
      <c r="AA49" s="8"/>
    </row>
    <row r="50">
      <c r="A50" s="53"/>
      <c r="B50" s="53"/>
      <c r="C50" s="72"/>
      <c r="D50" s="125"/>
      <c r="E50" s="56"/>
      <c r="F50" s="53"/>
      <c r="G50" s="74"/>
      <c r="H50" s="85"/>
      <c r="I50" s="373"/>
      <c r="J50" s="53"/>
      <c r="K50" s="86"/>
      <c r="L50" s="77"/>
      <c r="M50" s="145"/>
      <c r="N50" s="141"/>
      <c r="O50" s="63"/>
      <c r="P50" s="66"/>
      <c r="Q50" s="112"/>
      <c r="R50" s="56"/>
      <c r="S50" s="8"/>
      <c r="T50" s="8"/>
      <c r="U50" s="8"/>
      <c r="V50" s="8"/>
      <c r="W50" s="8"/>
      <c r="X50" s="8"/>
      <c r="Y50" s="8"/>
      <c r="Z50" s="8"/>
      <c r="AA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66"/>
      <c r="Q51" s="112"/>
      <c r="R51" s="56"/>
      <c r="S51" s="8"/>
      <c r="T51" s="8"/>
      <c r="U51" s="8"/>
      <c r="V51" s="8"/>
      <c r="W51" s="8"/>
      <c r="X51" s="8"/>
      <c r="Y51" s="8"/>
      <c r="Z51" s="8"/>
      <c r="AA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89"/>
      <c r="Q52" s="64"/>
      <c r="R52" s="56"/>
      <c r="S52" s="8"/>
      <c r="T52" s="8"/>
      <c r="U52" s="8"/>
      <c r="V52" s="8"/>
      <c r="W52" s="8"/>
      <c r="X52" s="8"/>
      <c r="Y52" s="8"/>
      <c r="Z52" s="8"/>
      <c r="AA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66"/>
      <c r="Q53" s="112"/>
      <c r="R53" s="56"/>
      <c r="S53" s="8"/>
      <c r="T53" s="8"/>
      <c r="U53" s="8"/>
      <c r="V53" s="8"/>
      <c r="W53" s="8"/>
      <c r="X53" s="8"/>
      <c r="Y53" s="8"/>
      <c r="Z53" s="8"/>
      <c r="AA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89"/>
      <c r="Q54" s="64"/>
      <c r="R54" s="80"/>
      <c r="S54" s="8"/>
      <c r="T54" s="8"/>
      <c r="U54" s="8"/>
      <c r="V54" s="8"/>
      <c r="W54" s="8"/>
      <c r="X54" s="8"/>
      <c r="Y54" s="8"/>
      <c r="Z54" s="8"/>
      <c r="AA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89"/>
      <c r="Q55" s="64"/>
      <c r="R55" s="56"/>
      <c r="S55" s="8"/>
      <c r="T55" s="8"/>
      <c r="U55" s="8"/>
      <c r="V55" s="8"/>
      <c r="W55" s="8"/>
      <c r="X55" s="8"/>
      <c r="Y55" s="8"/>
      <c r="Z55" s="8"/>
      <c r="AA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3"/>
      <c r="Q56" s="131"/>
      <c r="R56" s="56"/>
      <c r="S56" s="8"/>
      <c r="T56" s="8"/>
      <c r="U56" s="8"/>
      <c r="V56" s="8"/>
      <c r="W56" s="8"/>
      <c r="X56" s="8"/>
      <c r="Y56" s="8"/>
      <c r="Z56" s="8"/>
      <c r="AA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3"/>
      <c r="Q57" s="131"/>
      <c r="R57" s="56"/>
      <c r="S57" s="8"/>
      <c r="T57" s="8"/>
      <c r="U57" s="8"/>
      <c r="V57" s="8"/>
      <c r="W57" s="8"/>
      <c r="X57" s="8"/>
      <c r="Y57" s="8"/>
      <c r="Z57" s="8"/>
      <c r="AA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89"/>
      <c r="Q58" s="64"/>
      <c r="R58" s="56"/>
      <c r="S58" s="8"/>
      <c r="T58" s="8"/>
      <c r="U58" s="8"/>
      <c r="V58" s="8"/>
      <c r="W58" s="8"/>
      <c r="X58" s="8"/>
      <c r="Y58" s="8"/>
      <c r="Z58" s="8"/>
      <c r="AA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66"/>
      <c r="Q59" s="112"/>
      <c r="R59" s="56"/>
      <c r="S59" s="8"/>
      <c r="T59" s="8"/>
      <c r="U59" s="8"/>
      <c r="V59" s="8"/>
      <c r="W59" s="8"/>
      <c r="X59" s="8"/>
      <c r="Y59" s="8"/>
      <c r="Z59" s="8"/>
      <c r="AA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66"/>
      <c r="Q60" s="112"/>
      <c r="R60" s="56"/>
      <c r="S60" s="8"/>
      <c r="T60" s="8"/>
      <c r="U60" s="8"/>
      <c r="V60" s="8"/>
      <c r="W60" s="8"/>
      <c r="X60" s="8"/>
      <c r="Y60" s="8"/>
      <c r="Z60" s="8"/>
      <c r="AA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66"/>
      <c r="Q61" s="112"/>
      <c r="R61" s="56"/>
      <c r="S61" s="8"/>
      <c r="T61" s="8"/>
      <c r="U61" s="8"/>
      <c r="V61" s="8"/>
      <c r="W61" s="8"/>
      <c r="X61" s="8"/>
      <c r="Y61" s="8"/>
      <c r="Z61" s="8"/>
      <c r="AA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66"/>
      <c r="Q62" s="112"/>
      <c r="R62" s="56"/>
      <c r="S62" s="8"/>
      <c r="T62" s="8"/>
      <c r="U62" s="8"/>
      <c r="V62" s="8"/>
      <c r="W62" s="8"/>
      <c r="X62" s="8"/>
      <c r="Y62" s="8"/>
      <c r="Z62" s="8"/>
      <c r="AA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89"/>
      <c r="Q63" s="64"/>
      <c r="R63" s="56"/>
      <c r="S63" s="8"/>
      <c r="T63" s="8"/>
      <c r="U63" s="8"/>
      <c r="V63" s="8"/>
      <c r="W63" s="8"/>
      <c r="X63" s="8"/>
      <c r="Y63" s="8"/>
      <c r="Z63" s="8"/>
      <c r="AA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66"/>
      <c r="Q64" s="112"/>
      <c r="R64" s="161"/>
      <c r="S64" s="8"/>
      <c r="T64" s="8"/>
      <c r="U64" s="8"/>
      <c r="V64" s="8"/>
      <c r="W64" s="8"/>
      <c r="X64" s="8"/>
      <c r="Y64" s="8"/>
      <c r="Z64" s="8"/>
      <c r="AA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89"/>
      <c r="Q65" s="64"/>
      <c r="R65" s="56"/>
      <c r="S65" s="8"/>
      <c r="T65" s="8"/>
      <c r="U65" s="8"/>
      <c r="V65" s="8"/>
      <c r="W65" s="8"/>
      <c r="X65" s="8"/>
      <c r="Y65" s="8"/>
      <c r="Z65" s="8"/>
      <c r="AA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66"/>
      <c r="Q66" s="112"/>
      <c r="R66" s="56"/>
      <c r="S66" s="8"/>
      <c r="T66" s="8"/>
      <c r="U66" s="8"/>
      <c r="V66" s="8"/>
      <c r="W66" s="8"/>
      <c r="X66" s="8"/>
      <c r="Y66" s="8"/>
      <c r="Z66" s="8"/>
      <c r="AA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66"/>
      <c r="Q67" s="112"/>
      <c r="R67" s="56"/>
      <c r="S67" s="8"/>
      <c r="T67" s="8"/>
      <c r="U67" s="8"/>
      <c r="V67" s="8"/>
      <c r="W67" s="8"/>
      <c r="X67" s="8"/>
      <c r="Y67" s="8"/>
      <c r="Z67" s="8"/>
      <c r="AA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89"/>
      <c r="Q68" s="64"/>
      <c r="R68" s="56"/>
      <c r="S68" s="8"/>
      <c r="T68" s="8"/>
      <c r="U68" s="8"/>
      <c r="V68" s="8"/>
      <c r="W68" s="8"/>
      <c r="X68" s="8"/>
      <c r="Y68" s="8"/>
      <c r="Z68" s="8"/>
      <c r="AA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66"/>
      <c r="Q69" s="112"/>
      <c r="R69" s="56"/>
      <c r="S69" s="8"/>
      <c r="T69" s="8"/>
      <c r="U69" s="8"/>
      <c r="V69" s="8"/>
      <c r="W69" s="8"/>
      <c r="X69" s="8"/>
      <c r="Y69" s="8"/>
      <c r="Z69" s="8"/>
      <c r="AA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66"/>
      <c r="Q70" s="112"/>
      <c r="R70" s="80"/>
      <c r="S70" s="8"/>
      <c r="T70" s="8"/>
      <c r="U70" s="8"/>
      <c r="V70" s="8"/>
      <c r="W70" s="8"/>
      <c r="X70" s="8"/>
      <c r="Y70" s="8"/>
      <c r="Z70" s="8"/>
      <c r="AA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66"/>
      <c r="Q71" s="112"/>
      <c r="R71" s="56"/>
      <c r="S71" s="8"/>
      <c r="T71" s="8"/>
      <c r="U71" s="8"/>
      <c r="V71" s="8"/>
      <c r="W71" s="8"/>
      <c r="X71" s="8"/>
      <c r="Y71" s="8"/>
      <c r="Z71" s="8"/>
      <c r="AA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66"/>
      <c r="Q72" s="112"/>
      <c r="R72" s="56"/>
      <c r="S72" s="8"/>
      <c r="T72" s="8"/>
      <c r="U72" s="8"/>
      <c r="V72" s="8"/>
      <c r="W72" s="8"/>
      <c r="X72" s="8"/>
      <c r="Y72" s="8"/>
      <c r="Z72" s="8"/>
      <c r="AA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3"/>
      <c r="Q73" s="131"/>
      <c r="R73" s="161"/>
      <c r="S73" s="8"/>
      <c r="T73" s="8"/>
      <c r="U73" s="8"/>
      <c r="V73" s="8"/>
      <c r="W73" s="8"/>
      <c r="X73" s="8"/>
      <c r="Y73" s="8"/>
      <c r="Z73" s="8"/>
      <c r="AA73" s="8"/>
    </row>
    <row r="74">
      <c r="A74" s="53"/>
      <c r="B74" s="53"/>
      <c r="C74" s="166"/>
      <c r="D74" s="83"/>
      <c r="E74" s="162"/>
      <c r="F74" s="53"/>
      <c r="G74" s="74"/>
      <c r="H74" s="85"/>
      <c r="I74" s="117"/>
      <c r="J74" s="103"/>
      <c r="K74" s="168"/>
      <c r="L74" s="105"/>
      <c r="M74" s="172"/>
      <c r="N74" s="170"/>
      <c r="O74" s="63"/>
      <c r="P74" s="66"/>
      <c r="Q74" s="112"/>
      <c r="R74" s="161"/>
      <c r="S74" s="8"/>
      <c r="T74" s="8"/>
      <c r="U74" s="8"/>
      <c r="V74" s="8"/>
      <c r="W74" s="8"/>
      <c r="X74" s="8"/>
      <c r="Y74" s="8"/>
      <c r="Z74" s="8"/>
      <c r="AA74" s="8"/>
    </row>
    <row r="75">
      <c r="A75" s="53"/>
      <c r="B75" s="53"/>
      <c r="C75" s="166"/>
      <c r="D75" s="72"/>
      <c r="E75" s="162"/>
      <c r="F75" s="53"/>
      <c r="G75" s="74"/>
      <c r="H75" s="85"/>
      <c r="I75" s="117"/>
      <c r="J75" s="103"/>
      <c r="K75" s="168"/>
      <c r="L75" s="77"/>
      <c r="M75" s="169"/>
      <c r="N75" s="170"/>
      <c r="O75" s="63"/>
      <c r="P75" s="66"/>
      <c r="Q75" s="112"/>
      <c r="R75" s="161"/>
      <c r="S75" s="8"/>
      <c r="T75" s="8"/>
      <c r="U75" s="8"/>
      <c r="V75" s="8"/>
      <c r="W75" s="8"/>
      <c r="X75" s="8"/>
      <c r="Y75" s="8"/>
      <c r="Z75" s="8"/>
      <c r="AA75" s="8"/>
    </row>
    <row r="76">
      <c r="A76" s="53"/>
      <c r="B76" s="53"/>
      <c r="C76" s="166"/>
      <c r="D76" s="72"/>
      <c r="E76" s="162"/>
      <c r="F76" s="53"/>
      <c r="G76" s="74"/>
      <c r="H76" s="85"/>
      <c r="I76" s="117"/>
      <c r="J76" s="103"/>
      <c r="K76" s="171"/>
      <c r="L76" s="105"/>
      <c r="M76" s="169"/>
      <c r="N76" s="170"/>
      <c r="O76" s="63"/>
      <c r="P76" s="66"/>
      <c r="Q76" s="112"/>
      <c r="R76" s="161"/>
      <c r="S76" s="8"/>
      <c r="T76" s="8"/>
      <c r="U76" s="8"/>
      <c r="V76" s="8"/>
      <c r="W76" s="8"/>
      <c r="X76" s="8"/>
      <c r="Y76" s="8"/>
      <c r="Z76" s="8"/>
      <c r="AA76" s="8"/>
    </row>
    <row r="77">
      <c r="A77" s="53"/>
      <c r="B77" s="53"/>
      <c r="C77" s="166"/>
      <c r="D77" s="72"/>
      <c r="E77" s="25"/>
      <c r="F77" s="53"/>
      <c r="G77" s="74"/>
      <c r="H77" s="85"/>
      <c r="I77" s="117"/>
      <c r="J77" s="103"/>
      <c r="K77" s="171"/>
      <c r="L77" s="105"/>
      <c r="M77" s="169"/>
      <c r="N77" s="170"/>
      <c r="O77" s="63"/>
      <c r="P77" s="66"/>
      <c r="Q77" s="112"/>
      <c r="R77" s="173"/>
      <c r="S77" s="8"/>
      <c r="T77" s="8"/>
      <c r="U77" s="8"/>
      <c r="V77" s="8"/>
      <c r="W77" s="8"/>
      <c r="X77" s="8"/>
      <c r="Y77" s="8"/>
      <c r="Z77" s="8"/>
      <c r="AA77" s="8"/>
    </row>
    <row r="78">
      <c r="A78" s="53"/>
      <c r="B78" s="53"/>
      <c r="C78" s="166"/>
      <c r="D78" s="72"/>
      <c r="E78" s="25"/>
      <c r="F78" s="53"/>
      <c r="G78" s="74"/>
      <c r="H78" s="85"/>
      <c r="I78" s="117"/>
      <c r="J78" s="103"/>
      <c r="K78" s="171"/>
      <c r="L78" s="105"/>
      <c r="M78" s="169"/>
      <c r="N78" s="170"/>
      <c r="O78" s="63"/>
      <c r="P78" s="66"/>
      <c r="Q78" s="112"/>
      <c r="R78" s="161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3"/>
      <c r="B79" s="53"/>
      <c r="C79" s="166"/>
      <c r="D79" s="72"/>
      <c r="E79" s="25"/>
      <c r="F79" s="53"/>
      <c r="G79" s="174"/>
      <c r="H79" s="175"/>
      <c r="I79" s="375"/>
      <c r="J79" s="103"/>
      <c r="K79" s="168"/>
      <c r="L79" s="105"/>
      <c r="M79" s="169"/>
      <c r="N79" s="170"/>
      <c r="O79" s="63"/>
      <c r="P79" s="66"/>
      <c r="Q79" s="112"/>
      <c r="R79" s="177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3"/>
      <c r="B80" s="53"/>
      <c r="C80" s="166"/>
      <c r="D80" s="72"/>
      <c r="E80" s="25"/>
      <c r="F80" s="53"/>
      <c r="G80" s="174"/>
      <c r="H80" s="175"/>
      <c r="I80" s="375"/>
      <c r="J80" s="103"/>
      <c r="K80" s="168"/>
      <c r="L80" s="105"/>
      <c r="M80" s="169"/>
      <c r="N80" s="170"/>
      <c r="O80" s="63"/>
      <c r="P80" s="66"/>
      <c r="Q80" s="112"/>
      <c r="R80" s="17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3"/>
      <c r="B81" s="53"/>
      <c r="C81" s="166"/>
      <c r="D81" s="72"/>
      <c r="E81" s="25"/>
      <c r="F81" s="53"/>
      <c r="G81" s="174"/>
      <c r="H81" s="175"/>
      <c r="I81" s="375"/>
      <c r="J81" s="103"/>
      <c r="K81" s="168"/>
      <c r="L81" s="105"/>
      <c r="M81" s="169"/>
      <c r="N81" s="170"/>
      <c r="O81" s="63"/>
      <c r="P81" s="66"/>
      <c r="Q81" s="112"/>
      <c r="R81" s="17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3"/>
      <c r="B82" s="53"/>
      <c r="C82" s="166"/>
      <c r="D82" s="72"/>
      <c r="E82" s="25"/>
      <c r="F82" s="53"/>
      <c r="G82" s="174"/>
      <c r="H82" s="175"/>
      <c r="I82" s="375"/>
      <c r="J82" s="103"/>
      <c r="K82" s="179"/>
      <c r="L82" s="180"/>
      <c r="M82" s="181"/>
      <c r="N82" s="182"/>
      <c r="O82" s="183"/>
      <c r="P82" s="186"/>
      <c r="Q82" s="184"/>
      <c r="R82" s="17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3"/>
      <c r="B83" s="53"/>
      <c r="C83" s="166"/>
      <c r="D83" s="72"/>
      <c r="E83" s="25"/>
      <c r="F83" s="53"/>
      <c r="G83" s="174"/>
      <c r="H83" s="175"/>
      <c r="I83" s="375"/>
      <c r="J83" s="103"/>
      <c r="K83" s="179"/>
      <c r="L83" s="180"/>
      <c r="M83" s="181"/>
      <c r="N83" s="182"/>
      <c r="O83" s="183"/>
      <c r="P83" s="186"/>
      <c r="Q83" s="184"/>
      <c r="R83" s="17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3"/>
      <c r="B84" s="53"/>
      <c r="C84" s="166"/>
      <c r="D84" s="72"/>
      <c r="E84" s="25"/>
      <c r="F84" s="53"/>
      <c r="G84" s="174"/>
      <c r="H84" s="175"/>
      <c r="I84" s="375"/>
      <c r="J84" s="103"/>
      <c r="K84" s="179"/>
      <c r="L84" s="180"/>
      <c r="M84" s="181"/>
      <c r="N84" s="182"/>
      <c r="O84" s="183"/>
      <c r="P84" s="186"/>
      <c r="Q84" s="184"/>
      <c r="R84" s="17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3"/>
      <c r="B85" s="53"/>
      <c r="C85" s="166"/>
      <c r="D85" s="72"/>
      <c r="E85" s="25"/>
      <c r="F85" s="53"/>
      <c r="G85" s="174"/>
      <c r="H85" s="175"/>
      <c r="I85" s="375"/>
      <c r="J85" s="103"/>
      <c r="K85" s="187"/>
      <c r="L85" s="180"/>
      <c r="M85" s="188"/>
      <c r="N85" s="189"/>
      <c r="O85" s="190"/>
      <c r="P85" s="193"/>
      <c r="Q85" s="191"/>
      <c r="R85" s="17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3"/>
      <c r="B86" s="53"/>
      <c r="C86" s="166"/>
      <c r="D86" s="72"/>
      <c r="E86" s="162"/>
      <c r="F86" s="53"/>
      <c r="G86" s="174"/>
      <c r="H86" s="175"/>
      <c r="I86" s="375"/>
      <c r="J86" s="103"/>
      <c r="K86" s="179"/>
      <c r="L86" s="195"/>
      <c r="M86" s="181"/>
      <c r="N86" s="182"/>
      <c r="O86" s="196"/>
      <c r="P86" s="199"/>
      <c r="Q86" s="197"/>
      <c r="R86" s="17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03"/>
      <c r="B87" s="53"/>
      <c r="C87" s="166"/>
      <c r="D87" s="72"/>
      <c r="E87" s="162"/>
      <c r="F87" s="53"/>
      <c r="G87" s="174"/>
      <c r="H87" s="175"/>
      <c r="I87" s="375"/>
      <c r="J87" s="103"/>
      <c r="K87" s="179"/>
      <c r="L87" s="195"/>
      <c r="M87" s="181"/>
      <c r="N87" s="182"/>
      <c r="O87" s="196"/>
      <c r="P87" s="199"/>
      <c r="Q87" s="197"/>
      <c r="R87" s="17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03"/>
      <c r="B88" s="53"/>
      <c r="C88" s="166"/>
      <c r="D88" s="72"/>
      <c r="E88" s="162"/>
      <c r="F88" s="53"/>
      <c r="G88" s="174"/>
      <c r="H88" s="175"/>
      <c r="I88" s="375"/>
      <c r="J88" s="103"/>
      <c r="K88" s="179"/>
      <c r="L88" s="195"/>
      <c r="M88" s="181"/>
      <c r="N88" s="182"/>
      <c r="O88" s="196"/>
      <c r="P88" s="199"/>
      <c r="Q88" s="197"/>
      <c r="R88" s="17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03"/>
      <c r="B89" s="53"/>
      <c r="C89" s="166"/>
      <c r="D89" s="72"/>
      <c r="E89" s="162"/>
      <c r="F89" s="53"/>
      <c r="G89" s="174"/>
      <c r="H89" s="175"/>
      <c r="I89" s="375"/>
      <c r="J89" s="103"/>
      <c r="K89" s="179"/>
      <c r="L89" s="195"/>
      <c r="M89" s="181"/>
      <c r="N89" s="182"/>
      <c r="O89" s="196"/>
      <c r="P89" s="199"/>
      <c r="Q89" s="197"/>
      <c r="R89" s="17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03"/>
      <c r="B90" s="53"/>
      <c r="C90" s="166"/>
      <c r="D90" s="72"/>
      <c r="E90" s="162"/>
      <c r="F90" s="53"/>
      <c r="G90" s="174"/>
      <c r="H90" s="175"/>
      <c r="I90" s="375"/>
      <c r="J90" s="103"/>
      <c r="K90" s="179"/>
      <c r="L90" s="195"/>
      <c r="M90" s="181"/>
      <c r="N90" s="182"/>
      <c r="O90" s="196"/>
      <c r="P90" s="199"/>
      <c r="Q90" s="197"/>
      <c r="R90" s="17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03"/>
      <c r="B91" s="53"/>
      <c r="C91" s="166"/>
      <c r="D91" s="72"/>
      <c r="E91" s="162"/>
      <c r="F91" s="53"/>
      <c r="G91" s="174"/>
      <c r="H91" s="175"/>
      <c r="I91" s="375"/>
      <c r="J91" s="103"/>
      <c r="K91" s="179"/>
      <c r="L91" s="195"/>
      <c r="M91" s="181"/>
      <c r="N91" s="182"/>
      <c r="O91" s="196"/>
      <c r="P91" s="199"/>
      <c r="Q91" s="197"/>
      <c r="R91" s="17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03"/>
      <c r="B92" s="53"/>
      <c r="C92" s="166"/>
      <c r="D92" s="72"/>
      <c r="E92" s="162"/>
      <c r="F92" s="53"/>
      <c r="G92" s="174"/>
      <c r="H92" s="175"/>
      <c r="I92" s="375"/>
      <c r="J92" s="103"/>
      <c r="K92" s="179"/>
      <c r="L92" s="195"/>
      <c r="M92" s="181"/>
      <c r="N92" s="182"/>
      <c r="O92" s="196"/>
      <c r="P92" s="199"/>
      <c r="Q92" s="197"/>
      <c r="R92" s="17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03"/>
      <c r="B93" s="53"/>
      <c r="C93" s="166"/>
      <c r="D93" s="72"/>
      <c r="E93" s="162"/>
      <c r="F93" s="53"/>
      <c r="G93" s="174"/>
      <c r="H93" s="175"/>
      <c r="I93" s="375"/>
      <c r="J93" s="103"/>
      <c r="K93" s="179"/>
      <c r="L93" s="195"/>
      <c r="M93" s="181"/>
      <c r="N93" s="182"/>
      <c r="O93" s="196"/>
      <c r="P93" s="199"/>
      <c r="Q93" s="197"/>
      <c r="R93" s="17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3"/>
      <c r="D94" s="201"/>
      <c r="E94" s="202"/>
      <c r="F94" s="6"/>
      <c r="G94" s="203"/>
      <c r="H94" s="204"/>
      <c r="I94" s="376"/>
      <c r="J94" s="6"/>
      <c r="K94" s="206"/>
      <c r="Q94" s="206"/>
      <c r="R94" s="208">
        <f>SUM(R7:R93)</f>
        <v>1575</v>
      </c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3"/>
      <c r="D95" s="209"/>
      <c r="E95" s="210"/>
      <c r="F95" s="2"/>
      <c r="G95" s="211"/>
      <c r="H95" s="212"/>
      <c r="I95" s="377"/>
      <c r="J95" s="2"/>
      <c r="K95" s="214" t="s">
        <v>20</v>
      </c>
      <c r="L95" s="215"/>
      <c r="Q95" s="215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6"/>
      <c r="C96" s="216"/>
      <c r="D96" s="17"/>
      <c r="E96" s="217"/>
      <c r="F96" s="218"/>
      <c r="G96" s="203"/>
      <c r="H96" s="5"/>
      <c r="I96" s="6"/>
      <c r="J96" s="2"/>
      <c r="K96" s="167">
        <f>SUM(K7:K93)</f>
        <v>1500</v>
      </c>
      <c r="L96" s="219" t="s">
        <v>29</v>
      </c>
      <c r="M96" s="220"/>
      <c r="Q96" s="220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2"/>
      <c r="B97" s="2"/>
      <c r="C97" s="3"/>
      <c r="D97" s="17"/>
      <c r="E97" s="2"/>
      <c r="F97" s="2"/>
      <c r="G97" s="203"/>
      <c r="H97" s="5"/>
      <c r="I97" s="6"/>
      <c r="J97" s="2"/>
      <c r="K97" s="167">
        <f>SUM(K96*1%)</f>
        <v>15</v>
      </c>
      <c r="L97" s="221">
        <f>SUM(L7:L93)</f>
        <v>1850</v>
      </c>
      <c r="M97" s="222" t="s">
        <v>30</v>
      </c>
      <c r="Q97" s="222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2"/>
      <c r="C98" s="3"/>
      <c r="D98" s="17"/>
      <c r="E98" s="2"/>
      <c r="F98" s="2"/>
      <c r="G98" s="4"/>
      <c r="H98" s="5"/>
      <c r="I98" s="6"/>
      <c r="J98" s="2"/>
      <c r="K98" s="223"/>
      <c r="L98" s="83">
        <f>SUM(L97*1%)</f>
        <v>18.5</v>
      </c>
      <c r="M98" s="224" t="s">
        <v>31</v>
      </c>
      <c r="N98" s="225"/>
      <c r="Q98" s="225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SUM(K96,M99,O102,P104,Q106)</f>
        <v>4220</v>
      </c>
      <c r="I99" s="6"/>
      <c r="J99" s="2"/>
      <c r="K99" s="8"/>
      <c r="L99" s="223"/>
      <c r="M99" s="221">
        <f>SUM(M7:M93)</f>
        <v>1290</v>
      </c>
      <c r="N99" s="225"/>
      <c r="Q99" s="225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SUM(L97,N101)</f>
        <v>2750</v>
      </c>
      <c r="I100" s="6"/>
      <c r="J100" s="2"/>
      <c r="K100" s="8"/>
      <c r="L100" s="8"/>
      <c r="M100" s="83">
        <f>SUM(M99*1%)</f>
        <v>12.9</v>
      </c>
      <c r="N100" s="229" t="s">
        <v>34</v>
      </c>
      <c r="O100" s="206"/>
      <c r="Q100" s="206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SUM(P104)</f>
        <v>0</v>
      </c>
      <c r="I101" s="6"/>
      <c r="J101" s="2"/>
      <c r="K101" s="8"/>
      <c r="L101" s="8"/>
      <c r="M101" s="18"/>
      <c r="N101" s="167">
        <f>SUM(N7:N93)</f>
        <v>900</v>
      </c>
      <c r="O101" s="331" t="s">
        <v>289</v>
      </c>
      <c r="P101" s="230"/>
      <c r="Q101" s="230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"/>
      <c r="B102" s="2"/>
      <c r="C102" s="3"/>
      <c r="D102" s="17"/>
      <c r="E102" s="2"/>
      <c r="F102" s="2"/>
      <c r="G102" s="231"/>
      <c r="H102" s="232"/>
      <c r="I102" s="6"/>
      <c r="J102" s="2"/>
      <c r="K102" s="8"/>
      <c r="L102" s="8"/>
      <c r="M102" s="2"/>
      <c r="N102" s="167">
        <f>SUM(N101*1%)</f>
        <v>9</v>
      </c>
      <c r="O102" s="167">
        <f>SUM(O7:O93)</f>
        <v>1080</v>
      </c>
      <c r="P102" s="230"/>
      <c r="Q102" s="230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"/>
      <c r="B103" s="2"/>
      <c r="C103" s="3"/>
      <c r="D103" s="17"/>
      <c r="E103" s="2"/>
      <c r="F103" s="2"/>
      <c r="G103" s="4"/>
      <c r="H103" s="5"/>
      <c r="I103" s="6"/>
      <c r="J103" s="2"/>
      <c r="K103" s="8"/>
      <c r="L103" s="8"/>
      <c r="M103" s="2"/>
      <c r="N103" s="2"/>
      <c r="O103" s="167">
        <f>SUM(O102*1%)</f>
        <v>10.8</v>
      </c>
      <c r="P103" s="332" t="s">
        <v>291</v>
      </c>
      <c r="Q103" s="230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SUM(Q12,L13,O18,N19,M20,L25,N26,K27,L30)</f>
        <v>3150</v>
      </c>
      <c r="I104" s="439">
        <f>SUM(L30,L25)</f>
        <v>700</v>
      </c>
      <c r="J104" s="2"/>
      <c r="K104" s="8"/>
      <c r="L104" s="8"/>
      <c r="M104" s="2"/>
      <c r="N104" s="2"/>
      <c r="O104" s="8"/>
      <c r="P104" s="167">
        <f>SUM(P7:P94)</f>
        <v>0</v>
      </c>
      <c r="Q104" s="230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379"/>
      <c r="J105" s="2"/>
      <c r="K105" s="8"/>
      <c r="L105" s="8"/>
      <c r="M105" s="2"/>
      <c r="N105" s="2"/>
      <c r="O105" s="8"/>
      <c r="P105" s="167">
        <f>SUM(P104*2%)</f>
        <v>0</v>
      </c>
      <c r="Q105" s="338" t="s">
        <v>293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40">
        <f>SUM(L7,M8,M11,L14,K15,K16,K17,L21,M22,N23,K31,O32)</f>
        <v>3820</v>
      </c>
      <c r="I106" s="439">
        <f>SUM(M8,K15)</f>
        <v>700</v>
      </c>
      <c r="J106" s="2"/>
      <c r="K106" s="8"/>
      <c r="L106" s="8"/>
      <c r="M106" s="2"/>
      <c r="N106" s="2"/>
      <c r="O106" s="8"/>
      <c r="P106" s="18"/>
      <c r="Q106" s="17">
        <f>SUM(Q7:Q93)</f>
        <v>350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"/>
      <c r="B107" s="2"/>
      <c r="C107" s="124"/>
      <c r="D107" s="17"/>
      <c r="E107" s="2"/>
      <c r="F107" s="2"/>
      <c r="G107" s="4"/>
      <c r="H107" s="5"/>
      <c r="I107" s="6"/>
      <c r="J107" s="2"/>
      <c r="K107" s="8"/>
      <c r="L107" s="8"/>
      <c r="M107" s="2"/>
      <c r="N107" s="2"/>
      <c r="O107" s="8"/>
      <c r="P107" s="2"/>
      <c r="Q107" s="167">
        <f>SUM(Q106*1%)</f>
        <v>3.5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98">
        <f>SUM(M8,K15,L25)</f>
        <v>1050</v>
      </c>
      <c r="I108" s="6"/>
      <c r="J108" s="2"/>
      <c r="K108" s="8"/>
      <c r="L108" s="8"/>
      <c r="M108" s="2"/>
      <c r="N108" s="2"/>
      <c r="O108" s="8"/>
      <c r="P108" s="2"/>
      <c r="Q108" s="2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561">
        <f>SUM(R7,R8,R15,R30)</f>
        <v>200</v>
      </c>
      <c r="I109" s="6"/>
      <c r="J109" s="2"/>
      <c r="K109" s="8"/>
      <c r="L109" s="8"/>
      <c r="M109" s="2"/>
      <c r="N109" s="2"/>
      <c r="O109" s="8"/>
      <c r="P109" s="2"/>
      <c r="Q109" s="2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"/>
      <c r="B110" s="2"/>
      <c r="C110" s="124"/>
      <c r="D110" s="17"/>
      <c r="E110" s="2"/>
      <c r="F110" s="2"/>
      <c r="G110" s="4"/>
      <c r="H110" s="5"/>
      <c r="I110" s="6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"/>
      <c r="B111" s="2"/>
      <c r="C111" s="124"/>
      <c r="D111" s="17"/>
      <c r="E111" s="2"/>
      <c r="F111" s="2"/>
      <c r="G111" s="4"/>
      <c r="H111" s="5"/>
      <c r="I111" s="6"/>
      <c r="J111" s="2"/>
      <c r="K111" s="8"/>
      <c r="L111" s="8"/>
      <c r="M111" s="2"/>
      <c r="N111" s="2"/>
      <c r="O111" s="8"/>
      <c r="P111" s="2"/>
      <c r="Q111" s="2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"/>
      <c r="B112" s="2"/>
      <c r="C112" s="124"/>
      <c r="D112" s="17"/>
      <c r="E112" s="2"/>
      <c r="F112" s="2"/>
      <c r="G112" s="4"/>
      <c r="H112" s="5"/>
      <c r="I112" s="6"/>
      <c r="J112" s="2"/>
      <c r="K112" s="8"/>
      <c r="L112" s="8"/>
      <c r="M112" s="2"/>
      <c r="N112" s="2"/>
      <c r="O112" s="8"/>
      <c r="P112" s="2"/>
      <c r="Q112" s="2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"/>
      <c r="B113" s="2"/>
      <c r="C113" s="124"/>
      <c r="D113" s="17"/>
      <c r="E113" s="2"/>
      <c r="F113" s="2"/>
      <c r="G113" s="4"/>
      <c r="H113" s="5"/>
      <c r="I113" s="6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"/>
      <c r="B114" s="2"/>
      <c r="C114" s="124"/>
      <c r="D114" s="17"/>
      <c r="E114" s="2"/>
      <c r="F114" s="2"/>
      <c r="G114" s="4"/>
      <c r="H114" s="5"/>
      <c r="I114" s="6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"/>
      <c r="B115" s="2"/>
      <c r="C115" s="124"/>
      <c r="D115" s="17"/>
      <c r="E115" s="2"/>
      <c r="F115" s="2"/>
      <c r="G115" s="4"/>
      <c r="H115" s="5"/>
      <c r="I115" s="6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"/>
      <c r="B116" s="2"/>
      <c r="C116" s="124"/>
      <c r="D116" s="17"/>
      <c r="E116" s="2"/>
      <c r="F116" s="2"/>
      <c r="G116" s="4"/>
      <c r="H116" s="5"/>
      <c r="I116" s="6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"/>
      <c r="B117" s="2"/>
      <c r="C117" s="124"/>
      <c r="D117" s="17"/>
      <c r="E117" s="2"/>
      <c r="F117" s="2"/>
      <c r="G117" s="4"/>
      <c r="H117" s="5"/>
      <c r="I117" s="6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"/>
      <c r="B118" s="2"/>
      <c r="C118" s="124"/>
      <c r="D118" s="17"/>
      <c r="E118" s="2"/>
      <c r="F118" s="2"/>
      <c r="G118" s="4"/>
      <c r="H118" s="5"/>
      <c r="I118" s="6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"/>
      <c r="B119" s="2"/>
      <c r="C119" s="124"/>
      <c r="D119" s="17"/>
      <c r="E119" s="2"/>
      <c r="F119" s="2"/>
      <c r="G119" s="4"/>
      <c r="H119" s="5"/>
      <c r="I119" s="6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"/>
      <c r="B120" s="2"/>
      <c r="C120" s="124"/>
      <c r="D120" s="17"/>
      <c r="E120" s="2"/>
      <c r="F120" s="2"/>
      <c r="G120" s="4"/>
      <c r="H120" s="5"/>
      <c r="I120" s="6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"/>
      <c r="B121" s="2"/>
      <c r="C121" s="124"/>
      <c r="D121" s="17"/>
      <c r="E121" s="2"/>
      <c r="F121" s="2"/>
      <c r="G121" s="4"/>
      <c r="H121" s="5"/>
      <c r="I121" s="6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"/>
      <c r="B122" s="2"/>
      <c r="C122" s="124"/>
      <c r="D122" s="17"/>
      <c r="E122" s="2"/>
      <c r="F122" s="2"/>
      <c r="G122" s="4"/>
      <c r="H122" s="5"/>
      <c r="I122" s="6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"/>
      <c r="B123" s="2"/>
      <c r="C123" s="124"/>
      <c r="D123" s="17"/>
      <c r="E123" s="2"/>
      <c r="F123" s="2"/>
      <c r="G123" s="4"/>
      <c r="H123" s="5"/>
      <c r="I123" s="6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"/>
      <c r="B124" s="2"/>
      <c r="C124" s="124"/>
      <c r="D124" s="17"/>
      <c r="E124" s="2"/>
      <c r="F124" s="2"/>
      <c r="G124" s="4"/>
      <c r="H124" s="5"/>
      <c r="I124" s="6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"/>
      <c r="B125" s="2"/>
      <c r="C125" s="124"/>
      <c r="D125" s="17"/>
      <c r="E125" s="2"/>
      <c r="F125" s="2"/>
      <c r="G125" s="4"/>
      <c r="H125" s="5"/>
      <c r="I125" s="6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"/>
      <c r="B126" s="2"/>
      <c r="C126" s="124"/>
      <c r="D126" s="17"/>
      <c r="E126" s="2"/>
      <c r="F126" s="2"/>
      <c r="G126" s="4"/>
      <c r="H126" s="5"/>
      <c r="I126" s="6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"/>
      <c r="B127" s="2"/>
      <c r="C127" s="124"/>
      <c r="D127" s="17"/>
      <c r="E127" s="2"/>
      <c r="F127" s="2"/>
      <c r="G127" s="4"/>
      <c r="H127" s="5"/>
      <c r="I127" s="6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"/>
      <c r="B128" s="2"/>
      <c r="C128" s="124"/>
      <c r="D128" s="17"/>
      <c r="E128" s="2"/>
      <c r="F128" s="2"/>
      <c r="G128" s="4"/>
      <c r="H128" s="5"/>
      <c r="I128" s="6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"/>
      <c r="B129" s="2"/>
      <c r="C129" s="124"/>
      <c r="D129" s="17"/>
      <c r="E129" s="2"/>
      <c r="F129" s="2"/>
      <c r="G129" s="4"/>
      <c r="H129" s="5"/>
      <c r="I129" s="6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"/>
      <c r="B130" s="2"/>
      <c r="C130" s="124"/>
      <c r="D130" s="17"/>
      <c r="E130" s="2"/>
      <c r="F130" s="2"/>
      <c r="G130" s="4"/>
      <c r="H130" s="5"/>
      <c r="I130" s="6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"/>
      <c r="B131" s="2"/>
      <c r="C131" s="124"/>
      <c r="D131" s="17"/>
      <c r="E131" s="2"/>
      <c r="F131" s="2"/>
      <c r="G131" s="4"/>
      <c r="H131" s="5"/>
      <c r="I131" s="6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"/>
      <c r="B132" s="2"/>
      <c r="C132" s="124"/>
      <c r="D132" s="17"/>
      <c r="E132" s="2"/>
      <c r="F132" s="2"/>
      <c r="G132" s="4"/>
      <c r="H132" s="5"/>
      <c r="I132" s="6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"/>
      <c r="B133" s="2"/>
      <c r="C133" s="124"/>
      <c r="D133" s="17"/>
      <c r="E133" s="2"/>
      <c r="F133" s="2"/>
      <c r="G133" s="4"/>
      <c r="H133" s="5"/>
      <c r="I133" s="6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"/>
      <c r="B134" s="2"/>
      <c r="C134" s="124"/>
      <c r="D134" s="17"/>
      <c r="E134" s="2"/>
      <c r="F134" s="2"/>
      <c r="G134" s="4"/>
      <c r="H134" s="5"/>
      <c r="I134" s="6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"/>
      <c r="B135" s="2"/>
      <c r="C135" s="124"/>
      <c r="D135" s="17"/>
      <c r="E135" s="2"/>
      <c r="F135" s="2"/>
      <c r="G135" s="4"/>
      <c r="H135" s="5"/>
      <c r="I135" s="6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"/>
      <c r="B136" s="2"/>
      <c r="C136" s="124"/>
      <c r="D136" s="17"/>
      <c r="E136" s="2"/>
      <c r="F136" s="2"/>
      <c r="G136" s="4"/>
      <c r="H136" s="5"/>
      <c r="I136" s="6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"/>
      <c r="B137" s="2"/>
      <c r="C137" s="124"/>
      <c r="D137" s="17"/>
      <c r="E137" s="2"/>
      <c r="F137" s="2"/>
      <c r="G137" s="4"/>
      <c r="H137" s="5"/>
      <c r="I137" s="6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"/>
      <c r="B138" s="2"/>
      <c r="C138" s="124"/>
      <c r="D138" s="17"/>
      <c r="E138" s="2"/>
      <c r="F138" s="2"/>
      <c r="G138" s="4"/>
      <c r="H138" s="5"/>
      <c r="I138" s="6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"/>
      <c r="B139" s="2"/>
      <c r="C139" s="124"/>
      <c r="D139" s="17"/>
      <c r="E139" s="2"/>
      <c r="F139" s="2"/>
      <c r="G139" s="4"/>
      <c r="H139" s="5"/>
      <c r="I139" s="6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"/>
      <c r="B140" s="2"/>
      <c r="C140" s="124"/>
      <c r="D140" s="17"/>
      <c r="E140" s="2"/>
      <c r="F140" s="2"/>
      <c r="G140" s="4"/>
      <c r="H140" s="5"/>
      <c r="I140" s="6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"/>
      <c r="B141" s="2"/>
      <c r="C141" s="124"/>
      <c r="D141" s="17"/>
      <c r="E141" s="2"/>
      <c r="F141" s="2"/>
      <c r="G141" s="4"/>
      <c r="H141" s="5"/>
      <c r="I141" s="6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"/>
      <c r="B142" s="2"/>
      <c r="C142" s="124"/>
      <c r="D142" s="17"/>
      <c r="E142" s="2"/>
      <c r="F142" s="2"/>
      <c r="G142" s="4"/>
      <c r="H142" s="5"/>
      <c r="I142" s="6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"/>
      <c r="B143" s="2"/>
      <c r="C143" s="124"/>
      <c r="D143" s="17"/>
      <c r="E143" s="2"/>
      <c r="F143" s="2"/>
      <c r="G143" s="4"/>
      <c r="H143" s="5"/>
      <c r="I143" s="6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"/>
      <c r="B144" s="2"/>
      <c r="C144" s="124"/>
      <c r="D144" s="17"/>
      <c r="E144" s="2"/>
      <c r="F144" s="2"/>
      <c r="G144" s="4"/>
      <c r="H144" s="5"/>
      <c r="I144" s="6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"/>
      <c r="B145" s="2"/>
      <c r="C145" s="124"/>
      <c r="D145" s="17"/>
      <c r="E145" s="2"/>
      <c r="F145" s="2"/>
      <c r="G145" s="4"/>
      <c r="H145" s="5"/>
      <c r="I145" s="6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"/>
      <c r="B146" s="2"/>
      <c r="C146" s="124"/>
      <c r="D146" s="17"/>
      <c r="E146" s="2"/>
      <c r="F146" s="2"/>
      <c r="G146" s="4"/>
      <c r="H146" s="5"/>
      <c r="I146" s="6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"/>
      <c r="B147" s="2"/>
      <c r="C147" s="124"/>
      <c r="D147" s="17"/>
      <c r="E147" s="2"/>
      <c r="F147" s="2"/>
      <c r="G147" s="4"/>
      <c r="H147" s="5"/>
      <c r="I147" s="6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"/>
      <c r="B148" s="2"/>
      <c r="C148" s="124"/>
      <c r="D148" s="17"/>
      <c r="E148" s="2"/>
      <c r="F148" s="2"/>
      <c r="G148" s="4"/>
      <c r="H148" s="5"/>
      <c r="I148" s="6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"/>
      <c r="B149" s="2"/>
      <c r="C149" s="124"/>
      <c r="D149" s="17"/>
      <c r="E149" s="2"/>
      <c r="F149" s="2"/>
      <c r="G149" s="4"/>
      <c r="H149" s="5"/>
      <c r="I149" s="6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"/>
      <c r="B150" s="2"/>
      <c r="C150" s="124"/>
      <c r="D150" s="17"/>
      <c r="E150" s="2"/>
      <c r="F150" s="2"/>
      <c r="G150" s="4"/>
      <c r="H150" s="5"/>
      <c r="I150" s="6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"/>
      <c r="B151" s="2"/>
      <c r="C151" s="124"/>
      <c r="D151" s="17"/>
      <c r="E151" s="2"/>
      <c r="F151" s="2"/>
      <c r="G151" s="4"/>
      <c r="H151" s="5"/>
      <c r="I151" s="6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"/>
      <c r="B152" s="2"/>
      <c r="C152" s="124"/>
      <c r="D152" s="17"/>
      <c r="E152" s="2"/>
      <c r="F152" s="2"/>
      <c r="G152" s="4"/>
      <c r="H152" s="5"/>
      <c r="I152" s="6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"/>
      <c r="B153" s="2"/>
      <c r="C153" s="124"/>
      <c r="D153" s="17"/>
      <c r="E153" s="2"/>
      <c r="F153" s="2"/>
      <c r="G153" s="4"/>
      <c r="H153" s="5"/>
      <c r="I153" s="6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"/>
      <c r="B154" s="2"/>
      <c r="C154" s="124"/>
      <c r="D154" s="17"/>
      <c r="E154" s="2"/>
      <c r="F154" s="2"/>
      <c r="G154" s="4"/>
      <c r="H154" s="5"/>
      <c r="I154" s="6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"/>
      <c r="B155" s="2"/>
      <c r="C155" s="124"/>
      <c r="D155" s="17"/>
      <c r="E155" s="2"/>
      <c r="F155" s="2"/>
      <c r="G155" s="4"/>
      <c r="H155" s="5"/>
      <c r="I155" s="6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"/>
      <c r="B156" s="2"/>
      <c r="C156" s="124"/>
      <c r="D156" s="17"/>
      <c r="E156" s="2"/>
      <c r="F156" s="2"/>
      <c r="G156" s="4"/>
      <c r="H156" s="5"/>
      <c r="I156" s="6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"/>
      <c r="B157" s="2"/>
      <c r="C157" s="124"/>
      <c r="D157" s="17"/>
      <c r="E157" s="2"/>
      <c r="F157" s="2"/>
      <c r="G157" s="4"/>
      <c r="H157" s="5"/>
      <c r="I157" s="6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"/>
      <c r="B158" s="2"/>
      <c r="C158" s="124"/>
      <c r="D158" s="17"/>
      <c r="E158" s="2"/>
      <c r="F158" s="2"/>
      <c r="G158" s="4"/>
      <c r="H158" s="5"/>
      <c r="I158" s="6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"/>
      <c r="B159" s="2"/>
      <c r="C159" s="124"/>
      <c r="D159" s="17"/>
      <c r="E159" s="2"/>
      <c r="F159" s="2"/>
      <c r="G159" s="4"/>
      <c r="H159" s="5"/>
      <c r="I159" s="6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"/>
      <c r="B160" s="2"/>
      <c r="C160" s="124"/>
      <c r="D160" s="17"/>
      <c r="E160" s="2"/>
      <c r="F160" s="2"/>
      <c r="G160" s="4"/>
      <c r="H160" s="5"/>
      <c r="I160" s="6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"/>
      <c r="B161" s="2"/>
      <c r="C161" s="124"/>
      <c r="D161" s="17"/>
      <c r="E161" s="2"/>
      <c r="F161" s="2"/>
      <c r="G161" s="4"/>
      <c r="H161" s="5"/>
      <c r="I161" s="6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"/>
      <c r="B162" s="2"/>
      <c r="C162" s="124"/>
      <c r="D162" s="17"/>
      <c r="E162" s="2"/>
      <c r="F162" s="2"/>
      <c r="G162" s="4"/>
      <c r="H162" s="5"/>
      <c r="I162" s="6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"/>
      <c r="B163" s="2"/>
      <c r="C163" s="124"/>
      <c r="D163" s="17"/>
      <c r="E163" s="2"/>
      <c r="F163" s="2"/>
      <c r="G163" s="4"/>
      <c r="H163" s="5"/>
      <c r="I163" s="6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"/>
      <c r="B164" s="2"/>
      <c r="C164" s="124"/>
      <c r="D164" s="17"/>
      <c r="E164" s="2"/>
      <c r="F164" s="2"/>
      <c r="G164" s="4"/>
      <c r="H164" s="5"/>
      <c r="I164" s="6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"/>
      <c r="B165" s="2"/>
      <c r="C165" s="124"/>
      <c r="D165" s="17"/>
      <c r="E165" s="2"/>
      <c r="F165" s="2"/>
      <c r="G165" s="4"/>
      <c r="H165" s="5"/>
      <c r="I165" s="6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"/>
      <c r="B166" s="2"/>
      <c r="C166" s="124"/>
      <c r="D166" s="17"/>
      <c r="E166" s="2"/>
      <c r="F166" s="2"/>
      <c r="G166" s="4"/>
      <c r="H166" s="5"/>
      <c r="I166" s="6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"/>
      <c r="B167" s="2"/>
      <c r="C167" s="124"/>
      <c r="D167" s="17"/>
      <c r="E167" s="2"/>
      <c r="F167" s="2"/>
      <c r="G167" s="4"/>
      <c r="H167" s="5"/>
      <c r="I167" s="6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"/>
      <c r="B168" s="2"/>
      <c r="C168" s="124"/>
      <c r="D168" s="17"/>
      <c r="E168" s="2"/>
      <c r="F168" s="2"/>
      <c r="G168" s="4"/>
      <c r="H168" s="5"/>
      <c r="I168" s="6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"/>
      <c r="B169" s="2"/>
      <c r="C169" s="124"/>
      <c r="D169" s="17"/>
      <c r="E169" s="2"/>
      <c r="F169" s="2"/>
      <c r="G169" s="4"/>
      <c r="H169" s="5"/>
      <c r="I169" s="6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"/>
      <c r="B170" s="2"/>
      <c r="C170" s="124"/>
      <c r="D170" s="17"/>
      <c r="E170" s="2"/>
      <c r="F170" s="2"/>
      <c r="G170" s="4"/>
      <c r="H170" s="5"/>
      <c r="I170" s="6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"/>
      <c r="B171" s="2"/>
      <c r="C171" s="124"/>
      <c r="D171" s="17"/>
      <c r="E171" s="2"/>
      <c r="F171" s="2"/>
      <c r="G171" s="4"/>
      <c r="H171" s="5"/>
      <c r="I171" s="6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"/>
      <c r="B172" s="2"/>
      <c r="C172" s="124"/>
      <c r="D172" s="17"/>
      <c r="E172" s="2"/>
      <c r="F172" s="2"/>
      <c r="G172" s="4"/>
      <c r="H172" s="5"/>
      <c r="I172" s="6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"/>
      <c r="B173" s="2"/>
      <c r="C173" s="124"/>
      <c r="D173" s="17"/>
      <c r="E173" s="2"/>
      <c r="F173" s="2"/>
      <c r="G173" s="4"/>
      <c r="H173" s="5"/>
      <c r="I173" s="6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"/>
      <c r="B174" s="2"/>
      <c r="C174" s="124"/>
      <c r="D174" s="17"/>
      <c r="E174" s="2"/>
      <c r="F174" s="2"/>
      <c r="G174" s="4"/>
      <c r="H174" s="5"/>
      <c r="I174" s="6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"/>
      <c r="B175" s="2"/>
      <c r="C175" s="124"/>
      <c r="D175" s="17"/>
      <c r="E175" s="2"/>
      <c r="F175" s="2"/>
      <c r="G175" s="4"/>
      <c r="H175" s="5"/>
      <c r="I175" s="6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"/>
      <c r="B176" s="2"/>
      <c r="C176" s="124"/>
      <c r="D176" s="17"/>
      <c r="E176" s="2"/>
      <c r="F176" s="2"/>
      <c r="G176" s="4"/>
      <c r="H176" s="5"/>
      <c r="I176" s="6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"/>
      <c r="B177" s="2"/>
      <c r="C177" s="124"/>
      <c r="D177" s="17"/>
      <c r="E177" s="2"/>
      <c r="F177" s="2"/>
      <c r="G177" s="4"/>
      <c r="H177" s="5"/>
      <c r="I177" s="6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"/>
      <c r="B178" s="2"/>
      <c r="C178" s="124"/>
      <c r="D178" s="17"/>
      <c r="E178" s="2"/>
      <c r="F178" s="2"/>
      <c r="G178" s="4"/>
      <c r="H178" s="5"/>
      <c r="I178" s="6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"/>
      <c r="B179" s="2"/>
      <c r="C179" s="124"/>
      <c r="D179" s="17"/>
      <c r="E179" s="2"/>
      <c r="F179" s="2"/>
      <c r="G179" s="4"/>
      <c r="H179" s="5"/>
      <c r="I179" s="6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"/>
      <c r="B180" s="2"/>
      <c r="C180" s="124"/>
      <c r="D180" s="17"/>
      <c r="E180" s="2"/>
      <c r="F180" s="2"/>
      <c r="G180" s="4"/>
      <c r="H180" s="5"/>
      <c r="I180" s="6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"/>
      <c r="B181" s="2"/>
      <c r="C181" s="124"/>
      <c r="D181" s="17"/>
      <c r="E181" s="2"/>
      <c r="F181" s="2"/>
      <c r="G181" s="4"/>
      <c r="H181" s="5"/>
      <c r="I181" s="6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"/>
      <c r="B182" s="2"/>
      <c r="C182" s="124"/>
      <c r="D182" s="17"/>
      <c r="E182" s="2"/>
      <c r="F182" s="2"/>
      <c r="G182" s="4"/>
      <c r="H182" s="5"/>
      <c r="I182" s="6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"/>
      <c r="B183" s="2"/>
      <c r="C183" s="124"/>
      <c r="D183" s="17"/>
      <c r="E183" s="2"/>
      <c r="F183" s="2"/>
      <c r="G183" s="4"/>
      <c r="H183" s="5"/>
      <c r="I183" s="6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"/>
      <c r="B184" s="2"/>
      <c r="C184" s="124"/>
      <c r="D184" s="17"/>
      <c r="E184" s="2"/>
      <c r="F184" s="2"/>
      <c r="G184" s="4"/>
      <c r="H184" s="5"/>
      <c r="I184" s="6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"/>
      <c r="B185" s="2"/>
      <c r="C185" s="124"/>
      <c r="D185" s="17"/>
      <c r="E185" s="2"/>
      <c r="F185" s="2"/>
      <c r="G185" s="4"/>
      <c r="H185" s="5"/>
      <c r="I185" s="6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"/>
      <c r="B186" s="2"/>
      <c r="C186" s="124"/>
      <c r="D186" s="17"/>
      <c r="E186" s="2"/>
      <c r="F186" s="2"/>
      <c r="G186" s="4"/>
      <c r="H186" s="5"/>
      <c r="I186" s="6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"/>
      <c r="B187" s="2"/>
      <c r="C187" s="124"/>
      <c r="D187" s="17"/>
      <c r="E187" s="2"/>
      <c r="F187" s="2"/>
      <c r="G187" s="4"/>
      <c r="H187" s="5"/>
      <c r="I187" s="6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"/>
      <c r="B188" s="2"/>
      <c r="C188" s="124"/>
      <c r="D188" s="17"/>
      <c r="E188" s="2"/>
      <c r="F188" s="2"/>
      <c r="G188" s="4"/>
      <c r="H188" s="5"/>
      <c r="I188" s="6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"/>
      <c r="B189" s="2"/>
      <c r="C189" s="124"/>
      <c r="D189" s="17"/>
      <c r="E189" s="2"/>
      <c r="F189" s="2"/>
      <c r="G189" s="4"/>
      <c r="H189" s="5"/>
      <c r="I189" s="6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"/>
      <c r="B190" s="2"/>
      <c r="C190" s="124"/>
      <c r="D190" s="17"/>
      <c r="E190" s="2"/>
      <c r="F190" s="2"/>
      <c r="G190" s="4"/>
      <c r="H190" s="5"/>
      <c r="I190" s="6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"/>
      <c r="B191" s="2"/>
      <c r="C191" s="124"/>
      <c r="D191" s="17"/>
      <c r="E191" s="2"/>
      <c r="F191" s="2"/>
      <c r="G191" s="4"/>
      <c r="H191" s="5"/>
      <c r="I191" s="6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"/>
      <c r="B192" s="2"/>
      <c r="C192" s="124"/>
      <c r="D192" s="17"/>
      <c r="E192" s="2"/>
      <c r="F192" s="2"/>
      <c r="G192" s="4"/>
      <c r="H192" s="5"/>
      <c r="I192" s="6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"/>
      <c r="B193" s="2"/>
      <c r="C193" s="124"/>
      <c r="D193" s="17"/>
      <c r="E193" s="2"/>
      <c r="F193" s="2"/>
      <c r="G193" s="4"/>
      <c r="H193" s="5"/>
      <c r="I193" s="6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"/>
      <c r="B194" s="2"/>
      <c r="C194" s="124"/>
      <c r="D194" s="17"/>
      <c r="E194" s="2"/>
      <c r="F194" s="2"/>
      <c r="G194" s="4"/>
      <c r="H194" s="5"/>
      <c r="I194" s="6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"/>
      <c r="B195" s="2"/>
      <c r="C195" s="124"/>
      <c r="D195" s="17"/>
      <c r="E195" s="2"/>
      <c r="F195" s="2"/>
      <c r="G195" s="4"/>
      <c r="H195" s="5"/>
      <c r="I195" s="6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"/>
      <c r="B196" s="2"/>
      <c r="C196" s="124"/>
      <c r="D196" s="17"/>
      <c r="E196" s="2"/>
      <c r="F196" s="2"/>
      <c r="G196" s="4"/>
      <c r="H196" s="5"/>
      <c r="I196" s="6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"/>
      <c r="B197" s="2"/>
      <c r="C197" s="124"/>
      <c r="D197" s="17"/>
      <c r="E197" s="2"/>
      <c r="F197" s="2"/>
      <c r="G197" s="4"/>
      <c r="H197" s="5"/>
      <c r="I197" s="6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"/>
      <c r="B198" s="2"/>
      <c r="C198" s="124"/>
      <c r="D198" s="17"/>
      <c r="E198" s="2"/>
      <c r="F198" s="2"/>
      <c r="G198" s="4"/>
      <c r="H198" s="5"/>
      <c r="I198" s="6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"/>
      <c r="B199" s="2"/>
      <c r="C199" s="124"/>
      <c r="D199" s="17"/>
      <c r="E199" s="2"/>
      <c r="F199" s="2"/>
      <c r="G199" s="4"/>
      <c r="H199" s="5"/>
      <c r="I199" s="6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"/>
      <c r="B200" s="2"/>
      <c r="C200" s="124"/>
      <c r="D200" s="17"/>
      <c r="E200" s="2"/>
      <c r="F200" s="2"/>
      <c r="G200" s="4"/>
      <c r="H200" s="5"/>
      <c r="I200" s="6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"/>
      <c r="B201" s="2"/>
      <c r="C201" s="124"/>
      <c r="D201" s="17"/>
      <c r="E201" s="2"/>
      <c r="F201" s="2"/>
      <c r="G201" s="4"/>
      <c r="H201" s="5"/>
      <c r="I201" s="6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"/>
      <c r="B202" s="2"/>
      <c r="C202" s="124"/>
      <c r="D202" s="17"/>
      <c r="E202" s="2"/>
      <c r="F202" s="2"/>
      <c r="G202" s="4"/>
      <c r="H202" s="5"/>
      <c r="I202" s="6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"/>
      <c r="B203" s="2"/>
      <c r="C203" s="124"/>
      <c r="D203" s="17"/>
      <c r="E203" s="2"/>
      <c r="F203" s="2"/>
      <c r="G203" s="4"/>
      <c r="H203" s="5"/>
      <c r="I203" s="6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"/>
      <c r="B204" s="2"/>
      <c r="C204" s="124"/>
      <c r="D204" s="17"/>
      <c r="E204" s="2"/>
      <c r="F204" s="2"/>
      <c r="G204" s="4"/>
      <c r="H204" s="5"/>
      <c r="I204" s="6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"/>
      <c r="B205" s="2"/>
      <c r="C205" s="124"/>
      <c r="D205" s="17"/>
      <c r="E205" s="2"/>
      <c r="F205" s="2"/>
      <c r="G205" s="4"/>
      <c r="H205" s="5"/>
      <c r="I205" s="6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"/>
      <c r="B206" s="2"/>
      <c r="C206" s="124"/>
      <c r="D206" s="17"/>
      <c r="E206" s="2"/>
      <c r="F206" s="2"/>
      <c r="G206" s="4"/>
      <c r="H206" s="5"/>
      <c r="I206" s="6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"/>
      <c r="B207" s="2"/>
      <c r="C207" s="124"/>
      <c r="D207" s="17"/>
      <c r="E207" s="2"/>
      <c r="F207" s="2"/>
      <c r="G207" s="4"/>
      <c r="H207" s="5"/>
      <c r="I207" s="6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"/>
      <c r="B208" s="2"/>
      <c r="C208" s="124"/>
      <c r="D208" s="17"/>
      <c r="E208" s="2"/>
      <c r="F208" s="2"/>
      <c r="G208" s="4"/>
      <c r="H208" s="5"/>
      <c r="I208" s="6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"/>
      <c r="B209" s="2"/>
      <c r="C209" s="124"/>
      <c r="D209" s="17"/>
      <c r="E209" s="2"/>
      <c r="F209" s="2"/>
      <c r="G209" s="4"/>
      <c r="H209" s="5"/>
      <c r="I209" s="6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"/>
      <c r="B210" s="2"/>
      <c r="C210" s="124"/>
      <c r="D210" s="17"/>
      <c r="E210" s="2"/>
      <c r="F210" s="2"/>
      <c r="G210" s="4"/>
      <c r="H210" s="5"/>
      <c r="I210" s="6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"/>
      <c r="B211" s="2"/>
      <c r="C211" s="124"/>
      <c r="D211" s="17"/>
      <c r="E211" s="2"/>
      <c r="F211" s="2"/>
      <c r="G211" s="4"/>
      <c r="H211" s="5"/>
      <c r="I211" s="6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"/>
      <c r="B212" s="2"/>
      <c r="C212" s="124"/>
      <c r="D212" s="17"/>
      <c r="E212" s="2"/>
      <c r="F212" s="2"/>
      <c r="G212" s="4"/>
      <c r="H212" s="5"/>
      <c r="I212" s="6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"/>
      <c r="B213" s="2"/>
      <c r="C213" s="124"/>
      <c r="D213" s="17"/>
      <c r="E213" s="2"/>
      <c r="F213" s="2"/>
      <c r="G213" s="4"/>
      <c r="H213" s="5"/>
      <c r="I213" s="6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"/>
      <c r="B214" s="2"/>
      <c r="C214" s="124"/>
      <c r="D214" s="17"/>
      <c r="E214" s="2"/>
      <c r="F214" s="2"/>
      <c r="G214" s="4"/>
      <c r="H214" s="5"/>
      <c r="I214" s="6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"/>
      <c r="B215" s="2"/>
      <c r="C215" s="124"/>
      <c r="D215" s="17"/>
      <c r="E215" s="2"/>
      <c r="F215" s="2"/>
      <c r="G215" s="4"/>
      <c r="H215" s="5"/>
      <c r="I215" s="6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"/>
      <c r="B216" s="2"/>
      <c r="C216" s="124"/>
      <c r="D216" s="17"/>
      <c r="E216" s="2"/>
      <c r="F216" s="2"/>
      <c r="G216" s="4"/>
      <c r="H216" s="5"/>
      <c r="I216" s="6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"/>
      <c r="B217" s="2"/>
      <c r="C217" s="124"/>
      <c r="D217" s="17"/>
      <c r="E217" s="2"/>
      <c r="F217" s="2"/>
      <c r="G217" s="4"/>
      <c r="H217" s="5"/>
      <c r="I217" s="6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"/>
      <c r="B218" s="2"/>
      <c r="C218" s="124"/>
      <c r="D218" s="17"/>
      <c r="E218" s="2"/>
      <c r="F218" s="2"/>
      <c r="G218" s="4"/>
      <c r="H218" s="5"/>
      <c r="I218" s="6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"/>
      <c r="B219" s="2"/>
      <c r="C219" s="124"/>
      <c r="D219" s="17"/>
      <c r="E219" s="2"/>
      <c r="F219" s="2"/>
      <c r="G219" s="4"/>
      <c r="H219" s="5"/>
      <c r="I219" s="6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"/>
      <c r="B220" s="2"/>
      <c r="C220" s="124"/>
      <c r="D220" s="17"/>
      <c r="E220" s="2"/>
      <c r="F220" s="2"/>
      <c r="G220" s="4"/>
      <c r="H220" s="5"/>
      <c r="I220" s="6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"/>
      <c r="B221" s="2"/>
      <c r="C221" s="124"/>
      <c r="D221" s="17"/>
      <c r="E221" s="2"/>
      <c r="F221" s="2"/>
      <c r="G221" s="4"/>
      <c r="H221" s="5"/>
      <c r="I221" s="6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"/>
      <c r="B222" s="2"/>
      <c r="C222" s="124"/>
      <c r="D222" s="17"/>
      <c r="E222" s="2"/>
      <c r="F222" s="2"/>
      <c r="G222" s="4"/>
      <c r="H222" s="5"/>
      <c r="I222" s="6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"/>
      <c r="B223" s="2"/>
      <c r="C223" s="124"/>
      <c r="D223" s="17"/>
      <c r="E223" s="2"/>
      <c r="F223" s="2"/>
      <c r="G223" s="4"/>
      <c r="H223" s="5"/>
      <c r="I223" s="6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"/>
      <c r="B224" s="2"/>
      <c r="C224" s="124"/>
      <c r="D224" s="17"/>
      <c r="E224" s="2"/>
      <c r="F224" s="2"/>
      <c r="G224" s="4"/>
      <c r="H224" s="5"/>
      <c r="I224" s="6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"/>
      <c r="B225" s="2"/>
      <c r="C225" s="124"/>
      <c r="D225" s="17"/>
      <c r="E225" s="2"/>
      <c r="F225" s="2"/>
      <c r="G225" s="4"/>
      <c r="H225" s="5"/>
      <c r="I225" s="6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"/>
      <c r="B226" s="2"/>
      <c r="C226" s="124"/>
      <c r="D226" s="17"/>
      <c r="E226" s="2"/>
      <c r="F226" s="2"/>
      <c r="G226" s="4"/>
      <c r="H226" s="5"/>
      <c r="I226" s="6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"/>
      <c r="B227" s="2"/>
      <c r="C227" s="241"/>
      <c r="D227" s="241"/>
      <c r="E227" s="2"/>
      <c r="F227" s="2"/>
      <c r="G227" s="4"/>
      <c r="H227" s="5"/>
      <c r="I227" s="6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"/>
      <c r="B228" s="2"/>
      <c r="C228" s="241"/>
      <c r="D228" s="241"/>
      <c r="E228" s="2"/>
      <c r="F228" s="2"/>
      <c r="G228" s="4"/>
      <c r="H228" s="5"/>
      <c r="I228" s="6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"/>
      <c r="B229" s="2"/>
      <c r="C229" s="241"/>
      <c r="D229" s="241"/>
      <c r="E229" s="2"/>
      <c r="F229" s="2"/>
      <c r="G229" s="4"/>
      <c r="H229" s="5"/>
      <c r="I229" s="6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"/>
      <c r="B230" s="2"/>
      <c r="C230" s="241"/>
      <c r="D230" s="241"/>
      <c r="E230" s="2"/>
      <c r="F230" s="2"/>
      <c r="G230" s="4"/>
      <c r="H230" s="5"/>
      <c r="I230" s="6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"/>
      <c r="B231" s="2"/>
      <c r="C231" s="241"/>
      <c r="D231" s="241"/>
      <c r="E231" s="2"/>
      <c r="F231" s="2"/>
      <c r="G231" s="4"/>
      <c r="H231" s="5"/>
      <c r="I231" s="6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"/>
      <c r="B232" s="2"/>
      <c r="C232" s="241"/>
      <c r="D232" s="241"/>
      <c r="E232" s="2"/>
      <c r="F232" s="2"/>
      <c r="G232" s="4"/>
      <c r="H232" s="5"/>
      <c r="I232" s="6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"/>
      <c r="B233" s="2"/>
      <c r="C233" s="241"/>
      <c r="D233" s="241"/>
      <c r="E233" s="2"/>
      <c r="F233" s="2"/>
      <c r="G233" s="4"/>
      <c r="H233" s="5"/>
      <c r="I233" s="6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"/>
      <c r="B234" s="2"/>
      <c r="C234" s="241"/>
      <c r="D234" s="241"/>
      <c r="E234" s="2"/>
      <c r="F234" s="2"/>
      <c r="G234" s="4"/>
      <c r="H234" s="5"/>
      <c r="I234" s="6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"/>
      <c r="B235" s="2"/>
      <c r="C235" s="241"/>
      <c r="D235" s="241"/>
      <c r="E235" s="2"/>
      <c r="F235" s="2"/>
      <c r="G235" s="4"/>
      <c r="H235" s="5"/>
      <c r="I235" s="6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"/>
      <c r="B236" s="2"/>
      <c r="C236" s="241"/>
      <c r="D236" s="241"/>
      <c r="E236" s="2"/>
      <c r="F236" s="2"/>
      <c r="G236" s="4"/>
      <c r="H236" s="5"/>
      <c r="I236" s="6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"/>
      <c r="B237" s="2"/>
      <c r="C237" s="241"/>
      <c r="D237" s="241"/>
      <c r="E237" s="2"/>
      <c r="F237" s="2"/>
      <c r="G237" s="4"/>
      <c r="H237" s="5"/>
      <c r="I237" s="6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"/>
      <c r="B238" s="2"/>
      <c r="C238" s="241"/>
      <c r="D238" s="241"/>
      <c r="E238" s="2"/>
      <c r="F238" s="2"/>
      <c r="G238" s="4"/>
      <c r="H238" s="5"/>
      <c r="I238" s="6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"/>
      <c r="B239" s="2"/>
      <c r="C239" s="241"/>
      <c r="D239" s="241"/>
      <c r="E239" s="2"/>
      <c r="F239" s="2"/>
      <c r="G239" s="4"/>
      <c r="H239" s="5"/>
      <c r="I239" s="6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"/>
      <c r="B240" s="2"/>
      <c r="C240" s="241"/>
      <c r="D240" s="241"/>
      <c r="E240" s="2"/>
      <c r="F240" s="2"/>
      <c r="G240" s="4"/>
      <c r="H240" s="5"/>
      <c r="I240" s="6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"/>
      <c r="B241" s="2"/>
      <c r="C241" s="241"/>
      <c r="D241" s="241"/>
      <c r="E241" s="2"/>
      <c r="F241" s="2"/>
      <c r="G241" s="4"/>
      <c r="H241" s="5"/>
      <c r="I241" s="6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"/>
      <c r="B242" s="2"/>
      <c r="C242" s="241"/>
      <c r="D242" s="241"/>
      <c r="E242" s="2"/>
      <c r="F242" s="2"/>
      <c r="G242" s="4"/>
      <c r="H242" s="5"/>
      <c r="I242" s="6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"/>
      <c r="B243" s="2"/>
      <c r="C243" s="241"/>
      <c r="D243" s="241"/>
      <c r="E243" s="2"/>
      <c r="F243" s="2"/>
      <c r="G243" s="4"/>
      <c r="H243" s="5"/>
      <c r="I243" s="6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"/>
      <c r="B244" s="2"/>
      <c r="C244" s="241"/>
      <c r="D244" s="241"/>
      <c r="E244" s="2"/>
      <c r="F244" s="2"/>
      <c r="G244" s="4"/>
      <c r="H244" s="5"/>
      <c r="I244" s="6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"/>
      <c r="B245" s="2"/>
      <c r="C245" s="241"/>
      <c r="D245" s="241"/>
      <c r="E245" s="2"/>
      <c r="F245" s="2"/>
      <c r="G245" s="4"/>
      <c r="H245" s="5"/>
      <c r="I245" s="6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"/>
      <c r="B246" s="2"/>
      <c r="C246" s="241"/>
      <c r="D246" s="241"/>
      <c r="E246" s="2"/>
      <c r="F246" s="2"/>
      <c r="G246" s="4"/>
      <c r="H246" s="5"/>
      <c r="I246" s="6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"/>
      <c r="B247" s="2"/>
      <c r="C247" s="241"/>
      <c r="D247" s="241"/>
      <c r="E247" s="2"/>
      <c r="F247" s="2"/>
      <c r="G247" s="4"/>
      <c r="H247" s="5"/>
      <c r="I247" s="6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"/>
      <c r="B248" s="2"/>
      <c r="C248" s="241"/>
      <c r="D248" s="241"/>
      <c r="E248" s="2"/>
      <c r="F248" s="2"/>
      <c r="G248" s="4"/>
      <c r="H248" s="5"/>
      <c r="I248" s="6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"/>
      <c r="B249" s="2"/>
      <c r="C249" s="241"/>
      <c r="D249" s="241"/>
      <c r="E249" s="2"/>
      <c r="F249" s="2"/>
      <c r="G249" s="4"/>
      <c r="H249" s="5"/>
      <c r="I249" s="6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"/>
      <c r="B250" s="2"/>
      <c r="C250" s="241"/>
      <c r="D250" s="241"/>
      <c r="E250" s="2"/>
      <c r="F250" s="2"/>
      <c r="G250" s="4"/>
      <c r="H250" s="5"/>
      <c r="I250" s="6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"/>
      <c r="B251" s="2"/>
      <c r="C251" s="241"/>
      <c r="D251" s="241"/>
      <c r="E251" s="2"/>
      <c r="F251" s="2"/>
      <c r="G251" s="4"/>
      <c r="H251" s="5"/>
      <c r="I251" s="6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"/>
      <c r="B252" s="2"/>
      <c r="C252" s="241"/>
      <c r="D252" s="241"/>
      <c r="E252" s="2"/>
      <c r="F252" s="2"/>
      <c r="G252" s="4"/>
      <c r="H252" s="5"/>
      <c r="I252" s="6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"/>
      <c r="B253" s="2"/>
      <c r="C253" s="241"/>
      <c r="D253" s="241"/>
      <c r="E253" s="2"/>
      <c r="F253" s="2"/>
      <c r="G253" s="4"/>
      <c r="H253" s="5"/>
      <c r="I253" s="6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"/>
      <c r="B254" s="2"/>
      <c r="C254" s="241"/>
      <c r="D254" s="241"/>
      <c r="E254" s="2"/>
      <c r="F254" s="2"/>
      <c r="G254" s="4"/>
      <c r="H254" s="5"/>
      <c r="I254" s="6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"/>
      <c r="B255" s="2"/>
      <c r="C255" s="241"/>
      <c r="D255" s="241"/>
      <c r="E255" s="2"/>
      <c r="F255" s="2"/>
      <c r="G255" s="4"/>
      <c r="H255" s="5"/>
      <c r="I255" s="6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"/>
      <c r="B256" s="2"/>
      <c r="C256" s="241"/>
      <c r="D256" s="241"/>
      <c r="E256" s="2"/>
      <c r="F256" s="2"/>
      <c r="G256" s="4"/>
      <c r="H256" s="5"/>
      <c r="I256" s="6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"/>
      <c r="B257" s="2"/>
      <c r="C257" s="241"/>
      <c r="D257" s="241"/>
      <c r="E257" s="2"/>
      <c r="F257" s="2"/>
      <c r="G257" s="4"/>
      <c r="H257" s="5"/>
      <c r="I257" s="6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"/>
      <c r="B258" s="2"/>
      <c r="C258" s="241"/>
      <c r="D258" s="241"/>
      <c r="E258" s="2"/>
      <c r="F258" s="2"/>
      <c r="G258" s="4"/>
      <c r="H258" s="5"/>
      <c r="I258" s="6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"/>
      <c r="B259" s="2"/>
      <c r="C259" s="241"/>
      <c r="D259" s="241"/>
      <c r="E259" s="2"/>
      <c r="F259" s="2"/>
      <c r="G259" s="4"/>
      <c r="H259" s="5"/>
      <c r="I259" s="6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"/>
      <c r="B260" s="2"/>
      <c r="C260" s="241"/>
      <c r="D260" s="241"/>
      <c r="E260" s="2"/>
      <c r="F260" s="2"/>
      <c r="G260" s="4"/>
      <c r="H260" s="5"/>
      <c r="I260" s="6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"/>
      <c r="B261" s="2"/>
      <c r="C261" s="241"/>
      <c r="D261" s="241"/>
      <c r="E261" s="2"/>
      <c r="F261" s="2"/>
      <c r="G261" s="4"/>
      <c r="H261" s="5"/>
      <c r="I261" s="6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"/>
      <c r="B262" s="2"/>
      <c r="C262" s="241"/>
      <c r="D262" s="241"/>
      <c r="E262" s="2"/>
      <c r="F262" s="2"/>
      <c r="G262" s="4"/>
      <c r="H262" s="5"/>
      <c r="I262" s="6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"/>
      <c r="B263" s="2"/>
      <c r="C263" s="241"/>
      <c r="D263" s="241"/>
      <c r="E263" s="2"/>
      <c r="F263" s="2"/>
      <c r="G263" s="4"/>
      <c r="H263" s="5"/>
      <c r="I263" s="6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"/>
      <c r="B264" s="2"/>
      <c r="C264" s="241"/>
      <c r="D264" s="241"/>
      <c r="E264" s="2"/>
      <c r="F264" s="2"/>
      <c r="G264" s="4"/>
      <c r="H264" s="5"/>
      <c r="I264" s="6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"/>
      <c r="B265" s="2"/>
      <c r="C265" s="241"/>
      <c r="D265" s="241"/>
      <c r="E265" s="2"/>
      <c r="F265" s="2"/>
      <c r="G265" s="4"/>
      <c r="H265" s="5"/>
      <c r="I265" s="6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"/>
      <c r="B266" s="2"/>
      <c r="C266" s="241"/>
      <c r="D266" s="241"/>
      <c r="E266" s="2"/>
      <c r="F266" s="2"/>
      <c r="G266" s="4"/>
      <c r="H266" s="5"/>
      <c r="I266" s="6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"/>
      <c r="B267" s="2"/>
      <c r="C267" s="241"/>
      <c r="D267" s="241"/>
      <c r="E267" s="2"/>
      <c r="F267" s="2"/>
      <c r="G267" s="4"/>
      <c r="H267" s="5"/>
      <c r="I267" s="6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"/>
      <c r="B268" s="2"/>
      <c r="C268" s="241"/>
      <c r="D268" s="241"/>
      <c r="E268" s="2"/>
      <c r="F268" s="2"/>
      <c r="G268" s="4"/>
      <c r="H268" s="5"/>
      <c r="I268" s="6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"/>
      <c r="B269" s="2"/>
      <c r="C269" s="241"/>
      <c r="D269" s="241"/>
      <c r="E269" s="2"/>
      <c r="F269" s="2"/>
      <c r="G269" s="4"/>
      <c r="H269" s="5"/>
      <c r="I269" s="6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"/>
      <c r="B270" s="2"/>
      <c r="C270" s="241"/>
      <c r="D270" s="241"/>
      <c r="E270" s="2"/>
      <c r="F270" s="2"/>
      <c r="G270" s="4"/>
      <c r="H270" s="5"/>
      <c r="I270" s="6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"/>
      <c r="B271" s="2"/>
      <c r="C271" s="241"/>
      <c r="D271" s="241"/>
      <c r="E271" s="2"/>
      <c r="F271" s="2"/>
      <c r="G271" s="4"/>
      <c r="H271" s="5"/>
      <c r="I271" s="6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"/>
      <c r="B272" s="2"/>
      <c r="C272" s="241"/>
      <c r="D272" s="241"/>
      <c r="E272" s="2"/>
      <c r="F272" s="2"/>
      <c r="G272" s="4"/>
      <c r="H272" s="5"/>
      <c r="I272" s="6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"/>
      <c r="B273" s="2"/>
      <c r="C273" s="241"/>
      <c r="D273" s="241"/>
      <c r="E273" s="2"/>
      <c r="F273" s="2"/>
      <c r="G273" s="4"/>
      <c r="H273" s="5"/>
      <c r="I273" s="6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"/>
      <c r="B274" s="2"/>
      <c r="C274" s="241"/>
      <c r="D274" s="241"/>
      <c r="E274" s="2"/>
      <c r="F274" s="2"/>
      <c r="G274" s="4"/>
      <c r="H274" s="5"/>
      <c r="I274" s="6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"/>
      <c r="B275" s="2"/>
      <c r="C275" s="241"/>
      <c r="D275" s="241"/>
      <c r="E275" s="2"/>
      <c r="F275" s="2"/>
      <c r="G275" s="4"/>
      <c r="H275" s="5"/>
      <c r="I275" s="6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"/>
      <c r="B276" s="2"/>
      <c r="C276" s="241"/>
      <c r="D276" s="241"/>
      <c r="E276" s="2"/>
      <c r="F276" s="2"/>
      <c r="G276" s="4"/>
      <c r="H276" s="5"/>
      <c r="I276" s="6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"/>
      <c r="B277" s="2"/>
      <c r="C277" s="241"/>
      <c r="D277" s="241"/>
      <c r="E277" s="2"/>
      <c r="F277" s="2"/>
      <c r="G277" s="4"/>
      <c r="H277" s="5"/>
      <c r="I277" s="6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"/>
      <c r="B278" s="2"/>
      <c r="C278" s="241"/>
      <c r="D278" s="241"/>
      <c r="E278" s="2"/>
      <c r="F278" s="2"/>
      <c r="G278" s="4"/>
      <c r="H278" s="5"/>
      <c r="I278" s="6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"/>
      <c r="B279" s="2"/>
      <c r="C279" s="241"/>
      <c r="D279" s="241"/>
      <c r="E279" s="2"/>
      <c r="F279" s="2"/>
      <c r="G279" s="4"/>
      <c r="H279" s="5"/>
      <c r="I279" s="6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"/>
      <c r="B280" s="2"/>
      <c r="C280" s="241"/>
      <c r="D280" s="241"/>
      <c r="E280" s="2"/>
      <c r="F280" s="2"/>
      <c r="G280" s="4"/>
      <c r="H280" s="5"/>
      <c r="I280" s="6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"/>
      <c r="B281" s="2"/>
      <c r="C281" s="241"/>
      <c r="D281" s="241"/>
      <c r="E281" s="2"/>
      <c r="F281" s="2"/>
      <c r="G281" s="4"/>
      <c r="H281" s="5"/>
      <c r="I281" s="6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"/>
      <c r="B282" s="2"/>
      <c r="C282" s="241"/>
      <c r="D282" s="241"/>
      <c r="E282" s="2"/>
      <c r="F282" s="2"/>
      <c r="G282" s="4"/>
      <c r="H282" s="5"/>
      <c r="I282" s="6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"/>
      <c r="B283" s="2"/>
      <c r="C283" s="241"/>
      <c r="D283" s="241"/>
      <c r="E283" s="2"/>
      <c r="F283" s="2"/>
      <c r="G283" s="4"/>
      <c r="H283" s="5"/>
      <c r="I283" s="6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"/>
      <c r="B284" s="2"/>
      <c r="C284" s="241"/>
      <c r="D284" s="241"/>
      <c r="E284" s="2"/>
      <c r="F284" s="2"/>
      <c r="G284" s="4"/>
      <c r="H284" s="5"/>
      <c r="I284" s="6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"/>
      <c r="B285" s="2"/>
      <c r="C285" s="241"/>
      <c r="D285" s="241"/>
      <c r="E285" s="2"/>
      <c r="F285" s="2"/>
      <c r="G285" s="4"/>
      <c r="H285" s="5"/>
      <c r="I285" s="6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"/>
      <c r="B286" s="2"/>
      <c r="C286" s="241"/>
      <c r="D286" s="241"/>
      <c r="E286" s="2"/>
      <c r="F286" s="2"/>
      <c r="G286" s="4"/>
      <c r="H286" s="5"/>
      <c r="I286" s="6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"/>
      <c r="B287" s="2"/>
      <c r="C287" s="241"/>
      <c r="D287" s="241"/>
      <c r="E287" s="2"/>
      <c r="F287" s="2"/>
      <c r="G287" s="4"/>
      <c r="H287" s="5"/>
      <c r="I287" s="6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"/>
      <c r="B288" s="2"/>
      <c r="C288" s="241"/>
      <c r="D288" s="241"/>
      <c r="E288" s="2"/>
      <c r="F288" s="2"/>
      <c r="G288" s="4"/>
      <c r="H288" s="5"/>
      <c r="I288" s="6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"/>
      <c r="B289" s="2"/>
      <c r="C289" s="241"/>
      <c r="D289" s="241"/>
      <c r="E289" s="2"/>
      <c r="F289" s="2"/>
      <c r="G289" s="4"/>
      <c r="H289" s="5"/>
      <c r="I289" s="6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"/>
      <c r="B290" s="2"/>
      <c r="C290" s="241"/>
      <c r="D290" s="241"/>
      <c r="E290" s="2"/>
      <c r="F290" s="2"/>
      <c r="G290" s="4"/>
      <c r="H290" s="5"/>
      <c r="I290" s="6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"/>
      <c r="B291" s="2"/>
      <c r="C291" s="241"/>
      <c r="D291" s="241"/>
      <c r="E291" s="2"/>
      <c r="F291" s="2"/>
      <c r="G291" s="4"/>
      <c r="H291" s="5"/>
      <c r="I291" s="6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"/>
      <c r="B292" s="2"/>
      <c r="C292" s="241"/>
      <c r="D292" s="241"/>
      <c r="E292" s="2"/>
      <c r="F292" s="2"/>
      <c r="G292" s="4"/>
      <c r="H292" s="5"/>
      <c r="I292" s="6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"/>
      <c r="B293" s="2"/>
      <c r="C293" s="241"/>
      <c r="D293" s="241"/>
      <c r="E293" s="2"/>
      <c r="F293" s="2"/>
      <c r="G293" s="4"/>
      <c r="H293" s="5"/>
      <c r="I293" s="6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"/>
      <c r="B294" s="2"/>
      <c r="C294" s="241"/>
      <c r="D294" s="241"/>
      <c r="E294" s="2"/>
      <c r="F294" s="2"/>
      <c r="G294" s="4"/>
      <c r="H294" s="5"/>
      <c r="I294" s="6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"/>
      <c r="B295" s="2"/>
      <c r="C295" s="241"/>
      <c r="D295" s="241"/>
      <c r="E295" s="2"/>
      <c r="F295" s="2"/>
      <c r="G295" s="4"/>
      <c r="H295" s="5"/>
      <c r="I295" s="6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"/>
      <c r="B296" s="2"/>
      <c r="C296" s="241"/>
      <c r="D296" s="241"/>
      <c r="E296" s="2"/>
      <c r="F296" s="2"/>
      <c r="G296" s="4"/>
      <c r="H296" s="5"/>
      <c r="I296" s="6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"/>
      <c r="B297" s="2"/>
      <c r="C297" s="241"/>
      <c r="D297" s="241"/>
      <c r="E297" s="2"/>
      <c r="F297" s="2"/>
      <c r="G297" s="4"/>
      <c r="H297" s="5"/>
      <c r="I297" s="6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"/>
      <c r="B298" s="2"/>
      <c r="C298" s="241"/>
      <c r="D298" s="241"/>
      <c r="E298" s="2"/>
      <c r="F298" s="2"/>
      <c r="G298" s="4"/>
      <c r="H298" s="5"/>
      <c r="I298" s="6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"/>
      <c r="B299" s="2"/>
      <c r="C299" s="241"/>
      <c r="D299" s="241"/>
      <c r="E299" s="2"/>
      <c r="F299" s="2"/>
      <c r="G299" s="4"/>
      <c r="H299" s="5"/>
      <c r="I299" s="6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"/>
      <c r="B300" s="2"/>
      <c r="C300" s="241"/>
      <c r="D300" s="241"/>
      <c r="E300" s="2"/>
      <c r="F300" s="2"/>
      <c r="G300" s="4"/>
      <c r="H300" s="5"/>
      <c r="I300" s="6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"/>
      <c r="B301" s="2"/>
      <c r="C301" s="241"/>
      <c r="D301" s="241"/>
      <c r="E301" s="2"/>
      <c r="F301" s="2"/>
      <c r="G301" s="4"/>
      <c r="H301" s="5"/>
      <c r="I301" s="6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"/>
      <c r="B302" s="2"/>
      <c r="C302" s="241"/>
      <c r="D302" s="241"/>
      <c r="E302" s="2"/>
      <c r="F302" s="2"/>
      <c r="G302" s="4"/>
      <c r="H302" s="5"/>
      <c r="I302" s="6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"/>
      <c r="B303" s="2"/>
      <c r="C303" s="241"/>
      <c r="D303" s="241"/>
      <c r="E303" s="2"/>
      <c r="F303" s="2"/>
      <c r="G303" s="4"/>
      <c r="H303" s="5"/>
      <c r="I303" s="6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"/>
      <c r="B304" s="2"/>
      <c r="C304" s="241"/>
      <c r="D304" s="241"/>
      <c r="E304" s="2"/>
      <c r="F304" s="2"/>
      <c r="G304" s="4"/>
      <c r="H304" s="5"/>
      <c r="I304" s="6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"/>
      <c r="B305" s="2"/>
      <c r="C305" s="241"/>
      <c r="D305" s="241"/>
      <c r="E305" s="2"/>
      <c r="F305" s="2"/>
      <c r="G305" s="4"/>
      <c r="H305" s="5"/>
      <c r="I305" s="6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"/>
      <c r="B306" s="2"/>
      <c r="C306" s="241"/>
      <c r="D306" s="241"/>
      <c r="E306" s="2"/>
      <c r="F306" s="2"/>
      <c r="G306" s="4"/>
      <c r="H306" s="5"/>
      <c r="I306" s="6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"/>
      <c r="B307" s="2"/>
      <c r="C307" s="241"/>
      <c r="D307" s="241"/>
      <c r="E307" s="2"/>
      <c r="F307" s="2"/>
      <c r="G307" s="4"/>
      <c r="H307" s="5"/>
      <c r="I307" s="6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"/>
      <c r="B308" s="2"/>
      <c r="C308" s="241"/>
      <c r="D308" s="241"/>
      <c r="E308" s="2"/>
      <c r="F308" s="2"/>
      <c r="G308" s="4"/>
      <c r="H308" s="5"/>
      <c r="I308" s="6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"/>
      <c r="B309" s="2"/>
      <c r="C309" s="241"/>
      <c r="D309" s="241"/>
      <c r="E309" s="2"/>
      <c r="F309" s="2"/>
      <c r="G309" s="4"/>
      <c r="H309" s="5"/>
      <c r="I309" s="6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"/>
      <c r="B310" s="2"/>
      <c r="C310" s="241"/>
      <c r="D310" s="241"/>
      <c r="E310" s="2"/>
      <c r="F310" s="2"/>
      <c r="G310" s="4"/>
      <c r="H310" s="5"/>
      <c r="I310" s="6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"/>
      <c r="B311" s="2"/>
      <c r="C311" s="241"/>
      <c r="D311" s="241"/>
      <c r="E311" s="2"/>
      <c r="F311" s="2"/>
      <c r="G311" s="4"/>
      <c r="H311" s="5"/>
      <c r="I311" s="6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"/>
      <c r="B312" s="2"/>
      <c r="C312" s="241"/>
      <c r="D312" s="241"/>
      <c r="E312" s="2"/>
      <c r="F312" s="2"/>
      <c r="G312" s="4"/>
      <c r="H312" s="5"/>
      <c r="I312" s="6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"/>
      <c r="B313" s="2"/>
      <c r="C313" s="241"/>
      <c r="D313" s="241"/>
      <c r="E313" s="2"/>
      <c r="F313" s="2"/>
      <c r="G313" s="4"/>
      <c r="H313" s="5"/>
      <c r="I313" s="6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"/>
      <c r="B314" s="2"/>
      <c r="C314" s="241"/>
      <c r="D314" s="241"/>
      <c r="E314" s="2"/>
      <c r="F314" s="2"/>
      <c r="G314" s="4"/>
      <c r="H314" s="5"/>
      <c r="I314" s="6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"/>
      <c r="B315" s="2"/>
      <c r="C315" s="241"/>
      <c r="D315" s="241"/>
      <c r="E315" s="2"/>
      <c r="F315" s="2"/>
      <c r="G315" s="4"/>
      <c r="H315" s="5"/>
      <c r="I315" s="6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"/>
      <c r="B316" s="2"/>
      <c r="C316" s="241"/>
      <c r="D316" s="241"/>
      <c r="E316" s="2"/>
      <c r="F316" s="2"/>
      <c r="G316" s="4"/>
      <c r="H316" s="5"/>
      <c r="I316" s="6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"/>
      <c r="B317" s="2"/>
      <c r="C317" s="241"/>
      <c r="D317" s="241"/>
      <c r="E317" s="2"/>
      <c r="F317" s="2"/>
      <c r="G317" s="4"/>
      <c r="H317" s="5"/>
      <c r="I317" s="6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"/>
      <c r="B318" s="2"/>
      <c r="C318" s="241"/>
      <c r="D318" s="241"/>
      <c r="E318" s="2"/>
      <c r="F318" s="2"/>
      <c r="G318" s="4"/>
      <c r="H318" s="5"/>
      <c r="I318" s="6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"/>
      <c r="B319" s="2"/>
      <c r="C319" s="241"/>
      <c r="D319" s="241"/>
      <c r="E319" s="2"/>
      <c r="F319" s="2"/>
      <c r="G319" s="4"/>
      <c r="H319" s="5"/>
      <c r="I319" s="6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"/>
      <c r="B320" s="2"/>
      <c r="C320" s="241"/>
      <c r="D320" s="241"/>
      <c r="E320" s="2"/>
      <c r="F320" s="2"/>
      <c r="G320" s="4"/>
      <c r="H320" s="5"/>
      <c r="I320" s="6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"/>
      <c r="B321" s="2"/>
      <c r="C321" s="241"/>
      <c r="D321" s="241"/>
      <c r="E321" s="2"/>
      <c r="F321" s="2"/>
      <c r="G321" s="4"/>
      <c r="H321" s="5"/>
      <c r="I321" s="6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"/>
      <c r="B322" s="2"/>
      <c r="C322" s="241"/>
      <c r="D322" s="241"/>
      <c r="E322" s="2"/>
      <c r="F322" s="2"/>
      <c r="G322" s="4"/>
      <c r="H322" s="5"/>
      <c r="I322" s="6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"/>
      <c r="B323" s="2"/>
      <c r="C323" s="241"/>
      <c r="D323" s="241"/>
      <c r="E323" s="2"/>
      <c r="F323" s="2"/>
      <c r="G323" s="4"/>
      <c r="H323" s="5"/>
      <c r="I323" s="6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"/>
      <c r="B324" s="2"/>
      <c r="C324" s="241"/>
      <c r="D324" s="241"/>
      <c r="E324" s="2"/>
      <c r="F324" s="2"/>
      <c r="G324" s="4"/>
      <c r="H324" s="5"/>
      <c r="I324" s="6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"/>
      <c r="B325" s="2"/>
      <c r="C325" s="241"/>
      <c r="D325" s="241"/>
      <c r="E325" s="2"/>
      <c r="F325" s="2"/>
      <c r="G325" s="4"/>
      <c r="H325" s="5"/>
      <c r="I325" s="6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"/>
      <c r="B326" s="2"/>
      <c r="C326" s="241"/>
      <c r="D326" s="241"/>
      <c r="E326" s="2"/>
      <c r="F326" s="2"/>
      <c r="G326" s="4"/>
      <c r="H326" s="5"/>
      <c r="I326" s="6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"/>
      <c r="B327" s="2"/>
      <c r="C327" s="241"/>
      <c r="D327" s="241"/>
      <c r="E327" s="2"/>
      <c r="F327" s="2"/>
      <c r="G327" s="4"/>
      <c r="H327" s="5"/>
      <c r="I327" s="6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"/>
      <c r="B328" s="2"/>
      <c r="C328" s="241"/>
      <c r="D328" s="241"/>
      <c r="E328" s="2"/>
      <c r="F328" s="2"/>
      <c r="G328" s="4"/>
      <c r="H328" s="5"/>
      <c r="I328" s="6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"/>
      <c r="B329" s="2"/>
      <c r="C329" s="241"/>
      <c r="D329" s="241"/>
      <c r="E329" s="2"/>
      <c r="F329" s="2"/>
      <c r="G329" s="4"/>
      <c r="H329" s="5"/>
      <c r="I329" s="6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"/>
      <c r="B330" s="2"/>
      <c r="C330" s="241"/>
      <c r="D330" s="241"/>
      <c r="E330" s="2"/>
      <c r="F330" s="2"/>
      <c r="G330" s="4"/>
      <c r="H330" s="5"/>
      <c r="I330" s="6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"/>
      <c r="B331" s="2"/>
      <c r="C331" s="241"/>
      <c r="D331" s="241"/>
      <c r="E331" s="2"/>
      <c r="F331" s="2"/>
      <c r="G331" s="4"/>
      <c r="H331" s="5"/>
      <c r="I331" s="6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"/>
      <c r="B332" s="2"/>
      <c r="C332" s="241"/>
      <c r="D332" s="241"/>
      <c r="E332" s="2"/>
      <c r="F332" s="2"/>
      <c r="G332" s="4"/>
      <c r="H332" s="5"/>
      <c r="I332" s="6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"/>
      <c r="B333" s="2"/>
      <c r="C333" s="241"/>
      <c r="D333" s="241"/>
      <c r="E333" s="2"/>
      <c r="F333" s="2"/>
      <c r="G333" s="4"/>
      <c r="H333" s="5"/>
      <c r="I333" s="6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"/>
      <c r="B334" s="2"/>
      <c r="C334" s="241"/>
      <c r="D334" s="241"/>
      <c r="E334" s="2"/>
      <c r="F334" s="2"/>
      <c r="G334" s="4"/>
      <c r="H334" s="5"/>
      <c r="I334" s="6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"/>
      <c r="B335" s="2"/>
      <c r="C335" s="241"/>
      <c r="D335" s="241"/>
      <c r="E335" s="2"/>
      <c r="F335" s="2"/>
      <c r="G335" s="4"/>
      <c r="H335" s="5"/>
      <c r="I335" s="6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"/>
      <c r="B336" s="2"/>
      <c r="C336" s="241"/>
      <c r="D336" s="241"/>
      <c r="E336" s="2"/>
      <c r="F336" s="2"/>
      <c r="G336" s="4"/>
      <c r="H336" s="5"/>
      <c r="I336" s="6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"/>
      <c r="B337" s="2"/>
      <c r="C337" s="241"/>
      <c r="D337" s="241"/>
      <c r="E337" s="2"/>
      <c r="F337" s="2"/>
      <c r="G337" s="4"/>
      <c r="H337" s="5"/>
      <c r="I337" s="6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"/>
      <c r="B338" s="2"/>
      <c r="C338" s="241"/>
      <c r="D338" s="241"/>
      <c r="E338" s="2"/>
      <c r="F338" s="2"/>
      <c r="G338" s="4"/>
      <c r="H338" s="5"/>
      <c r="I338" s="6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"/>
      <c r="B339" s="2"/>
      <c r="C339" s="241"/>
      <c r="D339" s="241"/>
      <c r="E339" s="2"/>
      <c r="F339" s="2"/>
      <c r="G339" s="4"/>
      <c r="H339" s="5"/>
      <c r="I339" s="6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"/>
      <c r="B340" s="2"/>
      <c r="C340" s="241"/>
      <c r="D340" s="241"/>
      <c r="E340" s="2"/>
      <c r="F340" s="2"/>
      <c r="G340" s="4"/>
      <c r="H340" s="5"/>
      <c r="I340" s="6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"/>
      <c r="B341" s="2"/>
      <c r="C341" s="241"/>
      <c r="D341" s="241"/>
      <c r="E341" s="2"/>
      <c r="F341" s="2"/>
      <c r="G341" s="4"/>
      <c r="H341" s="5"/>
      <c r="I341" s="6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"/>
      <c r="B342" s="2"/>
      <c r="C342" s="241"/>
      <c r="D342" s="241"/>
      <c r="E342" s="2"/>
      <c r="F342" s="2"/>
      <c r="G342" s="4"/>
      <c r="H342" s="5"/>
      <c r="I342" s="6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"/>
      <c r="B343" s="2"/>
      <c r="C343" s="241"/>
      <c r="D343" s="241"/>
      <c r="E343" s="2"/>
      <c r="F343" s="2"/>
      <c r="G343" s="4"/>
      <c r="H343" s="5"/>
      <c r="I343" s="6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"/>
      <c r="B344" s="2"/>
      <c r="C344" s="241"/>
      <c r="D344" s="241"/>
      <c r="E344" s="2"/>
      <c r="F344" s="2"/>
      <c r="G344" s="4"/>
      <c r="H344" s="5"/>
      <c r="I344" s="6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"/>
      <c r="B345" s="2"/>
      <c r="C345" s="241"/>
      <c r="D345" s="241"/>
      <c r="E345" s="2"/>
      <c r="F345" s="2"/>
      <c r="G345" s="4"/>
      <c r="H345" s="5"/>
      <c r="I345" s="6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"/>
      <c r="B346" s="2"/>
      <c r="C346" s="241"/>
      <c r="D346" s="241"/>
      <c r="E346" s="2"/>
      <c r="F346" s="2"/>
      <c r="G346" s="4"/>
      <c r="H346" s="5"/>
      <c r="I346" s="6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"/>
      <c r="B347" s="2"/>
      <c r="C347" s="241"/>
      <c r="D347" s="241"/>
      <c r="E347" s="2"/>
      <c r="F347" s="2"/>
      <c r="G347" s="4"/>
      <c r="H347" s="5"/>
      <c r="I347" s="6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"/>
      <c r="B348" s="2"/>
      <c r="C348" s="241"/>
      <c r="D348" s="241"/>
      <c r="E348" s="2"/>
      <c r="F348" s="2"/>
      <c r="G348" s="4"/>
      <c r="H348" s="5"/>
      <c r="I348" s="6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"/>
      <c r="B349" s="2"/>
      <c r="C349" s="241"/>
      <c r="D349" s="241"/>
      <c r="E349" s="2"/>
      <c r="F349" s="2"/>
      <c r="G349" s="4"/>
      <c r="H349" s="5"/>
      <c r="I349" s="6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"/>
      <c r="B350" s="2"/>
      <c r="C350" s="241"/>
      <c r="D350" s="241"/>
      <c r="E350" s="2"/>
      <c r="F350" s="2"/>
      <c r="G350" s="4"/>
      <c r="H350" s="5"/>
      <c r="I350" s="6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"/>
      <c r="B351" s="2"/>
      <c r="C351" s="241"/>
      <c r="D351" s="241"/>
      <c r="E351" s="2"/>
      <c r="F351" s="2"/>
      <c r="G351" s="4"/>
      <c r="H351" s="5"/>
      <c r="I351" s="6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"/>
      <c r="B352" s="2"/>
      <c r="C352" s="241"/>
      <c r="D352" s="241"/>
      <c r="E352" s="2"/>
      <c r="F352" s="2"/>
      <c r="G352" s="4"/>
      <c r="H352" s="5"/>
      <c r="I352" s="6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"/>
      <c r="B353" s="2"/>
      <c r="C353" s="241"/>
      <c r="D353" s="241"/>
      <c r="E353" s="2"/>
      <c r="F353" s="2"/>
      <c r="G353" s="4"/>
      <c r="H353" s="5"/>
      <c r="I353" s="6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"/>
      <c r="B354" s="2"/>
      <c r="C354" s="241"/>
      <c r="D354" s="241"/>
      <c r="E354" s="2"/>
      <c r="F354" s="2"/>
      <c r="G354" s="4"/>
      <c r="H354" s="5"/>
      <c r="I354" s="6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"/>
      <c r="B355" s="2"/>
      <c r="C355" s="241"/>
      <c r="D355" s="241"/>
      <c r="E355" s="2"/>
      <c r="F355" s="2"/>
      <c r="G355" s="4"/>
      <c r="H355" s="5"/>
      <c r="I355" s="6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"/>
      <c r="B356" s="2"/>
      <c r="C356" s="241"/>
      <c r="D356" s="241"/>
      <c r="E356" s="2"/>
      <c r="F356" s="2"/>
      <c r="G356" s="4"/>
      <c r="H356" s="5"/>
      <c r="I356" s="6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"/>
      <c r="B357" s="2"/>
      <c r="C357" s="241"/>
      <c r="D357" s="241"/>
      <c r="E357" s="2"/>
      <c r="F357" s="2"/>
      <c r="G357" s="4"/>
      <c r="H357" s="5"/>
      <c r="I357" s="6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"/>
      <c r="B358" s="2"/>
      <c r="C358" s="241"/>
      <c r="D358" s="241"/>
      <c r="E358" s="2"/>
      <c r="F358" s="2"/>
      <c r="G358" s="4"/>
      <c r="H358" s="5"/>
      <c r="I358" s="6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"/>
      <c r="B359" s="2"/>
      <c r="C359" s="241"/>
      <c r="D359" s="241"/>
      <c r="E359" s="2"/>
      <c r="F359" s="2"/>
      <c r="G359" s="4"/>
      <c r="H359" s="5"/>
      <c r="I359" s="6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"/>
      <c r="B360" s="2"/>
      <c r="C360" s="241"/>
      <c r="D360" s="241"/>
      <c r="E360" s="2"/>
      <c r="F360" s="2"/>
      <c r="G360" s="4"/>
      <c r="H360" s="5"/>
      <c r="I360" s="6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"/>
      <c r="B361" s="2"/>
      <c r="C361" s="241"/>
      <c r="D361" s="241"/>
      <c r="E361" s="2"/>
      <c r="F361" s="2"/>
      <c r="G361" s="4"/>
      <c r="H361" s="5"/>
      <c r="I361" s="6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"/>
      <c r="B362" s="2"/>
      <c r="C362" s="241"/>
      <c r="D362" s="241"/>
      <c r="E362" s="2"/>
      <c r="F362" s="2"/>
      <c r="G362" s="4"/>
      <c r="H362" s="5"/>
      <c r="I362" s="6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"/>
      <c r="B363" s="2"/>
      <c r="C363" s="241"/>
      <c r="D363" s="241"/>
      <c r="E363" s="2"/>
      <c r="F363" s="2"/>
      <c r="G363" s="4"/>
      <c r="H363" s="5"/>
      <c r="I363" s="6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"/>
      <c r="B364" s="2"/>
      <c r="C364" s="241"/>
      <c r="D364" s="241"/>
      <c r="E364" s="2"/>
      <c r="F364" s="2"/>
      <c r="G364" s="4"/>
      <c r="H364" s="5"/>
      <c r="I364" s="6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"/>
      <c r="B365" s="2"/>
      <c r="C365" s="241"/>
      <c r="D365" s="241"/>
      <c r="E365" s="2"/>
      <c r="F365" s="2"/>
      <c r="G365" s="4"/>
      <c r="H365" s="5"/>
      <c r="I365" s="6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"/>
      <c r="B366" s="2"/>
      <c r="C366" s="241"/>
      <c r="D366" s="241"/>
      <c r="E366" s="2"/>
      <c r="F366" s="2"/>
      <c r="G366" s="4"/>
      <c r="H366" s="5"/>
      <c r="I366" s="6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"/>
      <c r="B367" s="2"/>
      <c r="C367" s="241"/>
      <c r="D367" s="241"/>
      <c r="E367" s="2"/>
      <c r="F367" s="2"/>
      <c r="G367" s="4"/>
      <c r="H367" s="5"/>
      <c r="I367" s="6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"/>
      <c r="B368" s="2"/>
      <c r="C368" s="241"/>
      <c r="D368" s="241"/>
      <c r="E368" s="2"/>
      <c r="F368" s="2"/>
      <c r="G368" s="4"/>
      <c r="H368" s="5"/>
      <c r="I368" s="6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"/>
      <c r="B369" s="2"/>
      <c r="C369" s="241"/>
      <c r="D369" s="241"/>
      <c r="E369" s="2"/>
      <c r="F369" s="2"/>
      <c r="G369" s="4"/>
      <c r="H369" s="5"/>
      <c r="I369" s="6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"/>
      <c r="B370" s="2"/>
      <c r="C370" s="241"/>
      <c r="D370" s="241"/>
      <c r="E370" s="2"/>
      <c r="F370" s="2"/>
      <c r="G370" s="4"/>
      <c r="H370" s="5"/>
      <c r="I370" s="6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"/>
      <c r="B371" s="2"/>
      <c r="C371" s="241"/>
      <c r="D371" s="241"/>
      <c r="E371" s="2"/>
      <c r="F371" s="2"/>
      <c r="G371" s="4"/>
      <c r="H371" s="5"/>
      <c r="I371" s="6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"/>
      <c r="B372" s="2"/>
      <c r="C372" s="241"/>
      <c r="D372" s="241"/>
      <c r="E372" s="2"/>
      <c r="F372" s="2"/>
      <c r="G372" s="4"/>
      <c r="H372" s="5"/>
      <c r="I372" s="6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"/>
      <c r="B373" s="2"/>
      <c r="C373" s="241"/>
      <c r="D373" s="241"/>
      <c r="E373" s="2"/>
      <c r="F373" s="2"/>
      <c r="G373" s="4"/>
      <c r="H373" s="5"/>
      <c r="I373" s="6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"/>
      <c r="B374" s="2"/>
      <c r="C374" s="241"/>
      <c r="D374" s="241"/>
      <c r="E374" s="2"/>
      <c r="F374" s="2"/>
      <c r="G374" s="4"/>
      <c r="H374" s="5"/>
      <c r="I374" s="6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"/>
      <c r="B375" s="2"/>
      <c r="C375" s="241"/>
      <c r="D375" s="241"/>
      <c r="E375" s="2"/>
      <c r="F375" s="2"/>
      <c r="G375" s="4"/>
      <c r="H375" s="5"/>
      <c r="I375" s="6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"/>
      <c r="B376" s="2"/>
      <c r="C376" s="241"/>
      <c r="D376" s="241"/>
      <c r="E376" s="2"/>
      <c r="F376" s="2"/>
      <c r="G376" s="4"/>
      <c r="H376" s="5"/>
      <c r="I376" s="6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"/>
      <c r="B377" s="2"/>
      <c r="C377" s="241"/>
      <c r="D377" s="241"/>
      <c r="E377" s="2"/>
      <c r="F377" s="2"/>
      <c r="G377" s="4"/>
      <c r="H377" s="5"/>
      <c r="I377" s="6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"/>
      <c r="B378" s="2"/>
      <c r="C378" s="241"/>
      <c r="D378" s="241"/>
      <c r="E378" s="2"/>
      <c r="F378" s="2"/>
      <c r="G378" s="4"/>
      <c r="H378" s="5"/>
      <c r="I378" s="6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"/>
      <c r="B379" s="2"/>
      <c r="C379" s="241"/>
      <c r="D379" s="241"/>
      <c r="E379" s="2"/>
      <c r="F379" s="2"/>
      <c r="G379" s="4"/>
      <c r="H379" s="5"/>
      <c r="I379" s="6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"/>
      <c r="B380" s="2"/>
      <c r="C380" s="241"/>
      <c r="D380" s="241"/>
      <c r="E380" s="2"/>
      <c r="F380" s="2"/>
      <c r="G380" s="4"/>
      <c r="H380" s="5"/>
      <c r="I380" s="6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"/>
      <c r="B381" s="2"/>
      <c r="C381" s="241"/>
      <c r="D381" s="241"/>
      <c r="E381" s="2"/>
      <c r="F381" s="2"/>
      <c r="G381" s="4"/>
      <c r="H381" s="5"/>
      <c r="I381" s="6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"/>
      <c r="B382" s="2"/>
      <c r="C382" s="241"/>
      <c r="D382" s="241"/>
      <c r="E382" s="2"/>
      <c r="F382" s="2"/>
      <c r="G382" s="4"/>
      <c r="H382" s="5"/>
      <c r="I382" s="6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"/>
      <c r="B383" s="2"/>
      <c r="C383" s="241"/>
      <c r="D383" s="241"/>
      <c r="E383" s="2"/>
      <c r="F383" s="2"/>
      <c r="G383" s="4"/>
      <c r="H383" s="5"/>
      <c r="I383" s="6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"/>
      <c r="B384" s="2"/>
      <c r="C384" s="241"/>
      <c r="D384" s="241"/>
      <c r="E384" s="2"/>
      <c r="F384" s="2"/>
      <c r="G384" s="4"/>
      <c r="H384" s="5"/>
      <c r="I384" s="6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"/>
      <c r="B385" s="2"/>
      <c r="C385" s="241"/>
      <c r="D385" s="241"/>
      <c r="E385" s="2"/>
      <c r="F385" s="2"/>
      <c r="G385" s="4"/>
      <c r="H385" s="5"/>
      <c r="I385" s="6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"/>
      <c r="B386" s="2"/>
      <c r="C386" s="241"/>
      <c r="D386" s="241"/>
      <c r="E386" s="2"/>
      <c r="F386" s="2"/>
      <c r="G386" s="4"/>
      <c r="H386" s="5"/>
      <c r="I386" s="6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"/>
      <c r="B387" s="2"/>
      <c r="C387" s="241"/>
      <c r="D387" s="241"/>
      <c r="E387" s="2"/>
      <c r="F387" s="2"/>
      <c r="G387" s="4"/>
      <c r="H387" s="5"/>
      <c r="I387" s="6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"/>
      <c r="B388" s="2"/>
      <c r="C388" s="241"/>
      <c r="D388" s="241"/>
      <c r="E388" s="2"/>
      <c r="F388" s="2"/>
      <c r="G388" s="4"/>
      <c r="H388" s="5"/>
      <c r="I388" s="6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"/>
      <c r="B389" s="2"/>
      <c r="C389" s="241"/>
      <c r="D389" s="241"/>
      <c r="E389" s="2"/>
      <c r="F389" s="2"/>
      <c r="G389" s="4"/>
      <c r="H389" s="5"/>
      <c r="I389" s="6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"/>
      <c r="B390" s="2"/>
      <c r="C390" s="241"/>
      <c r="D390" s="241"/>
      <c r="E390" s="2"/>
      <c r="F390" s="2"/>
      <c r="G390" s="4"/>
      <c r="H390" s="5"/>
      <c r="I390" s="6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"/>
      <c r="B391" s="2"/>
      <c r="C391" s="241"/>
      <c r="D391" s="241"/>
      <c r="E391" s="2"/>
      <c r="F391" s="2"/>
      <c r="G391" s="4"/>
      <c r="H391" s="5"/>
      <c r="I391" s="6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"/>
      <c r="B392" s="2"/>
      <c r="C392" s="241"/>
      <c r="D392" s="241"/>
      <c r="E392" s="2"/>
      <c r="F392" s="2"/>
      <c r="G392" s="4"/>
      <c r="H392" s="5"/>
      <c r="I392" s="6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"/>
      <c r="B393" s="2"/>
      <c r="C393" s="241"/>
      <c r="D393" s="241"/>
      <c r="E393" s="2"/>
      <c r="F393" s="2"/>
      <c r="G393" s="4"/>
      <c r="H393" s="5"/>
      <c r="I393" s="6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"/>
      <c r="B394" s="2"/>
      <c r="C394" s="241"/>
      <c r="D394" s="241"/>
      <c r="E394" s="2"/>
      <c r="F394" s="2"/>
      <c r="G394" s="4"/>
      <c r="H394" s="5"/>
      <c r="I394" s="6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"/>
      <c r="B395" s="2"/>
      <c r="C395" s="241"/>
      <c r="D395" s="241"/>
      <c r="E395" s="2"/>
      <c r="F395" s="2"/>
      <c r="G395" s="4"/>
      <c r="H395" s="5"/>
      <c r="I395" s="6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"/>
      <c r="B396" s="2"/>
      <c r="C396" s="241"/>
      <c r="D396" s="241"/>
      <c r="E396" s="2"/>
      <c r="F396" s="2"/>
      <c r="G396" s="4"/>
      <c r="H396" s="5"/>
      <c r="I396" s="6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"/>
      <c r="B397" s="2"/>
      <c r="C397" s="241"/>
      <c r="D397" s="241"/>
      <c r="E397" s="2"/>
      <c r="F397" s="2"/>
      <c r="G397" s="4"/>
      <c r="H397" s="5"/>
      <c r="I397" s="6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"/>
      <c r="B398" s="2"/>
      <c r="C398" s="241"/>
      <c r="D398" s="241"/>
      <c r="E398" s="2"/>
      <c r="F398" s="2"/>
      <c r="G398" s="4"/>
      <c r="H398" s="5"/>
      <c r="I398" s="6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"/>
      <c r="B399" s="2"/>
      <c r="C399" s="241"/>
      <c r="D399" s="241"/>
      <c r="E399" s="2"/>
      <c r="F399" s="2"/>
      <c r="G399" s="4"/>
      <c r="H399" s="5"/>
      <c r="I399" s="6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"/>
      <c r="B400" s="2"/>
      <c r="C400" s="241"/>
      <c r="D400" s="241"/>
      <c r="E400" s="2"/>
      <c r="F400" s="2"/>
      <c r="G400" s="4"/>
      <c r="H400" s="5"/>
      <c r="I400" s="6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"/>
      <c r="B401" s="2"/>
      <c r="C401" s="241"/>
      <c r="D401" s="241"/>
      <c r="E401" s="2"/>
      <c r="F401" s="2"/>
      <c r="G401" s="4"/>
      <c r="H401" s="5"/>
      <c r="I401" s="6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"/>
      <c r="B402" s="2"/>
      <c r="C402" s="241"/>
      <c r="D402" s="241"/>
      <c r="E402" s="2"/>
      <c r="F402" s="2"/>
      <c r="G402" s="4"/>
      <c r="H402" s="5"/>
      <c r="I402" s="6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"/>
      <c r="B403" s="2"/>
      <c r="C403" s="241"/>
      <c r="D403" s="241"/>
      <c r="E403" s="2"/>
      <c r="F403" s="2"/>
      <c r="G403" s="4"/>
      <c r="H403" s="5"/>
      <c r="I403" s="6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"/>
      <c r="B404" s="2"/>
      <c r="C404" s="241"/>
      <c r="D404" s="241"/>
      <c r="E404" s="2"/>
      <c r="F404" s="2"/>
      <c r="G404" s="4"/>
      <c r="H404" s="5"/>
      <c r="I404" s="6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"/>
      <c r="B405" s="2"/>
      <c r="C405" s="241"/>
      <c r="D405" s="241"/>
      <c r="E405" s="2"/>
      <c r="F405" s="2"/>
      <c r="G405" s="4"/>
      <c r="H405" s="5"/>
      <c r="I405" s="6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"/>
      <c r="B406" s="2"/>
      <c r="C406" s="241"/>
      <c r="D406" s="241"/>
      <c r="E406" s="2"/>
      <c r="F406" s="2"/>
      <c r="G406" s="4"/>
      <c r="H406" s="5"/>
      <c r="I406" s="6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"/>
      <c r="B407" s="2"/>
      <c r="C407" s="241"/>
      <c r="D407" s="241"/>
      <c r="E407" s="2"/>
      <c r="F407" s="2"/>
      <c r="G407" s="4"/>
      <c r="H407" s="5"/>
      <c r="I407" s="6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"/>
      <c r="B408" s="2"/>
      <c r="C408" s="241"/>
      <c r="D408" s="241"/>
      <c r="E408" s="2"/>
      <c r="F408" s="2"/>
      <c r="G408" s="4"/>
      <c r="H408" s="5"/>
      <c r="I408" s="6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"/>
      <c r="B409" s="2"/>
      <c r="C409" s="241"/>
      <c r="D409" s="241"/>
      <c r="E409" s="2"/>
      <c r="F409" s="2"/>
      <c r="G409" s="4"/>
      <c r="H409" s="5"/>
      <c r="I409" s="6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"/>
      <c r="B410" s="2"/>
      <c r="C410" s="241"/>
      <c r="D410" s="241"/>
      <c r="E410" s="2"/>
      <c r="F410" s="2"/>
      <c r="G410" s="4"/>
      <c r="H410" s="5"/>
      <c r="I410" s="6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"/>
      <c r="B411" s="2"/>
      <c r="C411" s="241"/>
      <c r="D411" s="241"/>
      <c r="E411" s="2"/>
      <c r="F411" s="2"/>
      <c r="G411" s="4"/>
      <c r="H411" s="5"/>
      <c r="I411" s="6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"/>
      <c r="B412" s="2"/>
      <c r="C412" s="241"/>
      <c r="D412" s="241"/>
      <c r="E412" s="2"/>
      <c r="F412" s="2"/>
      <c r="G412" s="4"/>
      <c r="H412" s="5"/>
      <c r="I412" s="6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"/>
      <c r="B413" s="2"/>
      <c r="C413" s="241"/>
      <c r="D413" s="241"/>
      <c r="E413" s="2"/>
      <c r="F413" s="2"/>
      <c r="G413" s="4"/>
      <c r="H413" s="5"/>
      <c r="I413" s="6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"/>
      <c r="B414" s="2"/>
      <c r="C414" s="241"/>
      <c r="D414" s="241"/>
      <c r="E414" s="2"/>
      <c r="F414" s="2"/>
      <c r="G414" s="4"/>
      <c r="H414" s="5"/>
      <c r="I414" s="6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"/>
      <c r="B415" s="2"/>
      <c r="C415" s="241"/>
      <c r="D415" s="241"/>
      <c r="E415" s="2"/>
      <c r="F415" s="2"/>
      <c r="G415" s="4"/>
      <c r="H415" s="5"/>
      <c r="I415" s="6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"/>
      <c r="B416" s="2"/>
      <c r="C416" s="241"/>
      <c r="D416" s="241"/>
      <c r="E416" s="2"/>
      <c r="F416" s="2"/>
      <c r="G416" s="4"/>
      <c r="H416" s="5"/>
      <c r="I416" s="6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"/>
      <c r="B417" s="2"/>
      <c r="C417" s="241"/>
      <c r="D417" s="241"/>
      <c r="E417" s="2"/>
      <c r="F417" s="2"/>
      <c r="G417" s="4"/>
      <c r="H417" s="5"/>
      <c r="I417" s="6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"/>
      <c r="B418" s="2"/>
      <c r="C418" s="241"/>
      <c r="D418" s="241"/>
      <c r="E418" s="2"/>
      <c r="F418" s="2"/>
      <c r="G418" s="4"/>
      <c r="H418" s="5"/>
      <c r="I418" s="6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"/>
      <c r="B419" s="2"/>
      <c r="C419" s="241"/>
      <c r="D419" s="241"/>
      <c r="E419" s="2"/>
      <c r="F419" s="2"/>
      <c r="G419" s="4"/>
      <c r="H419" s="5"/>
      <c r="I419" s="6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"/>
      <c r="B420" s="2"/>
      <c r="C420" s="241"/>
      <c r="D420" s="241"/>
      <c r="E420" s="2"/>
      <c r="F420" s="2"/>
      <c r="G420" s="4"/>
      <c r="H420" s="5"/>
      <c r="I420" s="6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"/>
      <c r="B421" s="2"/>
      <c r="C421" s="241"/>
      <c r="D421" s="241"/>
      <c r="E421" s="2"/>
      <c r="F421" s="2"/>
      <c r="G421" s="4"/>
      <c r="H421" s="5"/>
      <c r="I421" s="6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"/>
      <c r="B422" s="2"/>
      <c r="C422" s="241"/>
      <c r="D422" s="241"/>
      <c r="E422" s="2"/>
      <c r="F422" s="2"/>
      <c r="G422" s="4"/>
      <c r="H422" s="5"/>
      <c r="I422" s="6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"/>
      <c r="B423" s="2"/>
      <c r="C423" s="241"/>
      <c r="D423" s="241"/>
      <c r="E423" s="2"/>
      <c r="F423" s="2"/>
      <c r="G423" s="4"/>
      <c r="H423" s="5"/>
      <c r="I423" s="6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"/>
      <c r="B424" s="2"/>
      <c r="C424" s="241"/>
      <c r="D424" s="241"/>
      <c r="E424" s="2"/>
      <c r="F424" s="2"/>
      <c r="G424" s="4"/>
      <c r="H424" s="5"/>
      <c r="I424" s="6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"/>
      <c r="B425" s="2"/>
      <c r="C425" s="241"/>
      <c r="D425" s="241"/>
      <c r="E425" s="2"/>
      <c r="F425" s="2"/>
      <c r="G425" s="4"/>
      <c r="H425" s="5"/>
      <c r="I425" s="6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"/>
      <c r="B426" s="2"/>
      <c r="C426" s="241"/>
      <c r="D426" s="241"/>
      <c r="E426" s="2"/>
      <c r="F426" s="2"/>
      <c r="G426" s="4"/>
      <c r="H426" s="5"/>
      <c r="I426" s="6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"/>
      <c r="B427" s="2"/>
      <c r="C427" s="241"/>
      <c r="D427" s="241"/>
      <c r="E427" s="2"/>
      <c r="F427" s="2"/>
      <c r="G427" s="4"/>
      <c r="H427" s="5"/>
      <c r="I427" s="6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"/>
      <c r="B428" s="2"/>
      <c r="C428" s="241"/>
      <c r="D428" s="241"/>
      <c r="E428" s="2"/>
      <c r="F428" s="2"/>
      <c r="G428" s="4"/>
      <c r="H428" s="5"/>
      <c r="I428" s="6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"/>
      <c r="B429" s="2"/>
      <c r="C429" s="241"/>
      <c r="D429" s="241"/>
      <c r="E429" s="2"/>
      <c r="F429" s="2"/>
      <c r="G429" s="4"/>
      <c r="H429" s="5"/>
      <c r="I429" s="6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"/>
      <c r="B430" s="2"/>
      <c r="C430" s="241"/>
      <c r="D430" s="241"/>
      <c r="E430" s="2"/>
      <c r="F430" s="2"/>
      <c r="G430" s="4"/>
      <c r="H430" s="5"/>
      <c r="I430" s="6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"/>
      <c r="B431" s="2"/>
      <c r="C431" s="241"/>
      <c r="D431" s="241"/>
      <c r="E431" s="2"/>
      <c r="F431" s="2"/>
      <c r="G431" s="4"/>
      <c r="H431" s="5"/>
      <c r="I431" s="6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"/>
      <c r="B432" s="2"/>
      <c r="C432" s="241"/>
      <c r="D432" s="241"/>
      <c r="E432" s="2"/>
      <c r="F432" s="2"/>
      <c r="G432" s="4"/>
      <c r="H432" s="5"/>
      <c r="I432" s="6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"/>
      <c r="B433" s="2"/>
      <c r="C433" s="241"/>
      <c r="D433" s="241"/>
      <c r="E433" s="2"/>
      <c r="F433" s="2"/>
      <c r="G433" s="4"/>
      <c r="H433" s="5"/>
      <c r="I433" s="6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"/>
      <c r="B434" s="2"/>
      <c r="C434" s="241"/>
      <c r="D434" s="241"/>
      <c r="E434" s="2"/>
      <c r="F434" s="2"/>
      <c r="G434" s="4"/>
      <c r="H434" s="5"/>
      <c r="I434" s="6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"/>
      <c r="B435" s="2"/>
      <c r="C435" s="241"/>
      <c r="D435" s="241"/>
      <c r="E435" s="2"/>
      <c r="F435" s="2"/>
      <c r="G435" s="4"/>
      <c r="H435" s="5"/>
      <c r="I435" s="6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"/>
      <c r="B436" s="2"/>
      <c r="C436" s="241"/>
      <c r="D436" s="241"/>
      <c r="E436" s="2"/>
      <c r="F436" s="2"/>
      <c r="G436" s="4"/>
      <c r="H436" s="5"/>
      <c r="I436" s="6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"/>
      <c r="B437" s="2"/>
      <c r="C437" s="241"/>
      <c r="D437" s="241"/>
      <c r="E437" s="2"/>
      <c r="F437" s="2"/>
      <c r="G437" s="4"/>
      <c r="H437" s="5"/>
      <c r="I437" s="6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"/>
      <c r="B438" s="2"/>
      <c r="C438" s="241"/>
      <c r="D438" s="241"/>
      <c r="E438" s="2"/>
      <c r="F438" s="2"/>
      <c r="G438" s="4"/>
      <c r="H438" s="5"/>
      <c r="I438" s="6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"/>
      <c r="B439" s="2"/>
      <c r="C439" s="241"/>
      <c r="D439" s="241"/>
      <c r="E439" s="2"/>
      <c r="F439" s="2"/>
      <c r="G439" s="4"/>
      <c r="H439" s="5"/>
      <c r="I439" s="6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"/>
      <c r="B440" s="2"/>
      <c r="C440" s="241"/>
      <c r="D440" s="241"/>
      <c r="E440" s="2"/>
      <c r="F440" s="2"/>
      <c r="G440" s="4"/>
      <c r="H440" s="5"/>
      <c r="I440" s="6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"/>
      <c r="B441" s="2"/>
      <c r="C441" s="241"/>
      <c r="D441" s="241"/>
      <c r="E441" s="2"/>
      <c r="F441" s="2"/>
      <c r="G441" s="4"/>
      <c r="H441" s="5"/>
      <c r="I441" s="6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"/>
      <c r="B442" s="2"/>
      <c r="C442" s="241"/>
      <c r="D442" s="241"/>
      <c r="E442" s="2"/>
      <c r="F442" s="2"/>
      <c r="G442" s="4"/>
      <c r="H442" s="5"/>
      <c r="I442" s="6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"/>
      <c r="B443" s="2"/>
      <c r="C443" s="241"/>
      <c r="D443" s="241"/>
      <c r="E443" s="2"/>
      <c r="F443" s="2"/>
      <c r="G443" s="4"/>
      <c r="H443" s="5"/>
      <c r="I443" s="6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"/>
      <c r="B444" s="2"/>
      <c r="C444" s="241"/>
      <c r="D444" s="241"/>
      <c r="E444" s="2"/>
      <c r="F444" s="2"/>
      <c r="G444" s="4"/>
      <c r="H444" s="5"/>
      <c r="I444" s="6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"/>
      <c r="B445" s="2"/>
      <c r="C445" s="241"/>
      <c r="D445" s="241"/>
      <c r="E445" s="2"/>
      <c r="F445" s="2"/>
      <c r="G445" s="4"/>
      <c r="H445" s="5"/>
      <c r="I445" s="6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"/>
      <c r="B446" s="2"/>
      <c r="C446" s="241"/>
      <c r="D446" s="241"/>
      <c r="E446" s="2"/>
      <c r="F446" s="2"/>
      <c r="G446" s="4"/>
      <c r="H446" s="5"/>
      <c r="I446" s="6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"/>
      <c r="B447" s="2"/>
      <c r="C447" s="241"/>
      <c r="D447" s="241"/>
      <c r="E447" s="2"/>
      <c r="F447" s="2"/>
      <c r="G447" s="4"/>
      <c r="H447" s="5"/>
      <c r="I447" s="6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"/>
      <c r="B448" s="2"/>
      <c r="C448" s="241"/>
      <c r="D448" s="241"/>
      <c r="E448" s="2"/>
      <c r="F448" s="2"/>
      <c r="G448" s="4"/>
      <c r="H448" s="5"/>
      <c r="I448" s="6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"/>
      <c r="B449" s="2"/>
      <c r="C449" s="241"/>
      <c r="D449" s="241"/>
      <c r="E449" s="2"/>
      <c r="F449" s="2"/>
      <c r="G449" s="4"/>
      <c r="H449" s="5"/>
      <c r="I449" s="6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"/>
      <c r="B450" s="2"/>
      <c r="C450" s="241"/>
      <c r="D450" s="241"/>
      <c r="E450" s="2"/>
      <c r="F450" s="2"/>
      <c r="G450" s="4"/>
      <c r="H450" s="5"/>
      <c r="I450" s="6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"/>
      <c r="B451" s="2"/>
      <c r="C451" s="241"/>
      <c r="D451" s="241"/>
      <c r="E451" s="2"/>
      <c r="F451" s="2"/>
      <c r="G451" s="4"/>
      <c r="H451" s="5"/>
      <c r="I451" s="6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"/>
      <c r="B452" s="2"/>
      <c r="C452" s="241"/>
      <c r="D452" s="241"/>
      <c r="E452" s="2"/>
      <c r="F452" s="2"/>
      <c r="G452" s="4"/>
      <c r="H452" s="5"/>
      <c r="I452" s="6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"/>
      <c r="B453" s="2"/>
      <c r="C453" s="241"/>
      <c r="D453" s="241"/>
      <c r="E453" s="2"/>
      <c r="F453" s="2"/>
      <c r="G453" s="4"/>
      <c r="H453" s="5"/>
      <c r="I453" s="6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"/>
      <c r="B454" s="2"/>
      <c r="C454" s="241"/>
      <c r="D454" s="241"/>
      <c r="E454" s="2"/>
      <c r="F454" s="2"/>
      <c r="G454" s="4"/>
      <c r="H454" s="5"/>
      <c r="I454" s="6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"/>
      <c r="B455" s="2"/>
      <c r="C455" s="241"/>
      <c r="D455" s="241"/>
      <c r="E455" s="2"/>
      <c r="F455" s="2"/>
      <c r="G455" s="4"/>
      <c r="H455" s="5"/>
      <c r="I455" s="6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"/>
      <c r="B456" s="2"/>
      <c r="C456" s="241"/>
      <c r="D456" s="241"/>
      <c r="E456" s="2"/>
      <c r="F456" s="2"/>
      <c r="G456" s="4"/>
      <c r="H456" s="5"/>
      <c r="I456" s="6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"/>
      <c r="B457" s="2"/>
      <c r="C457" s="241"/>
      <c r="D457" s="241"/>
      <c r="E457" s="2"/>
      <c r="F457" s="2"/>
      <c r="G457" s="4"/>
      <c r="H457" s="5"/>
      <c r="I457" s="6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"/>
      <c r="B458" s="2"/>
      <c r="C458" s="241"/>
      <c r="D458" s="241"/>
      <c r="E458" s="2"/>
      <c r="F458" s="2"/>
      <c r="G458" s="4"/>
      <c r="H458" s="5"/>
      <c r="I458" s="6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"/>
      <c r="B459" s="2"/>
      <c r="C459" s="241"/>
      <c r="D459" s="241"/>
      <c r="E459" s="2"/>
      <c r="F459" s="2"/>
      <c r="G459" s="4"/>
      <c r="H459" s="5"/>
      <c r="I459" s="6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"/>
      <c r="B460" s="2"/>
      <c r="C460" s="241"/>
      <c r="D460" s="241"/>
      <c r="E460" s="2"/>
      <c r="F460" s="2"/>
      <c r="G460" s="4"/>
      <c r="H460" s="5"/>
      <c r="I460" s="6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"/>
      <c r="B461" s="2"/>
      <c r="C461" s="241"/>
      <c r="D461" s="241"/>
      <c r="E461" s="2"/>
      <c r="F461" s="2"/>
      <c r="G461" s="4"/>
      <c r="H461" s="5"/>
      <c r="I461" s="6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"/>
      <c r="B462" s="2"/>
      <c r="C462" s="241"/>
      <c r="D462" s="241"/>
      <c r="E462" s="2"/>
      <c r="F462" s="2"/>
      <c r="G462" s="4"/>
      <c r="H462" s="5"/>
      <c r="I462" s="6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"/>
      <c r="B463" s="2"/>
      <c r="C463" s="241"/>
      <c r="D463" s="241"/>
      <c r="E463" s="2"/>
      <c r="F463" s="2"/>
      <c r="G463" s="4"/>
      <c r="H463" s="5"/>
      <c r="I463" s="6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"/>
      <c r="B464" s="2"/>
      <c r="C464" s="241"/>
      <c r="D464" s="241"/>
      <c r="E464" s="2"/>
      <c r="F464" s="2"/>
      <c r="G464" s="4"/>
      <c r="H464" s="5"/>
      <c r="I464" s="6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"/>
      <c r="B465" s="2"/>
      <c r="C465" s="241"/>
      <c r="D465" s="241"/>
      <c r="E465" s="2"/>
      <c r="F465" s="2"/>
      <c r="G465" s="4"/>
      <c r="H465" s="5"/>
      <c r="I465" s="6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"/>
      <c r="B466" s="2"/>
      <c r="C466" s="241"/>
      <c r="D466" s="241"/>
      <c r="E466" s="2"/>
      <c r="F466" s="2"/>
      <c r="G466" s="4"/>
      <c r="H466" s="5"/>
      <c r="I466" s="6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"/>
      <c r="B467" s="2"/>
      <c r="C467" s="241"/>
      <c r="D467" s="241"/>
      <c r="E467" s="2"/>
      <c r="F467" s="2"/>
      <c r="G467" s="4"/>
      <c r="H467" s="5"/>
      <c r="I467" s="6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"/>
      <c r="B468" s="2"/>
      <c r="C468" s="241"/>
      <c r="D468" s="241"/>
      <c r="E468" s="2"/>
      <c r="F468" s="2"/>
      <c r="G468" s="4"/>
      <c r="H468" s="5"/>
      <c r="I468" s="6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"/>
      <c r="B469" s="2"/>
      <c r="C469" s="241"/>
      <c r="D469" s="241"/>
      <c r="E469" s="2"/>
      <c r="F469" s="2"/>
      <c r="G469" s="4"/>
      <c r="H469" s="5"/>
      <c r="I469" s="6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"/>
      <c r="B470" s="2"/>
      <c r="C470" s="241"/>
      <c r="D470" s="241"/>
      <c r="E470" s="2"/>
      <c r="F470" s="2"/>
      <c r="G470" s="4"/>
      <c r="H470" s="5"/>
      <c r="I470" s="6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"/>
      <c r="B471" s="2"/>
      <c r="C471" s="241"/>
      <c r="D471" s="241"/>
      <c r="E471" s="2"/>
      <c r="F471" s="2"/>
      <c r="G471" s="4"/>
      <c r="H471" s="5"/>
      <c r="I471" s="6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"/>
      <c r="B472" s="2"/>
      <c r="C472" s="241"/>
      <c r="D472" s="241"/>
      <c r="E472" s="2"/>
      <c r="F472" s="2"/>
      <c r="G472" s="4"/>
      <c r="H472" s="5"/>
      <c r="I472" s="6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"/>
      <c r="B473" s="2"/>
      <c r="C473" s="241"/>
      <c r="D473" s="241"/>
      <c r="E473" s="2"/>
      <c r="F473" s="2"/>
      <c r="G473" s="4"/>
      <c r="H473" s="5"/>
      <c r="I473" s="6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"/>
      <c r="B474" s="2"/>
      <c r="C474" s="241"/>
      <c r="D474" s="241"/>
      <c r="E474" s="2"/>
      <c r="F474" s="2"/>
      <c r="G474" s="4"/>
      <c r="H474" s="5"/>
      <c r="I474" s="6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"/>
      <c r="B475" s="2"/>
      <c r="C475" s="241"/>
      <c r="D475" s="241"/>
      <c r="E475" s="2"/>
      <c r="F475" s="2"/>
      <c r="G475" s="4"/>
      <c r="H475" s="5"/>
      <c r="I475" s="6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"/>
      <c r="B476" s="2"/>
      <c r="C476" s="241"/>
      <c r="D476" s="241"/>
      <c r="E476" s="2"/>
      <c r="F476" s="2"/>
      <c r="G476" s="4"/>
      <c r="H476" s="5"/>
      <c r="I476" s="6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"/>
      <c r="B477" s="2"/>
      <c r="C477" s="241"/>
      <c r="D477" s="241"/>
      <c r="E477" s="2"/>
      <c r="F477" s="2"/>
      <c r="G477" s="4"/>
      <c r="H477" s="5"/>
      <c r="I477" s="6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"/>
      <c r="B478" s="2"/>
      <c r="C478" s="241"/>
      <c r="D478" s="241"/>
      <c r="E478" s="2"/>
      <c r="F478" s="2"/>
      <c r="G478" s="4"/>
      <c r="H478" s="5"/>
      <c r="I478" s="6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"/>
      <c r="B479" s="2"/>
      <c r="C479" s="241"/>
      <c r="D479" s="241"/>
      <c r="E479" s="2"/>
      <c r="F479" s="2"/>
      <c r="G479" s="4"/>
      <c r="H479" s="5"/>
      <c r="I479" s="6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"/>
      <c r="B480" s="2"/>
      <c r="C480" s="241"/>
      <c r="D480" s="241"/>
      <c r="E480" s="2"/>
      <c r="F480" s="2"/>
      <c r="G480" s="4"/>
      <c r="H480" s="5"/>
      <c r="I480" s="6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"/>
      <c r="B481" s="2"/>
      <c r="C481" s="241"/>
      <c r="D481" s="241"/>
      <c r="E481" s="2"/>
      <c r="F481" s="2"/>
      <c r="G481" s="4"/>
      <c r="H481" s="5"/>
      <c r="I481" s="6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"/>
      <c r="B482" s="2"/>
      <c r="C482" s="241"/>
      <c r="D482" s="241"/>
      <c r="E482" s="2"/>
      <c r="F482" s="2"/>
      <c r="G482" s="4"/>
      <c r="H482" s="5"/>
      <c r="I482" s="6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"/>
      <c r="B483" s="2"/>
      <c r="C483" s="241"/>
      <c r="D483" s="241"/>
      <c r="E483" s="2"/>
      <c r="F483" s="2"/>
      <c r="G483" s="4"/>
      <c r="H483" s="5"/>
      <c r="I483" s="6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"/>
      <c r="B484" s="2"/>
      <c r="C484" s="241"/>
      <c r="D484" s="241"/>
      <c r="E484" s="2"/>
      <c r="F484" s="2"/>
      <c r="G484" s="4"/>
      <c r="H484" s="5"/>
      <c r="I484" s="6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"/>
      <c r="B485" s="2"/>
      <c r="C485" s="241"/>
      <c r="D485" s="241"/>
      <c r="E485" s="2"/>
      <c r="F485" s="2"/>
      <c r="G485" s="4"/>
      <c r="H485" s="5"/>
      <c r="I485" s="6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"/>
      <c r="B486" s="2"/>
      <c r="C486" s="241"/>
      <c r="D486" s="241"/>
      <c r="E486" s="2"/>
      <c r="F486" s="2"/>
      <c r="G486" s="4"/>
      <c r="H486" s="5"/>
      <c r="I486" s="6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"/>
      <c r="B487" s="2"/>
      <c r="C487" s="241"/>
      <c r="D487" s="241"/>
      <c r="E487" s="2"/>
      <c r="F487" s="2"/>
      <c r="G487" s="4"/>
      <c r="H487" s="5"/>
      <c r="I487" s="6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"/>
      <c r="B488" s="2"/>
      <c r="C488" s="241"/>
      <c r="D488" s="241"/>
      <c r="E488" s="2"/>
      <c r="F488" s="2"/>
      <c r="G488" s="4"/>
      <c r="H488" s="5"/>
      <c r="I488" s="6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"/>
      <c r="B489" s="2"/>
      <c r="C489" s="241"/>
      <c r="D489" s="241"/>
      <c r="E489" s="2"/>
      <c r="F489" s="2"/>
      <c r="G489" s="4"/>
      <c r="H489" s="5"/>
      <c r="I489" s="6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"/>
      <c r="B490" s="2"/>
      <c r="C490" s="241"/>
      <c r="D490" s="241"/>
      <c r="E490" s="2"/>
      <c r="F490" s="2"/>
      <c r="G490" s="4"/>
      <c r="H490" s="5"/>
      <c r="I490" s="6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"/>
      <c r="B491" s="2"/>
      <c r="C491" s="241"/>
      <c r="D491" s="241"/>
      <c r="E491" s="2"/>
      <c r="F491" s="2"/>
      <c r="G491" s="4"/>
      <c r="H491" s="5"/>
      <c r="I491" s="6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"/>
      <c r="B492" s="2"/>
      <c r="C492" s="241"/>
      <c r="D492" s="241"/>
      <c r="E492" s="2"/>
      <c r="F492" s="2"/>
      <c r="G492" s="4"/>
      <c r="H492" s="5"/>
      <c r="I492" s="6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"/>
      <c r="B493" s="2"/>
      <c r="C493" s="241"/>
      <c r="D493" s="241"/>
      <c r="E493" s="2"/>
      <c r="F493" s="2"/>
      <c r="G493" s="4"/>
      <c r="H493" s="5"/>
      <c r="I493" s="6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"/>
      <c r="B494" s="2"/>
      <c r="C494" s="241"/>
      <c r="D494" s="241"/>
      <c r="E494" s="2"/>
      <c r="F494" s="2"/>
      <c r="G494" s="4"/>
      <c r="H494" s="5"/>
      <c r="I494" s="6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"/>
      <c r="B495" s="2"/>
      <c r="C495" s="241"/>
      <c r="D495" s="241"/>
      <c r="E495" s="2"/>
      <c r="F495" s="2"/>
      <c r="G495" s="4"/>
      <c r="H495" s="5"/>
      <c r="I495" s="6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"/>
      <c r="B496" s="2"/>
      <c r="C496" s="241"/>
      <c r="D496" s="241"/>
      <c r="E496" s="2"/>
      <c r="F496" s="2"/>
      <c r="G496" s="4"/>
      <c r="H496" s="5"/>
      <c r="I496" s="6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"/>
      <c r="B497" s="2"/>
      <c r="C497" s="241"/>
      <c r="D497" s="241"/>
      <c r="E497" s="2"/>
      <c r="F497" s="2"/>
      <c r="G497" s="4"/>
      <c r="H497" s="5"/>
      <c r="I497" s="6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"/>
      <c r="B498" s="2"/>
      <c r="C498" s="241"/>
      <c r="D498" s="241"/>
      <c r="E498" s="2"/>
      <c r="F498" s="2"/>
      <c r="G498" s="4"/>
      <c r="H498" s="5"/>
      <c r="I498" s="6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"/>
      <c r="B499" s="2"/>
      <c r="C499" s="241"/>
      <c r="D499" s="241"/>
      <c r="E499" s="2"/>
      <c r="F499" s="2"/>
      <c r="G499" s="4"/>
      <c r="H499" s="5"/>
      <c r="I499" s="6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"/>
      <c r="B500" s="2"/>
      <c r="C500" s="241"/>
      <c r="D500" s="241"/>
      <c r="E500" s="2"/>
      <c r="F500" s="2"/>
      <c r="G500" s="4"/>
      <c r="H500" s="5"/>
      <c r="I500" s="6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"/>
      <c r="B501" s="2"/>
      <c r="C501" s="241"/>
      <c r="D501" s="241"/>
      <c r="E501" s="2"/>
      <c r="F501" s="2"/>
      <c r="G501" s="4"/>
      <c r="H501" s="5"/>
      <c r="I501" s="6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"/>
      <c r="B502" s="2"/>
      <c r="C502" s="241"/>
      <c r="D502" s="241"/>
      <c r="E502" s="2"/>
      <c r="F502" s="2"/>
      <c r="G502" s="4"/>
      <c r="H502" s="5"/>
      <c r="I502" s="6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"/>
      <c r="B503" s="2"/>
      <c r="C503" s="241"/>
      <c r="D503" s="241"/>
      <c r="E503" s="2"/>
      <c r="F503" s="2"/>
      <c r="G503" s="4"/>
      <c r="H503" s="5"/>
      <c r="I503" s="6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"/>
      <c r="B504" s="2"/>
      <c r="C504" s="241"/>
      <c r="D504" s="241"/>
      <c r="E504" s="2"/>
      <c r="F504" s="2"/>
      <c r="G504" s="4"/>
      <c r="H504" s="5"/>
      <c r="I504" s="6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"/>
      <c r="B505" s="2"/>
      <c r="C505" s="241"/>
      <c r="D505" s="241"/>
      <c r="E505" s="2"/>
      <c r="F505" s="2"/>
      <c r="G505" s="4"/>
      <c r="H505" s="5"/>
      <c r="I505" s="6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"/>
      <c r="B506" s="2"/>
      <c r="C506" s="241"/>
      <c r="D506" s="241"/>
      <c r="E506" s="2"/>
      <c r="F506" s="2"/>
      <c r="G506" s="4"/>
      <c r="H506" s="5"/>
      <c r="I506" s="6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"/>
      <c r="B507" s="2"/>
      <c r="C507" s="241"/>
      <c r="D507" s="241"/>
      <c r="E507" s="2"/>
      <c r="F507" s="2"/>
      <c r="G507" s="4"/>
      <c r="H507" s="5"/>
      <c r="I507" s="6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"/>
      <c r="B508" s="2"/>
      <c r="C508" s="241"/>
      <c r="D508" s="241"/>
      <c r="E508" s="2"/>
      <c r="F508" s="2"/>
      <c r="G508" s="4"/>
      <c r="H508" s="5"/>
      <c r="I508" s="6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"/>
      <c r="B509" s="2"/>
      <c r="C509" s="241"/>
      <c r="D509" s="241"/>
      <c r="E509" s="2"/>
      <c r="F509" s="2"/>
      <c r="G509" s="4"/>
      <c r="H509" s="5"/>
      <c r="I509" s="6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"/>
      <c r="B510" s="2"/>
      <c r="C510" s="241"/>
      <c r="D510" s="241"/>
      <c r="E510" s="2"/>
      <c r="F510" s="2"/>
      <c r="G510" s="4"/>
      <c r="H510" s="5"/>
      <c r="I510" s="6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"/>
      <c r="B511" s="2"/>
      <c r="C511" s="241"/>
      <c r="D511" s="241"/>
      <c r="E511" s="2"/>
      <c r="F511" s="2"/>
      <c r="G511" s="4"/>
      <c r="H511" s="5"/>
      <c r="I511" s="6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"/>
      <c r="B512" s="2"/>
      <c r="C512" s="241"/>
      <c r="D512" s="241"/>
      <c r="E512" s="2"/>
      <c r="F512" s="2"/>
      <c r="G512" s="4"/>
      <c r="H512" s="5"/>
      <c r="I512" s="6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"/>
      <c r="B513" s="2"/>
      <c r="C513" s="241"/>
      <c r="D513" s="241"/>
      <c r="E513" s="2"/>
      <c r="F513" s="2"/>
      <c r="G513" s="4"/>
      <c r="H513" s="5"/>
      <c r="I513" s="6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"/>
      <c r="B514" s="2"/>
      <c r="C514" s="241"/>
      <c r="D514" s="241"/>
      <c r="E514" s="2"/>
      <c r="F514" s="2"/>
      <c r="G514" s="4"/>
      <c r="H514" s="5"/>
      <c r="I514" s="6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"/>
      <c r="B515" s="2"/>
      <c r="C515" s="241"/>
      <c r="D515" s="241"/>
      <c r="E515" s="2"/>
      <c r="F515" s="2"/>
      <c r="G515" s="4"/>
      <c r="H515" s="5"/>
      <c r="I515" s="6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"/>
      <c r="B516" s="2"/>
      <c r="C516" s="241"/>
      <c r="D516" s="241"/>
      <c r="E516" s="2"/>
      <c r="F516" s="2"/>
      <c r="G516" s="4"/>
      <c r="H516" s="5"/>
      <c r="I516" s="6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"/>
      <c r="B517" s="2"/>
      <c r="C517" s="241"/>
      <c r="D517" s="241"/>
      <c r="E517" s="2"/>
      <c r="F517" s="2"/>
      <c r="G517" s="4"/>
      <c r="H517" s="5"/>
      <c r="I517" s="6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"/>
      <c r="B518" s="2"/>
      <c r="C518" s="241"/>
      <c r="D518" s="241"/>
      <c r="E518" s="2"/>
      <c r="F518" s="2"/>
      <c r="G518" s="4"/>
      <c r="H518" s="5"/>
      <c r="I518" s="6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"/>
      <c r="B519" s="2"/>
      <c r="C519" s="241"/>
      <c r="D519" s="241"/>
      <c r="E519" s="2"/>
      <c r="F519" s="2"/>
      <c r="G519" s="4"/>
      <c r="H519" s="5"/>
      <c r="I519" s="6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"/>
      <c r="B520" s="2"/>
      <c r="C520" s="241"/>
      <c r="D520" s="241"/>
      <c r="E520" s="2"/>
      <c r="F520" s="2"/>
      <c r="G520" s="4"/>
      <c r="H520" s="5"/>
      <c r="I520" s="6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"/>
      <c r="B521" s="2"/>
      <c r="C521" s="241"/>
      <c r="D521" s="241"/>
      <c r="E521" s="2"/>
      <c r="F521" s="2"/>
      <c r="G521" s="4"/>
      <c r="H521" s="5"/>
      <c r="I521" s="6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"/>
      <c r="B522" s="2"/>
      <c r="C522" s="241"/>
      <c r="D522" s="241"/>
      <c r="E522" s="2"/>
      <c r="F522" s="2"/>
      <c r="G522" s="4"/>
      <c r="H522" s="5"/>
      <c r="I522" s="6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"/>
      <c r="B523" s="2"/>
      <c r="C523" s="241"/>
      <c r="D523" s="241"/>
      <c r="E523" s="2"/>
      <c r="F523" s="2"/>
      <c r="G523" s="4"/>
      <c r="H523" s="5"/>
      <c r="I523" s="6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"/>
      <c r="B524" s="2"/>
      <c r="C524" s="241"/>
      <c r="D524" s="241"/>
      <c r="E524" s="2"/>
      <c r="F524" s="2"/>
      <c r="G524" s="4"/>
      <c r="H524" s="5"/>
      <c r="I524" s="6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"/>
      <c r="B525" s="2"/>
      <c r="C525" s="241"/>
      <c r="D525" s="241"/>
      <c r="E525" s="2"/>
      <c r="F525" s="2"/>
      <c r="G525" s="4"/>
      <c r="H525" s="5"/>
      <c r="I525" s="6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"/>
      <c r="B526" s="2"/>
      <c r="C526" s="241"/>
      <c r="D526" s="241"/>
      <c r="E526" s="2"/>
      <c r="F526" s="2"/>
      <c r="G526" s="4"/>
      <c r="H526" s="5"/>
      <c r="I526" s="6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"/>
      <c r="B527" s="2"/>
      <c r="C527" s="241"/>
      <c r="D527" s="241"/>
      <c r="E527" s="2"/>
      <c r="F527" s="2"/>
      <c r="G527" s="4"/>
      <c r="H527" s="5"/>
      <c r="I527" s="6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"/>
      <c r="B528" s="2"/>
      <c r="C528" s="241"/>
      <c r="D528" s="241"/>
      <c r="E528" s="2"/>
      <c r="F528" s="2"/>
      <c r="G528" s="4"/>
      <c r="H528" s="5"/>
      <c r="I528" s="6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"/>
      <c r="B529" s="2"/>
      <c r="C529" s="241"/>
      <c r="D529" s="241"/>
      <c r="E529" s="2"/>
      <c r="F529" s="2"/>
      <c r="G529" s="4"/>
      <c r="H529" s="5"/>
      <c r="I529" s="6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"/>
      <c r="B530" s="2"/>
      <c r="C530" s="241"/>
      <c r="D530" s="241"/>
      <c r="E530" s="2"/>
      <c r="F530" s="2"/>
      <c r="G530" s="4"/>
      <c r="H530" s="5"/>
      <c r="I530" s="6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"/>
      <c r="B531" s="2"/>
      <c r="C531" s="241"/>
      <c r="D531" s="241"/>
      <c r="E531" s="2"/>
      <c r="F531" s="2"/>
      <c r="G531" s="4"/>
      <c r="H531" s="5"/>
      <c r="I531" s="6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"/>
      <c r="B532" s="2"/>
      <c r="C532" s="241"/>
      <c r="D532" s="241"/>
      <c r="E532" s="2"/>
      <c r="F532" s="2"/>
      <c r="G532" s="4"/>
      <c r="H532" s="5"/>
      <c r="I532" s="6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"/>
      <c r="B533" s="2"/>
      <c r="C533" s="241"/>
      <c r="D533" s="241"/>
      <c r="E533" s="2"/>
      <c r="F533" s="2"/>
      <c r="G533" s="4"/>
      <c r="H533" s="5"/>
      <c r="I533" s="6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"/>
      <c r="B534" s="2"/>
      <c r="C534" s="241"/>
      <c r="D534" s="241"/>
      <c r="E534" s="2"/>
      <c r="F534" s="2"/>
      <c r="G534" s="4"/>
      <c r="H534" s="5"/>
      <c r="I534" s="6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"/>
      <c r="B535" s="2"/>
      <c r="C535" s="241"/>
      <c r="D535" s="241"/>
      <c r="E535" s="2"/>
      <c r="F535" s="2"/>
      <c r="G535" s="4"/>
      <c r="H535" s="5"/>
      <c r="I535" s="6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"/>
      <c r="B536" s="2"/>
      <c r="C536" s="241"/>
      <c r="D536" s="241"/>
      <c r="E536" s="2"/>
      <c r="F536" s="2"/>
      <c r="G536" s="4"/>
      <c r="H536" s="5"/>
      <c r="I536" s="6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"/>
      <c r="B537" s="2"/>
      <c r="C537" s="241"/>
      <c r="D537" s="241"/>
      <c r="E537" s="2"/>
      <c r="F537" s="2"/>
      <c r="G537" s="4"/>
      <c r="H537" s="5"/>
      <c r="I537" s="6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"/>
      <c r="B538" s="2"/>
      <c r="C538" s="241"/>
      <c r="D538" s="241"/>
      <c r="E538" s="2"/>
      <c r="F538" s="2"/>
      <c r="G538" s="4"/>
      <c r="H538" s="5"/>
      <c r="I538" s="6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"/>
      <c r="B539" s="2"/>
      <c r="C539" s="241"/>
      <c r="D539" s="241"/>
      <c r="E539" s="2"/>
      <c r="F539" s="2"/>
      <c r="G539" s="4"/>
      <c r="H539" s="5"/>
      <c r="I539" s="6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"/>
      <c r="B540" s="2"/>
      <c r="C540" s="241"/>
      <c r="D540" s="241"/>
      <c r="E540" s="2"/>
      <c r="F540" s="2"/>
      <c r="G540" s="4"/>
      <c r="H540" s="5"/>
      <c r="I540" s="6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"/>
      <c r="B541" s="2"/>
      <c r="C541" s="241"/>
      <c r="D541" s="241"/>
      <c r="E541" s="2"/>
      <c r="F541" s="2"/>
      <c r="G541" s="4"/>
      <c r="H541" s="5"/>
      <c r="I541" s="6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"/>
      <c r="B542" s="2"/>
      <c r="C542" s="241"/>
      <c r="D542" s="241"/>
      <c r="E542" s="2"/>
      <c r="F542" s="2"/>
      <c r="G542" s="4"/>
      <c r="H542" s="5"/>
      <c r="I542" s="6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"/>
      <c r="B543" s="2"/>
      <c r="C543" s="241"/>
      <c r="D543" s="241"/>
      <c r="E543" s="2"/>
      <c r="F543" s="2"/>
      <c r="G543" s="4"/>
      <c r="H543" s="5"/>
      <c r="I543" s="6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"/>
      <c r="B544" s="2"/>
      <c r="C544" s="241"/>
      <c r="D544" s="241"/>
      <c r="E544" s="2"/>
      <c r="F544" s="2"/>
      <c r="G544" s="4"/>
      <c r="H544" s="5"/>
      <c r="I544" s="6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"/>
      <c r="B545" s="2"/>
      <c r="C545" s="241"/>
      <c r="D545" s="241"/>
      <c r="E545" s="2"/>
      <c r="F545" s="2"/>
      <c r="G545" s="4"/>
      <c r="H545" s="5"/>
      <c r="I545" s="6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"/>
      <c r="B546" s="2"/>
      <c r="C546" s="241"/>
      <c r="D546" s="241"/>
      <c r="E546" s="2"/>
      <c r="F546" s="2"/>
      <c r="G546" s="4"/>
      <c r="H546" s="5"/>
      <c r="I546" s="6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"/>
      <c r="B547" s="2"/>
      <c r="C547" s="241"/>
      <c r="D547" s="241"/>
      <c r="E547" s="2"/>
      <c r="F547" s="2"/>
      <c r="G547" s="4"/>
      <c r="H547" s="5"/>
      <c r="I547" s="6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"/>
      <c r="B548" s="2"/>
      <c r="C548" s="241"/>
      <c r="D548" s="241"/>
      <c r="E548" s="2"/>
      <c r="F548" s="2"/>
      <c r="G548" s="4"/>
      <c r="H548" s="5"/>
      <c r="I548" s="6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"/>
      <c r="B549" s="2"/>
      <c r="C549" s="241"/>
      <c r="D549" s="241"/>
      <c r="E549" s="2"/>
      <c r="F549" s="2"/>
      <c r="G549" s="4"/>
      <c r="H549" s="5"/>
      <c r="I549" s="6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"/>
      <c r="B550" s="2"/>
      <c r="C550" s="241"/>
      <c r="D550" s="241"/>
      <c r="E550" s="2"/>
      <c r="F550" s="2"/>
      <c r="G550" s="4"/>
      <c r="H550" s="5"/>
      <c r="I550" s="6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"/>
      <c r="B551" s="2"/>
      <c r="C551" s="241"/>
      <c r="D551" s="241"/>
      <c r="E551" s="2"/>
      <c r="F551" s="2"/>
      <c r="G551" s="4"/>
      <c r="H551" s="5"/>
      <c r="I551" s="6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"/>
      <c r="B552" s="2"/>
      <c r="C552" s="241"/>
      <c r="D552" s="241"/>
      <c r="E552" s="2"/>
      <c r="F552" s="2"/>
      <c r="G552" s="4"/>
      <c r="H552" s="5"/>
      <c r="I552" s="6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"/>
      <c r="B553" s="2"/>
      <c r="C553" s="241"/>
      <c r="D553" s="241"/>
      <c r="E553" s="2"/>
      <c r="F553" s="2"/>
      <c r="G553" s="4"/>
      <c r="H553" s="5"/>
      <c r="I553" s="6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"/>
      <c r="B554" s="2"/>
      <c r="C554" s="241"/>
      <c r="D554" s="241"/>
      <c r="E554" s="2"/>
      <c r="F554" s="2"/>
      <c r="G554" s="4"/>
      <c r="H554" s="5"/>
      <c r="I554" s="6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"/>
      <c r="B555" s="2"/>
      <c r="C555" s="241"/>
      <c r="D555" s="241"/>
      <c r="E555" s="2"/>
      <c r="F555" s="2"/>
      <c r="G555" s="4"/>
      <c r="H555" s="5"/>
      <c r="I555" s="6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"/>
      <c r="B556" s="2"/>
      <c r="C556" s="241"/>
      <c r="D556" s="241"/>
      <c r="E556" s="2"/>
      <c r="F556" s="2"/>
      <c r="G556" s="4"/>
      <c r="H556" s="5"/>
      <c r="I556" s="6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"/>
      <c r="B557" s="2"/>
      <c r="C557" s="241"/>
      <c r="D557" s="241"/>
      <c r="E557" s="2"/>
      <c r="F557" s="2"/>
      <c r="G557" s="4"/>
      <c r="H557" s="5"/>
      <c r="I557" s="6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"/>
      <c r="B558" s="2"/>
      <c r="C558" s="241"/>
      <c r="D558" s="241"/>
      <c r="E558" s="2"/>
      <c r="F558" s="2"/>
      <c r="G558" s="4"/>
      <c r="H558" s="5"/>
      <c r="I558" s="6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"/>
      <c r="B559" s="2"/>
      <c r="C559" s="241"/>
      <c r="D559" s="241"/>
      <c r="E559" s="2"/>
      <c r="F559" s="2"/>
      <c r="G559" s="4"/>
      <c r="H559" s="5"/>
      <c r="I559" s="6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"/>
      <c r="B560" s="2"/>
      <c r="C560" s="241"/>
      <c r="D560" s="241"/>
      <c r="E560" s="2"/>
      <c r="F560" s="2"/>
      <c r="G560" s="4"/>
      <c r="H560" s="5"/>
      <c r="I560" s="6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"/>
      <c r="B561" s="2"/>
      <c r="C561" s="241"/>
      <c r="D561" s="241"/>
      <c r="E561" s="2"/>
      <c r="F561" s="2"/>
      <c r="G561" s="4"/>
      <c r="H561" s="5"/>
      <c r="I561" s="6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"/>
      <c r="B562" s="2"/>
      <c r="C562" s="241"/>
      <c r="D562" s="241"/>
      <c r="E562" s="2"/>
      <c r="F562" s="2"/>
      <c r="G562" s="4"/>
      <c r="H562" s="5"/>
      <c r="I562" s="6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"/>
      <c r="B563" s="2"/>
      <c r="C563" s="241"/>
      <c r="D563" s="241"/>
      <c r="E563" s="2"/>
      <c r="F563" s="2"/>
      <c r="G563" s="4"/>
      <c r="H563" s="5"/>
      <c r="I563" s="6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"/>
      <c r="B564" s="2"/>
      <c r="C564" s="241"/>
      <c r="D564" s="241"/>
      <c r="E564" s="2"/>
      <c r="F564" s="2"/>
      <c r="G564" s="4"/>
      <c r="H564" s="5"/>
      <c r="I564" s="6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"/>
      <c r="B565" s="2"/>
      <c r="C565" s="241"/>
      <c r="D565" s="241"/>
      <c r="E565" s="2"/>
      <c r="F565" s="2"/>
      <c r="G565" s="4"/>
      <c r="H565" s="5"/>
      <c r="I565" s="6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"/>
      <c r="B566" s="2"/>
      <c r="C566" s="241"/>
      <c r="D566" s="241"/>
      <c r="E566" s="2"/>
      <c r="F566" s="2"/>
      <c r="G566" s="4"/>
      <c r="H566" s="5"/>
      <c r="I566" s="6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"/>
      <c r="B567" s="2"/>
      <c r="C567" s="241"/>
      <c r="D567" s="241"/>
      <c r="E567" s="2"/>
      <c r="F567" s="2"/>
      <c r="G567" s="4"/>
      <c r="H567" s="5"/>
      <c r="I567" s="6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"/>
      <c r="B568" s="2"/>
      <c r="C568" s="241"/>
      <c r="D568" s="241"/>
      <c r="E568" s="2"/>
      <c r="F568" s="2"/>
      <c r="G568" s="4"/>
      <c r="H568" s="5"/>
      <c r="I568" s="6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"/>
      <c r="B569" s="2"/>
      <c r="C569" s="241"/>
      <c r="D569" s="241"/>
      <c r="E569" s="2"/>
      <c r="F569" s="2"/>
      <c r="G569" s="4"/>
      <c r="H569" s="5"/>
      <c r="I569" s="6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"/>
      <c r="B570" s="2"/>
      <c r="C570" s="241"/>
      <c r="D570" s="241"/>
      <c r="E570" s="2"/>
      <c r="F570" s="2"/>
      <c r="G570" s="4"/>
      <c r="H570" s="5"/>
      <c r="I570" s="6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"/>
      <c r="B571" s="2"/>
      <c r="C571" s="241"/>
      <c r="D571" s="241"/>
      <c r="E571" s="2"/>
      <c r="F571" s="2"/>
      <c r="G571" s="4"/>
      <c r="H571" s="5"/>
      <c r="I571" s="6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"/>
      <c r="B572" s="2"/>
      <c r="C572" s="241"/>
      <c r="D572" s="241"/>
      <c r="E572" s="2"/>
      <c r="F572" s="2"/>
      <c r="G572" s="4"/>
      <c r="H572" s="5"/>
      <c r="I572" s="6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"/>
      <c r="B573" s="2"/>
      <c r="C573" s="241"/>
      <c r="D573" s="241"/>
      <c r="E573" s="2"/>
      <c r="F573" s="2"/>
      <c r="G573" s="4"/>
      <c r="H573" s="5"/>
      <c r="I573" s="6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"/>
      <c r="B574" s="2"/>
      <c r="C574" s="241"/>
      <c r="D574" s="241"/>
      <c r="E574" s="2"/>
      <c r="F574" s="2"/>
      <c r="G574" s="4"/>
      <c r="H574" s="5"/>
      <c r="I574" s="6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"/>
      <c r="B575" s="2"/>
      <c r="C575" s="241"/>
      <c r="D575" s="241"/>
      <c r="E575" s="2"/>
      <c r="F575" s="2"/>
      <c r="G575" s="4"/>
      <c r="H575" s="5"/>
      <c r="I575" s="6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"/>
      <c r="B576" s="2"/>
      <c r="C576" s="241"/>
      <c r="D576" s="241"/>
      <c r="E576" s="2"/>
      <c r="F576" s="2"/>
      <c r="G576" s="4"/>
      <c r="H576" s="5"/>
      <c r="I576" s="6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"/>
      <c r="B577" s="2"/>
      <c r="C577" s="241"/>
      <c r="D577" s="241"/>
      <c r="E577" s="2"/>
      <c r="F577" s="2"/>
      <c r="G577" s="4"/>
      <c r="H577" s="5"/>
      <c r="I577" s="6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"/>
      <c r="B578" s="2"/>
      <c r="C578" s="241"/>
      <c r="D578" s="241"/>
      <c r="E578" s="2"/>
      <c r="F578" s="2"/>
      <c r="G578" s="4"/>
      <c r="H578" s="5"/>
      <c r="I578" s="6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"/>
      <c r="B579" s="2"/>
      <c r="C579" s="241"/>
      <c r="D579" s="241"/>
      <c r="E579" s="2"/>
      <c r="F579" s="2"/>
      <c r="G579" s="4"/>
      <c r="H579" s="5"/>
      <c r="I579" s="6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"/>
      <c r="B580" s="2"/>
      <c r="C580" s="241"/>
      <c r="D580" s="241"/>
      <c r="E580" s="2"/>
      <c r="F580" s="2"/>
      <c r="G580" s="4"/>
      <c r="H580" s="5"/>
      <c r="I580" s="6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"/>
      <c r="B581" s="2"/>
      <c r="C581" s="241"/>
      <c r="D581" s="241"/>
      <c r="E581" s="2"/>
      <c r="F581" s="2"/>
      <c r="G581" s="4"/>
      <c r="H581" s="5"/>
      <c r="I581" s="6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"/>
      <c r="B582" s="2"/>
      <c r="C582" s="241"/>
      <c r="D582" s="241"/>
      <c r="E582" s="2"/>
      <c r="F582" s="2"/>
      <c r="G582" s="4"/>
      <c r="H582" s="5"/>
      <c r="I582" s="6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"/>
      <c r="B583" s="2"/>
      <c r="C583" s="241"/>
      <c r="D583" s="241"/>
      <c r="E583" s="2"/>
      <c r="F583" s="2"/>
      <c r="G583" s="4"/>
      <c r="H583" s="5"/>
      <c r="I583" s="6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"/>
      <c r="B584" s="2"/>
      <c r="C584" s="241"/>
      <c r="D584" s="241"/>
      <c r="E584" s="2"/>
      <c r="F584" s="2"/>
      <c r="G584" s="4"/>
      <c r="H584" s="5"/>
      <c r="I584" s="6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"/>
      <c r="B585" s="2"/>
      <c r="C585" s="241"/>
      <c r="D585" s="241"/>
      <c r="E585" s="2"/>
      <c r="F585" s="2"/>
      <c r="G585" s="4"/>
      <c r="H585" s="5"/>
      <c r="I585" s="6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"/>
      <c r="B586" s="2"/>
      <c r="C586" s="241"/>
      <c r="D586" s="241"/>
      <c r="E586" s="2"/>
      <c r="F586" s="2"/>
      <c r="G586" s="4"/>
      <c r="H586" s="5"/>
      <c r="I586" s="6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"/>
      <c r="B587" s="2"/>
      <c r="C587" s="241"/>
      <c r="D587" s="241"/>
      <c r="E587" s="2"/>
      <c r="F587" s="2"/>
      <c r="G587" s="4"/>
      <c r="H587" s="5"/>
      <c r="I587" s="6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"/>
      <c r="B588" s="2"/>
      <c r="C588" s="241"/>
      <c r="D588" s="241"/>
      <c r="E588" s="2"/>
      <c r="F588" s="2"/>
      <c r="G588" s="4"/>
      <c r="H588" s="5"/>
      <c r="I588" s="6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"/>
      <c r="B589" s="2"/>
      <c r="C589" s="241"/>
      <c r="D589" s="241"/>
      <c r="E589" s="2"/>
      <c r="F589" s="2"/>
      <c r="G589" s="4"/>
      <c r="H589" s="5"/>
      <c r="I589" s="6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"/>
      <c r="B590" s="2"/>
      <c r="C590" s="241"/>
      <c r="D590" s="241"/>
      <c r="E590" s="2"/>
      <c r="F590" s="2"/>
      <c r="G590" s="4"/>
      <c r="H590" s="5"/>
      <c r="I590" s="6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"/>
      <c r="B591" s="2"/>
      <c r="C591" s="241"/>
      <c r="D591" s="241"/>
      <c r="E591" s="2"/>
      <c r="F591" s="2"/>
      <c r="G591" s="4"/>
      <c r="H591" s="5"/>
      <c r="I591" s="6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"/>
      <c r="B592" s="2"/>
      <c r="C592" s="241"/>
      <c r="D592" s="241"/>
      <c r="E592" s="2"/>
      <c r="F592" s="2"/>
      <c r="G592" s="4"/>
      <c r="H592" s="5"/>
      <c r="I592" s="6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"/>
      <c r="B593" s="2"/>
      <c r="C593" s="241"/>
      <c r="D593" s="241"/>
      <c r="E593" s="2"/>
      <c r="F593" s="2"/>
      <c r="G593" s="4"/>
      <c r="H593" s="5"/>
      <c r="I593" s="6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"/>
      <c r="B594" s="2"/>
      <c r="C594" s="241"/>
      <c r="D594" s="241"/>
      <c r="E594" s="2"/>
      <c r="F594" s="2"/>
      <c r="G594" s="4"/>
      <c r="H594" s="5"/>
      <c r="I594" s="6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"/>
      <c r="B595" s="2"/>
      <c r="C595" s="241"/>
      <c r="D595" s="241"/>
      <c r="E595" s="2"/>
      <c r="F595" s="2"/>
      <c r="G595" s="4"/>
      <c r="H595" s="5"/>
      <c r="I595" s="6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"/>
      <c r="B596" s="2"/>
      <c r="C596" s="241"/>
      <c r="D596" s="241"/>
      <c r="E596" s="2"/>
      <c r="F596" s="2"/>
      <c r="G596" s="4"/>
      <c r="H596" s="5"/>
      <c r="I596" s="6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"/>
      <c r="B597" s="2"/>
      <c r="C597" s="241"/>
      <c r="D597" s="241"/>
      <c r="E597" s="2"/>
      <c r="F597" s="2"/>
      <c r="G597" s="4"/>
      <c r="H597" s="5"/>
      <c r="I597" s="6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"/>
      <c r="B598" s="2"/>
      <c r="C598" s="241"/>
      <c r="D598" s="241"/>
      <c r="E598" s="2"/>
      <c r="F598" s="2"/>
      <c r="G598" s="4"/>
      <c r="H598" s="5"/>
      <c r="I598" s="6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"/>
      <c r="B599" s="2"/>
      <c r="C599" s="241"/>
      <c r="D599" s="241"/>
      <c r="E599" s="2"/>
      <c r="F599" s="2"/>
      <c r="G599" s="4"/>
      <c r="H599" s="5"/>
      <c r="I599" s="6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"/>
      <c r="B600" s="2"/>
      <c r="C600" s="241"/>
      <c r="D600" s="241"/>
      <c r="E600" s="2"/>
      <c r="F600" s="2"/>
      <c r="G600" s="4"/>
      <c r="H600" s="5"/>
      <c r="I600" s="6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"/>
      <c r="B601" s="2"/>
      <c r="C601" s="241"/>
      <c r="D601" s="241"/>
      <c r="E601" s="2"/>
      <c r="F601" s="2"/>
      <c r="G601" s="4"/>
      <c r="H601" s="5"/>
      <c r="I601" s="6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"/>
      <c r="B602" s="2"/>
      <c r="C602" s="241"/>
      <c r="D602" s="241"/>
      <c r="E602" s="2"/>
      <c r="F602" s="2"/>
      <c r="G602" s="4"/>
      <c r="H602" s="5"/>
      <c r="I602" s="6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"/>
      <c r="B603" s="2"/>
      <c r="C603" s="241"/>
      <c r="D603" s="241"/>
      <c r="E603" s="2"/>
      <c r="F603" s="2"/>
      <c r="G603" s="4"/>
      <c r="H603" s="5"/>
      <c r="I603" s="6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"/>
      <c r="B604" s="2"/>
      <c r="C604" s="241"/>
      <c r="D604" s="241"/>
      <c r="E604" s="2"/>
      <c r="F604" s="2"/>
      <c r="G604" s="4"/>
      <c r="H604" s="5"/>
      <c r="I604" s="6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"/>
      <c r="B605" s="2"/>
      <c r="C605" s="241"/>
      <c r="D605" s="241"/>
      <c r="E605" s="2"/>
      <c r="F605" s="2"/>
      <c r="G605" s="4"/>
      <c r="H605" s="5"/>
      <c r="I605" s="6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"/>
      <c r="B606" s="2"/>
      <c r="C606" s="241"/>
      <c r="D606" s="241"/>
      <c r="E606" s="2"/>
      <c r="F606" s="2"/>
      <c r="G606" s="4"/>
      <c r="H606" s="5"/>
      <c r="I606" s="6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"/>
      <c r="B607" s="2"/>
      <c r="C607" s="241"/>
      <c r="D607" s="241"/>
      <c r="E607" s="2"/>
      <c r="F607" s="2"/>
      <c r="G607" s="4"/>
      <c r="H607" s="5"/>
      <c r="I607" s="6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"/>
      <c r="B608" s="2"/>
      <c r="C608" s="241"/>
      <c r="D608" s="241"/>
      <c r="E608" s="2"/>
      <c r="F608" s="2"/>
      <c r="G608" s="4"/>
      <c r="H608" s="5"/>
      <c r="I608" s="6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"/>
      <c r="B609" s="2"/>
      <c r="C609" s="241"/>
      <c r="D609" s="241"/>
      <c r="E609" s="2"/>
      <c r="F609" s="2"/>
      <c r="G609" s="4"/>
      <c r="H609" s="5"/>
      <c r="I609" s="6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"/>
      <c r="B610" s="2"/>
      <c r="C610" s="241"/>
      <c r="D610" s="241"/>
      <c r="E610" s="2"/>
      <c r="F610" s="2"/>
      <c r="G610" s="4"/>
      <c r="H610" s="5"/>
      <c r="I610" s="6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"/>
      <c r="B611" s="2"/>
      <c r="C611" s="241"/>
      <c r="D611" s="241"/>
      <c r="E611" s="2"/>
      <c r="F611" s="2"/>
      <c r="G611" s="4"/>
      <c r="H611" s="5"/>
      <c r="I611" s="6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"/>
      <c r="B612" s="2"/>
      <c r="C612" s="241"/>
      <c r="D612" s="241"/>
      <c r="E612" s="2"/>
      <c r="F612" s="2"/>
      <c r="G612" s="4"/>
      <c r="H612" s="5"/>
      <c r="I612" s="6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"/>
      <c r="B613" s="2"/>
      <c r="C613" s="241"/>
      <c r="D613" s="241"/>
      <c r="E613" s="2"/>
      <c r="F613" s="2"/>
      <c r="G613" s="4"/>
      <c r="H613" s="5"/>
      <c r="I613" s="6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"/>
      <c r="B614" s="2"/>
      <c r="C614" s="241"/>
      <c r="D614" s="241"/>
      <c r="E614" s="2"/>
      <c r="F614" s="2"/>
      <c r="G614" s="4"/>
      <c r="H614" s="5"/>
      <c r="I614" s="6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"/>
      <c r="B615" s="2"/>
      <c r="C615" s="241"/>
      <c r="D615" s="241"/>
      <c r="E615" s="2"/>
      <c r="F615" s="2"/>
      <c r="G615" s="4"/>
      <c r="H615" s="5"/>
      <c r="I615" s="6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"/>
      <c r="B616" s="2"/>
      <c r="C616" s="241"/>
      <c r="D616" s="241"/>
      <c r="E616" s="2"/>
      <c r="F616" s="2"/>
      <c r="G616" s="4"/>
      <c r="H616" s="5"/>
      <c r="I616" s="6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"/>
      <c r="B617" s="2"/>
      <c r="C617" s="241"/>
      <c r="D617" s="241"/>
      <c r="E617" s="2"/>
      <c r="F617" s="2"/>
      <c r="G617" s="4"/>
      <c r="H617" s="5"/>
      <c r="I617" s="6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"/>
      <c r="B618" s="2"/>
      <c r="C618" s="241"/>
      <c r="D618" s="241"/>
      <c r="E618" s="2"/>
      <c r="F618" s="2"/>
      <c r="G618" s="4"/>
      <c r="H618" s="5"/>
      <c r="I618" s="6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"/>
      <c r="B619" s="2"/>
      <c r="C619" s="241"/>
      <c r="D619" s="241"/>
      <c r="E619" s="2"/>
      <c r="F619" s="2"/>
      <c r="G619" s="4"/>
      <c r="H619" s="5"/>
      <c r="I619" s="6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"/>
      <c r="B620" s="2"/>
      <c r="C620" s="241"/>
      <c r="D620" s="241"/>
      <c r="E620" s="2"/>
      <c r="F620" s="2"/>
      <c r="G620" s="4"/>
      <c r="H620" s="5"/>
      <c r="I620" s="6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"/>
      <c r="B621" s="2"/>
      <c r="C621" s="241"/>
      <c r="D621" s="241"/>
      <c r="E621" s="2"/>
      <c r="F621" s="2"/>
      <c r="G621" s="4"/>
      <c r="H621" s="5"/>
      <c r="I621" s="6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"/>
      <c r="B622" s="2"/>
      <c r="C622" s="241"/>
      <c r="D622" s="241"/>
      <c r="E622" s="2"/>
      <c r="F622" s="2"/>
      <c r="G622" s="4"/>
      <c r="H622" s="5"/>
      <c r="I622" s="6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"/>
      <c r="B623" s="2"/>
      <c r="C623" s="241"/>
      <c r="D623" s="241"/>
      <c r="E623" s="2"/>
      <c r="F623" s="2"/>
      <c r="G623" s="4"/>
      <c r="H623" s="5"/>
      <c r="I623" s="6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"/>
      <c r="B624" s="2"/>
      <c r="C624" s="241"/>
      <c r="D624" s="241"/>
      <c r="E624" s="2"/>
      <c r="F624" s="2"/>
      <c r="G624" s="4"/>
      <c r="H624" s="5"/>
      <c r="I624" s="6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"/>
      <c r="B625" s="2"/>
      <c r="C625" s="241"/>
      <c r="D625" s="241"/>
      <c r="E625" s="2"/>
      <c r="F625" s="2"/>
      <c r="G625" s="4"/>
      <c r="H625" s="5"/>
      <c r="I625" s="6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"/>
      <c r="B626" s="2"/>
      <c r="C626" s="241"/>
      <c r="D626" s="241"/>
      <c r="E626" s="2"/>
      <c r="F626" s="2"/>
      <c r="G626" s="4"/>
      <c r="H626" s="5"/>
      <c r="I626" s="6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"/>
      <c r="B627" s="2"/>
      <c r="C627" s="241"/>
      <c r="D627" s="241"/>
      <c r="E627" s="2"/>
      <c r="F627" s="2"/>
      <c r="G627" s="4"/>
      <c r="H627" s="5"/>
      <c r="I627" s="6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"/>
      <c r="B628" s="2"/>
      <c r="C628" s="241"/>
      <c r="D628" s="241"/>
      <c r="E628" s="2"/>
      <c r="F628" s="2"/>
      <c r="G628" s="4"/>
      <c r="H628" s="5"/>
      <c r="I628" s="6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"/>
      <c r="B629" s="2"/>
      <c r="C629" s="241"/>
      <c r="D629" s="241"/>
      <c r="E629" s="2"/>
      <c r="F629" s="2"/>
      <c r="G629" s="4"/>
      <c r="H629" s="5"/>
      <c r="I629" s="6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"/>
      <c r="B630" s="2"/>
      <c r="C630" s="241"/>
      <c r="D630" s="241"/>
      <c r="E630" s="2"/>
      <c r="F630" s="2"/>
      <c r="G630" s="4"/>
      <c r="H630" s="5"/>
      <c r="I630" s="6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"/>
      <c r="B631" s="2"/>
      <c r="C631" s="241"/>
      <c r="D631" s="241"/>
      <c r="E631" s="2"/>
      <c r="F631" s="2"/>
      <c r="G631" s="4"/>
      <c r="H631" s="5"/>
      <c r="I631" s="6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"/>
      <c r="B632" s="2"/>
      <c r="C632" s="241"/>
      <c r="D632" s="241"/>
      <c r="E632" s="2"/>
      <c r="F632" s="2"/>
      <c r="G632" s="4"/>
      <c r="H632" s="5"/>
      <c r="I632" s="6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"/>
      <c r="B633" s="2"/>
      <c r="C633" s="241"/>
      <c r="D633" s="241"/>
      <c r="E633" s="2"/>
      <c r="F633" s="2"/>
      <c r="G633" s="4"/>
      <c r="H633" s="5"/>
      <c r="I633" s="6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"/>
      <c r="B634" s="2"/>
      <c r="C634" s="241"/>
      <c r="D634" s="241"/>
      <c r="E634" s="2"/>
      <c r="F634" s="2"/>
      <c r="G634" s="4"/>
      <c r="H634" s="5"/>
      <c r="I634" s="6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"/>
      <c r="B635" s="2"/>
      <c r="C635" s="241"/>
      <c r="D635" s="241"/>
      <c r="E635" s="2"/>
      <c r="F635" s="2"/>
      <c r="G635" s="4"/>
      <c r="H635" s="5"/>
      <c r="I635" s="6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"/>
      <c r="B636" s="2"/>
      <c r="C636" s="241"/>
      <c r="D636" s="241"/>
      <c r="E636" s="2"/>
      <c r="F636" s="2"/>
      <c r="G636" s="4"/>
      <c r="H636" s="5"/>
      <c r="I636" s="6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"/>
      <c r="B637" s="2"/>
      <c r="C637" s="241"/>
      <c r="D637" s="241"/>
      <c r="E637" s="2"/>
      <c r="F637" s="2"/>
      <c r="G637" s="4"/>
      <c r="H637" s="5"/>
      <c r="I637" s="6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"/>
      <c r="B638" s="2"/>
      <c r="C638" s="241"/>
      <c r="D638" s="241"/>
      <c r="E638" s="2"/>
      <c r="F638" s="2"/>
      <c r="G638" s="4"/>
      <c r="H638" s="5"/>
      <c r="I638" s="6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"/>
      <c r="B639" s="2"/>
      <c r="C639" s="241"/>
      <c r="D639" s="241"/>
      <c r="E639" s="2"/>
      <c r="F639" s="2"/>
      <c r="G639" s="4"/>
      <c r="H639" s="5"/>
      <c r="I639" s="6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"/>
      <c r="B640" s="2"/>
      <c r="C640" s="241"/>
      <c r="D640" s="241"/>
      <c r="E640" s="2"/>
      <c r="F640" s="2"/>
      <c r="G640" s="4"/>
      <c r="H640" s="5"/>
      <c r="I640" s="6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"/>
      <c r="B641" s="2"/>
      <c r="C641" s="241"/>
      <c r="D641" s="241"/>
      <c r="E641" s="2"/>
      <c r="F641" s="2"/>
      <c r="G641" s="4"/>
      <c r="H641" s="5"/>
      <c r="I641" s="6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"/>
      <c r="B642" s="2"/>
      <c r="C642" s="241"/>
      <c r="D642" s="241"/>
      <c r="E642" s="2"/>
      <c r="F642" s="2"/>
      <c r="G642" s="4"/>
      <c r="H642" s="5"/>
      <c r="I642" s="6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"/>
      <c r="B643" s="2"/>
      <c r="C643" s="241"/>
      <c r="D643" s="241"/>
      <c r="E643" s="2"/>
      <c r="F643" s="2"/>
      <c r="G643" s="4"/>
      <c r="H643" s="5"/>
      <c r="I643" s="6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"/>
      <c r="B644" s="2"/>
      <c r="C644" s="241"/>
      <c r="D644" s="241"/>
      <c r="E644" s="2"/>
      <c r="F644" s="2"/>
      <c r="G644" s="4"/>
      <c r="H644" s="5"/>
      <c r="I644" s="6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"/>
      <c r="B645" s="2"/>
      <c r="C645" s="241"/>
      <c r="D645" s="241"/>
      <c r="E645" s="2"/>
      <c r="F645" s="2"/>
      <c r="G645" s="4"/>
      <c r="H645" s="5"/>
      <c r="I645" s="6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"/>
      <c r="B646" s="2"/>
      <c r="C646" s="241"/>
      <c r="D646" s="241"/>
      <c r="E646" s="2"/>
      <c r="F646" s="2"/>
      <c r="G646" s="4"/>
      <c r="H646" s="5"/>
      <c r="I646" s="6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"/>
      <c r="B647" s="2"/>
      <c r="C647" s="241"/>
      <c r="D647" s="241"/>
      <c r="E647" s="2"/>
      <c r="F647" s="2"/>
      <c r="G647" s="4"/>
      <c r="H647" s="5"/>
      <c r="I647" s="6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"/>
      <c r="B648" s="2"/>
      <c r="C648" s="241"/>
      <c r="D648" s="241"/>
      <c r="E648" s="2"/>
      <c r="F648" s="2"/>
      <c r="G648" s="4"/>
      <c r="H648" s="5"/>
      <c r="I648" s="6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"/>
      <c r="B649" s="2"/>
      <c r="C649" s="241"/>
      <c r="D649" s="241"/>
      <c r="E649" s="2"/>
      <c r="F649" s="2"/>
      <c r="G649" s="4"/>
      <c r="H649" s="5"/>
      <c r="I649" s="6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"/>
      <c r="B650" s="2"/>
      <c r="C650" s="241"/>
      <c r="D650" s="241"/>
      <c r="E650" s="2"/>
      <c r="F650" s="2"/>
      <c r="G650" s="4"/>
      <c r="H650" s="5"/>
      <c r="I650" s="6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"/>
      <c r="B651" s="2"/>
      <c r="C651" s="241"/>
      <c r="D651" s="241"/>
      <c r="E651" s="2"/>
      <c r="F651" s="2"/>
      <c r="G651" s="4"/>
      <c r="H651" s="5"/>
      <c r="I651" s="6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"/>
      <c r="B652" s="2"/>
      <c r="C652" s="241"/>
      <c r="D652" s="241"/>
      <c r="E652" s="2"/>
      <c r="F652" s="2"/>
      <c r="G652" s="4"/>
      <c r="H652" s="5"/>
      <c r="I652" s="6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"/>
      <c r="B653" s="2"/>
      <c r="C653" s="241"/>
      <c r="D653" s="241"/>
      <c r="E653" s="2"/>
      <c r="F653" s="2"/>
      <c r="G653" s="4"/>
      <c r="H653" s="5"/>
      <c r="I653" s="6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"/>
      <c r="B654" s="2"/>
      <c r="C654" s="241"/>
      <c r="D654" s="241"/>
      <c r="E654" s="2"/>
      <c r="F654" s="2"/>
      <c r="G654" s="4"/>
      <c r="H654" s="5"/>
      <c r="I654" s="6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"/>
      <c r="B655" s="2"/>
      <c r="C655" s="241"/>
      <c r="D655" s="241"/>
      <c r="E655" s="2"/>
      <c r="F655" s="2"/>
      <c r="G655" s="4"/>
      <c r="H655" s="5"/>
      <c r="I655" s="6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"/>
      <c r="B656" s="2"/>
      <c r="C656" s="241"/>
      <c r="D656" s="241"/>
      <c r="E656" s="2"/>
      <c r="F656" s="2"/>
      <c r="G656" s="4"/>
      <c r="H656" s="5"/>
      <c r="I656" s="6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"/>
      <c r="B657" s="2"/>
      <c r="C657" s="241"/>
      <c r="D657" s="241"/>
      <c r="E657" s="2"/>
      <c r="F657" s="2"/>
      <c r="G657" s="4"/>
      <c r="H657" s="5"/>
      <c r="I657" s="6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"/>
      <c r="B658" s="2"/>
      <c r="C658" s="241"/>
      <c r="D658" s="241"/>
      <c r="E658" s="2"/>
      <c r="F658" s="2"/>
      <c r="G658" s="4"/>
      <c r="H658" s="5"/>
      <c r="I658" s="6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"/>
      <c r="B659" s="2"/>
      <c r="C659" s="241"/>
      <c r="D659" s="241"/>
      <c r="E659" s="2"/>
      <c r="F659" s="2"/>
      <c r="G659" s="4"/>
      <c r="H659" s="5"/>
      <c r="I659" s="6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"/>
      <c r="B660" s="2"/>
      <c r="C660" s="241"/>
      <c r="D660" s="241"/>
      <c r="E660" s="2"/>
      <c r="F660" s="2"/>
      <c r="G660" s="4"/>
      <c r="H660" s="5"/>
      <c r="I660" s="6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"/>
      <c r="B661" s="2"/>
      <c r="C661" s="241"/>
      <c r="D661" s="241"/>
      <c r="E661" s="2"/>
      <c r="F661" s="2"/>
      <c r="G661" s="4"/>
      <c r="H661" s="5"/>
      <c r="I661" s="6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"/>
      <c r="B662" s="2"/>
      <c r="C662" s="241"/>
      <c r="D662" s="241"/>
      <c r="E662" s="2"/>
      <c r="F662" s="2"/>
      <c r="G662" s="4"/>
      <c r="H662" s="5"/>
      <c r="I662" s="6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"/>
      <c r="B663" s="2"/>
      <c r="C663" s="241"/>
      <c r="D663" s="241"/>
      <c r="E663" s="2"/>
      <c r="F663" s="2"/>
      <c r="G663" s="4"/>
      <c r="H663" s="5"/>
      <c r="I663" s="6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"/>
      <c r="B664" s="2"/>
      <c r="C664" s="241"/>
      <c r="D664" s="241"/>
      <c r="E664" s="2"/>
      <c r="F664" s="2"/>
      <c r="G664" s="4"/>
      <c r="H664" s="5"/>
      <c r="I664" s="6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"/>
      <c r="B665" s="2"/>
      <c r="C665" s="241"/>
      <c r="D665" s="241"/>
      <c r="E665" s="2"/>
      <c r="F665" s="2"/>
      <c r="G665" s="4"/>
      <c r="H665" s="5"/>
      <c r="I665" s="6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"/>
      <c r="B666" s="2"/>
      <c r="C666" s="241"/>
      <c r="D666" s="241"/>
      <c r="E666" s="2"/>
      <c r="F666" s="2"/>
      <c r="G666" s="4"/>
      <c r="H666" s="5"/>
      <c r="I666" s="6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"/>
      <c r="B667" s="2"/>
      <c r="C667" s="241"/>
      <c r="D667" s="241"/>
      <c r="E667" s="2"/>
      <c r="F667" s="2"/>
      <c r="G667" s="4"/>
      <c r="H667" s="5"/>
      <c r="I667" s="6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"/>
      <c r="B668" s="2"/>
      <c r="C668" s="241"/>
      <c r="D668" s="241"/>
      <c r="E668" s="2"/>
      <c r="F668" s="2"/>
      <c r="G668" s="4"/>
      <c r="H668" s="5"/>
      <c r="I668" s="6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"/>
      <c r="B669" s="2"/>
      <c r="C669" s="241"/>
      <c r="D669" s="241"/>
      <c r="E669" s="2"/>
      <c r="F669" s="2"/>
      <c r="G669" s="4"/>
      <c r="H669" s="5"/>
      <c r="I669" s="6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"/>
      <c r="B670" s="2"/>
      <c r="C670" s="241"/>
      <c r="D670" s="241"/>
      <c r="E670" s="2"/>
      <c r="F670" s="2"/>
      <c r="G670" s="4"/>
      <c r="H670" s="5"/>
      <c r="I670" s="6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"/>
      <c r="B671" s="2"/>
      <c r="C671" s="241"/>
      <c r="D671" s="241"/>
      <c r="E671" s="2"/>
      <c r="F671" s="2"/>
      <c r="G671" s="4"/>
      <c r="H671" s="5"/>
      <c r="I671" s="6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"/>
      <c r="B672" s="2"/>
      <c r="C672" s="241"/>
      <c r="D672" s="241"/>
      <c r="E672" s="2"/>
      <c r="F672" s="2"/>
      <c r="G672" s="4"/>
      <c r="H672" s="5"/>
      <c r="I672" s="6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"/>
      <c r="B673" s="2"/>
      <c r="C673" s="241"/>
      <c r="D673" s="241"/>
      <c r="E673" s="2"/>
      <c r="F673" s="2"/>
      <c r="G673" s="4"/>
      <c r="H673" s="5"/>
      <c r="I673" s="6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"/>
      <c r="B674" s="2"/>
      <c r="C674" s="241"/>
      <c r="D674" s="241"/>
      <c r="E674" s="2"/>
      <c r="F674" s="2"/>
      <c r="G674" s="4"/>
      <c r="H674" s="5"/>
      <c r="I674" s="6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"/>
      <c r="B675" s="2"/>
      <c r="C675" s="241"/>
      <c r="D675" s="241"/>
      <c r="E675" s="2"/>
      <c r="F675" s="2"/>
      <c r="G675" s="4"/>
      <c r="H675" s="5"/>
      <c r="I675" s="6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"/>
      <c r="B676" s="2"/>
      <c r="C676" s="241"/>
      <c r="D676" s="241"/>
      <c r="E676" s="2"/>
      <c r="F676" s="2"/>
      <c r="G676" s="4"/>
      <c r="H676" s="5"/>
      <c r="I676" s="6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"/>
      <c r="B677" s="2"/>
      <c r="C677" s="241"/>
      <c r="D677" s="241"/>
      <c r="E677" s="2"/>
      <c r="F677" s="2"/>
      <c r="G677" s="4"/>
      <c r="H677" s="5"/>
      <c r="I677" s="6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"/>
      <c r="B678" s="2"/>
      <c r="C678" s="241"/>
      <c r="D678" s="241"/>
      <c r="E678" s="2"/>
      <c r="F678" s="2"/>
      <c r="G678" s="4"/>
      <c r="H678" s="5"/>
      <c r="I678" s="6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"/>
      <c r="B679" s="2"/>
      <c r="C679" s="241"/>
      <c r="D679" s="241"/>
      <c r="E679" s="2"/>
      <c r="F679" s="2"/>
      <c r="G679" s="4"/>
      <c r="H679" s="5"/>
      <c r="I679" s="6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"/>
      <c r="B680" s="2"/>
      <c r="C680" s="241"/>
      <c r="D680" s="241"/>
      <c r="E680" s="2"/>
      <c r="F680" s="2"/>
      <c r="G680" s="4"/>
      <c r="H680" s="5"/>
      <c r="I680" s="6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"/>
      <c r="B681" s="2"/>
      <c r="C681" s="241"/>
      <c r="D681" s="241"/>
      <c r="E681" s="2"/>
      <c r="F681" s="2"/>
      <c r="G681" s="4"/>
      <c r="H681" s="5"/>
      <c r="I681" s="6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"/>
      <c r="B682" s="2"/>
      <c r="C682" s="241"/>
      <c r="D682" s="241"/>
      <c r="E682" s="2"/>
      <c r="F682" s="2"/>
      <c r="G682" s="4"/>
      <c r="H682" s="5"/>
      <c r="I682" s="6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"/>
      <c r="B683" s="2"/>
      <c r="C683" s="241"/>
      <c r="D683" s="241"/>
      <c r="E683" s="2"/>
      <c r="F683" s="2"/>
      <c r="G683" s="4"/>
      <c r="H683" s="5"/>
      <c r="I683" s="6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"/>
      <c r="B684" s="2"/>
      <c r="C684" s="241"/>
      <c r="D684" s="241"/>
      <c r="E684" s="2"/>
      <c r="F684" s="2"/>
      <c r="G684" s="4"/>
      <c r="H684" s="5"/>
      <c r="I684" s="6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"/>
      <c r="B685" s="2"/>
      <c r="C685" s="241"/>
      <c r="D685" s="241"/>
      <c r="E685" s="2"/>
      <c r="F685" s="2"/>
      <c r="G685" s="4"/>
      <c r="H685" s="5"/>
      <c r="I685" s="6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"/>
      <c r="B686" s="2"/>
      <c r="C686" s="241"/>
      <c r="D686" s="241"/>
      <c r="E686" s="2"/>
      <c r="F686" s="2"/>
      <c r="G686" s="4"/>
      <c r="H686" s="5"/>
      <c r="I686" s="6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"/>
      <c r="B687" s="2"/>
      <c r="C687" s="241"/>
      <c r="D687" s="241"/>
      <c r="E687" s="2"/>
      <c r="F687" s="2"/>
      <c r="G687" s="4"/>
      <c r="H687" s="5"/>
      <c r="I687" s="6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"/>
      <c r="B688" s="2"/>
      <c r="C688" s="241"/>
      <c r="D688" s="241"/>
      <c r="E688" s="2"/>
      <c r="F688" s="2"/>
      <c r="G688" s="4"/>
      <c r="H688" s="5"/>
      <c r="I688" s="6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"/>
      <c r="B689" s="2"/>
      <c r="C689" s="241"/>
      <c r="D689" s="241"/>
      <c r="E689" s="2"/>
      <c r="F689" s="2"/>
      <c r="G689" s="4"/>
      <c r="H689" s="5"/>
      <c r="I689" s="6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"/>
      <c r="B690" s="2"/>
      <c r="C690" s="241"/>
      <c r="D690" s="241"/>
      <c r="E690" s="2"/>
      <c r="F690" s="2"/>
      <c r="G690" s="4"/>
      <c r="H690" s="5"/>
      <c r="I690" s="6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"/>
      <c r="B691" s="2"/>
      <c r="C691" s="241"/>
      <c r="D691" s="241"/>
      <c r="E691" s="2"/>
      <c r="F691" s="2"/>
      <c r="G691" s="4"/>
      <c r="H691" s="5"/>
      <c r="I691" s="6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"/>
      <c r="B692" s="2"/>
      <c r="C692" s="241"/>
      <c r="D692" s="241"/>
      <c r="E692" s="2"/>
      <c r="F692" s="2"/>
      <c r="G692" s="4"/>
      <c r="H692" s="5"/>
      <c r="I692" s="6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"/>
      <c r="B693" s="2"/>
      <c r="C693" s="241"/>
      <c r="D693" s="241"/>
      <c r="E693" s="2"/>
      <c r="F693" s="2"/>
      <c r="G693" s="4"/>
      <c r="H693" s="5"/>
      <c r="I693" s="6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"/>
      <c r="B694" s="2"/>
      <c r="C694" s="241"/>
      <c r="D694" s="241"/>
      <c r="E694" s="2"/>
      <c r="F694" s="2"/>
      <c r="G694" s="4"/>
      <c r="H694" s="5"/>
      <c r="I694" s="6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"/>
      <c r="B695" s="2"/>
      <c r="C695" s="241"/>
      <c r="D695" s="241"/>
      <c r="E695" s="2"/>
      <c r="F695" s="2"/>
      <c r="G695" s="4"/>
      <c r="H695" s="5"/>
      <c r="I695" s="6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"/>
      <c r="B696" s="2"/>
      <c r="C696" s="241"/>
      <c r="D696" s="241"/>
      <c r="E696" s="2"/>
      <c r="F696" s="2"/>
      <c r="G696" s="4"/>
      <c r="H696" s="5"/>
      <c r="I696" s="6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"/>
      <c r="B697" s="2"/>
      <c r="C697" s="241"/>
      <c r="D697" s="241"/>
      <c r="E697" s="2"/>
      <c r="F697" s="2"/>
      <c r="G697" s="4"/>
      <c r="H697" s="5"/>
      <c r="I697" s="6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"/>
      <c r="B698" s="2"/>
      <c r="C698" s="241"/>
      <c r="D698" s="241"/>
      <c r="E698" s="2"/>
      <c r="F698" s="2"/>
      <c r="G698" s="4"/>
      <c r="H698" s="5"/>
      <c r="I698" s="6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"/>
      <c r="B699" s="2"/>
      <c r="C699" s="241"/>
      <c r="D699" s="241"/>
      <c r="E699" s="2"/>
      <c r="F699" s="2"/>
      <c r="G699" s="4"/>
      <c r="H699" s="5"/>
      <c r="I699" s="6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"/>
      <c r="B700" s="2"/>
      <c r="C700" s="241"/>
      <c r="D700" s="241"/>
      <c r="E700" s="2"/>
      <c r="F700" s="2"/>
      <c r="G700" s="4"/>
      <c r="H700" s="5"/>
      <c r="I700" s="6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"/>
      <c r="B701" s="2"/>
      <c r="C701" s="241"/>
      <c r="D701" s="241"/>
      <c r="E701" s="2"/>
      <c r="F701" s="2"/>
      <c r="G701" s="4"/>
      <c r="H701" s="5"/>
      <c r="I701" s="6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"/>
      <c r="B702" s="2"/>
      <c r="C702" s="241"/>
      <c r="D702" s="241"/>
      <c r="E702" s="2"/>
      <c r="F702" s="2"/>
      <c r="G702" s="4"/>
      <c r="H702" s="5"/>
      <c r="I702" s="6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"/>
      <c r="B703" s="2"/>
      <c r="C703" s="241"/>
      <c r="D703" s="241"/>
      <c r="E703" s="2"/>
      <c r="F703" s="2"/>
      <c r="G703" s="4"/>
      <c r="H703" s="5"/>
      <c r="I703" s="6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"/>
      <c r="B704" s="2"/>
      <c r="C704" s="241"/>
      <c r="D704" s="241"/>
      <c r="E704" s="2"/>
      <c r="F704" s="2"/>
      <c r="G704" s="4"/>
      <c r="H704" s="5"/>
      <c r="I704" s="6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"/>
      <c r="B705" s="2"/>
      <c r="C705" s="241"/>
      <c r="D705" s="241"/>
      <c r="E705" s="2"/>
      <c r="F705" s="2"/>
      <c r="G705" s="4"/>
      <c r="H705" s="5"/>
      <c r="I705" s="6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"/>
      <c r="B706" s="2"/>
      <c r="C706" s="241"/>
      <c r="D706" s="241"/>
      <c r="E706" s="2"/>
      <c r="F706" s="2"/>
      <c r="G706" s="4"/>
      <c r="H706" s="5"/>
      <c r="I706" s="6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"/>
      <c r="B707" s="2"/>
      <c r="C707" s="241"/>
      <c r="D707" s="241"/>
      <c r="E707" s="2"/>
      <c r="F707" s="2"/>
      <c r="G707" s="4"/>
      <c r="H707" s="5"/>
      <c r="I707" s="6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"/>
      <c r="B708" s="2"/>
      <c r="C708" s="241"/>
      <c r="D708" s="241"/>
      <c r="E708" s="2"/>
      <c r="F708" s="2"/>
      <c r="G708" s="4"/>
      <c r="H708" s="5"/>
      <c r="I708" s="6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"/>
      <c r="B709" s="2"/>
      <c r="C709" s="241"/>
      <c r="D709" s="241"/>
      <c r="E709" s="2"/>
      <c r="F709" s="2"/>
      <c r="G709" s="4"/>
      <c r="H709" s="5"/>
      <c r="I709" s="6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"/>
      <c r="B710" s="2"/>
      <c r="C710" s="241"/>
      <c r="D710" s="241"/>
      <c r="E710" s="2"/>
      <c r="F710" s="2"/>
      <c r="G710" s="4"/>
      <c r="H710" s="5"/>
      <c r="I710" s="6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"/>
      <c r="B711" s="2"/>
      <c r="C711" s="241"/>
      <c r="D711" s="241"/>
      <c r="E711" s="2"/>
      <c r="F711" s="2"/>
      <c r="G711" s="4"/>
      <c r="H711" s="5"/>
      <c r="I711" s="6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"/>
      <c r="B712" s="2"/>
      <c r="C712" s="241"/>
      <c r="D712" s="241"/>
      <c r="E712" s="2"/>
      <c r="F712" s="2"/>
      <c r="G712" s="4"/>
      <c r="H712" s="5"/>
      <c r="I712" s="6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"/>
      <c r="B713" s="2"/>
      <c r="C713" s="241"/>
      <c r="D713" s="241"/>
      <c r="E713" s="2"/>
      <c r="F713" s="2"/>
      <c r="G713" s="4"/>
      <c r="H713" s="5"/>
      <c r="I713" s="6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"/>
      <c r="B714" s="2"/>
      <c r="C714" s="241"/>
      <c r="D714" s="241"/>
      <c r="E714" s="2"/>
      <c r="F714" s="2"/>
      <c r="G714" s="4"/>
      <c r="H714" s="5"/>
      <c r="I714" s="6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"/>
      <c r="B715" s="2"/>
      <c r="C715" s="241"/>
      <c r="D715" s="241"/>
      <c r="E715" s="2"/>
      <c r="F715" s="2"/>
      <c r="G715" s="4"/>
      <c r="H715" s="5"/>
      <c r="I715" s="6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"/>
      <c r="B716" s="2"/>
      <c r="C716" s="241"/>
      <c r="D716" s="241"/>
      <c r="E716" s="2"/>
      <c r="F716" s="2"/>
      <c r="G716" s="4"/>
      <c r="H716" s="5"/>
      <c r="I716" s="6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"/>
      <c r="B717" s="2"/>
      <c r="C717" s="241"/>
      <c r="D717" s="241"/>
      <c r="E717" s="2"/>
      <c r="F717" s="2"/>
      <c r="G717" s="4"/>
      <c r="H717" s="5"/>
      <c r="I717" s="6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"/>
      <c r="B718" s="2"/>
      <c r="C718" s="241"/>
      <c r="D718" s="241"/>
      <c r="E718" s="2"/>
      <c r="F718" s="2"/>
      <c r="G718" s="4"/>
      <c r="H718" s="5"/>
      <c r="I718" s="6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"/>
      <c r="B719" s="2"/>
      <c r="C719" s="241"/>
      <c r="D719" s="241"/>
      <c r="E719" s="2"/>
      <c r="F719" s="2"/>
      <c r="G719" s="4"/>
      <c r="H719" s="5"/>
      <c r="I719" s="6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"/>
      <c r="B720" s="2"/>
      <c r="C720" s="241"/>
      <c r="D720" s="241"/>
      <c r="E720" s="2"/>
      <c r="F720" s="2"/>
      <c r="G720" s="4"/>
      <c r="H720" s="5"/>
      <c r="I720" s="6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"/>
      <c r="B721" s="2"/>
      <c r="C721" s="241"/>
      <c r="D721" s="241"/>
      <c r="E721" s="2"/>
      <c r="F721" s="2"/>
      <c r="G721" s="4"/>
      <c r="H721" s="5"/>
      <c r="I721" s="6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"/>
      <c r="B722" s="2"/>
      <c r="C722" s="241"/>
      <c r="D722" s="241"/>
      <c r="E722" s="2"/>
      <c r="F722" s="2"/>
      <c r="G722" s="4"/>
      <c r="H722" s="5"/>
      <c r="I722" s="6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"/>
      <c r="B723" s="2"/>
      <c r="C723" s="241"/>
      <c r="D723" s="241"/>
      <c r="E723" s="2"/>
      <c r="F723" s="2"/>
      <c r="G723" s="4"/>
      <c r="H723" s="5"/>
      <c r="I723" s="6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"/>
      <c r="B724" s="2"/>
      <c r="C724" s="241"/>
      <c r="D724" s="241"/>
      <c r="E724" s="2"/>
      <c r="F724" s="2"/>
      <c r="G724" s="4"/>
      <c r="H724" s="5"/>
      <c r="I724" s="6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"/>
      <c r="B725" s="2"/>
      <c r="C725" s="241"/>
      <c r="D725" s="241"/>
      <c r="E725" s="2"/>
      <c r="F725" s="2"/>
      <c r="G725" s="4"/>
      <c r="H725" s="5"/>
      <c r="I725" s="6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"/>
      <c r="B726" s="2"/>
      <c r="C726" s="241"/>
      <c r="D726" s="241"/>
      <c r="E726" s="2"/>
      <c r="F726" s="2"/>
      <c r="G726" s="4"/>
      <c r="H726" s="5"/>
      <c r="I726" s="6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"/>
      <c r="B727" s="2"/>
      <c r="C727" s="241"/>
      <c r="D727" s="241"/>
      <c r="E727" s="2"/>
      <c r="F727" s="2"/>
      <c r="G727" s="4"/>
      <c r="H727" s="5"/>
      <c r="I727" s="6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"/>
      <c r="B728" s="2"/>
      <c r="C728" s="241"/>
      <c r="D728" s="241"/>
      <c r="E728" s="2"/>
      <c r="F728" s="2"/>
      <c r="G728" s="4"/>
      <c r="H728" s="5"/>
      <c r="I728" s="6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"/>
      <c r="B729" s="2"/>
      <c r="C729" s="241"/>
      <c r="D729" s="241"/>
      <c r="E729" s="2"/>
      <c r="F729" s="2"/>
      <c r="G729" s="4"/>
      <c r="H729" s="5"/>
      <c r="I729" s="6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"/>
      <c r="B730" s="2"/>
      <c r="C730" s="241"/>
      <c r="D730" s="241"/>
      <c r="E730" s="2"/>
      <c r="F730" s="2"/>
      <c r="G730" s="4"/>
      <c r="H730" s="5"/>
      <c r="I730" s="6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"/>
      <c r="B731" s="2"/>
      <c r="C731" s="241"/>
      <c r="D731" s="241"/>
      <c r="E731" s="2"/>
      <c r="F731" s="2"/>
      <c r="G731" s="4"/>
      <c r="H731" s="5"/>
      <c r="I731" s="6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"/>
      <c r="B732" s="2"/>
      <c r="C732" s="241"/>
      <c r="D732" s="241"/>
      <c r="E732" s="2"/>
      <c r="F732" s="2"/>
      <c r="G732" s="4"/>
      <c r="H732" s="5"/>
      <c r="I732" s="6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"/>
      <c r="B733" s="2"/>
      <c r="C733" s="241"/>
      <c r="D733" s="241"/>
      <c r="E733" s="2"/>
      <c r="F733" s="2"/>
      <c r="G733" s="4"/>
      <c r="H733" s="5"/>
      <c r="I733" s="6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"/>
      <c r="B734" s="2"/>
      <c r="C734" s="241"/>
      <c r="D734" s="241"/>
      <c r="E734" s="2"/>
      <c r="F734" s="2"/>
      <c r="G734" s="4"/>
      <c r="H734" s="5"/>
      <c r="I734" s="6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"/>
      <c r="B735" s="2"/>
      <c r="C735" s="241"/>
      <c r="D735" s="241"/>
      <c r="E735" s="2"/>
      <c r="F735" s="2"/>
      <c r="G735" s="4"/>
      <c r="H735" s="5"/>
      <c r="I735" s="6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"/>
      <c r="B736" s="2"/>
      <c r="C736" s="241"/>
      <c r="D736" s="241"/>
      <c r="E736" s="2"/>
      <c r="F736" s="2"/>
      <c r="G736" s="4"/>
      <c r="H736" s="5"/>
      <c r="I736" s="6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"/>
      <c r="B737" s="2"/>
      <c r="C737" s="241"/>
      <c r="D737" s="241"/>
      <c r="E737" s="2"/>
      <c r="F737" s="2"/>
      <c r="G737" s="4"/>
      <c r="H737" s="5"/>
      <c r="I737" s="6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"/>
      <c r="B738" s="2"/>
      <c r="C738" s="241"/>
      <c r="D738" s="241"/>
      <c r="E738" s="2"/>
      <c r="F738" s="2"/>
      <c r="G738" s="4"/>
      <c r="H738" s="5"/>
      <c r="I738" s="6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"/>
      <c r="B739" s="2"/>
      <c r="C739" s="241"/>
      <c r="D739" s="241"/>
      <c r="E739" s="2"/>
      <c r="F739" s="2"/>
      <c r="G739" s="4"/>
      <c r="H739" s="5"/>
      <c r="I739" s="6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"/>
      <c r="B740" s="2"/>
      <c r="C740" s="241"/>
      <c r="D740" s="241"/>
      <c r="E740" s="2"/>
      <c r="F740" s="2"/>
      <c r="G740" s="4"/>
      <c r="H740" s="5"/>
      <c r="I740" s="6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"/>
      <c r="B741" s="2"/>
      <c r="C741" s="241"/>
      <c r="D741" s="241"/>
      <c r="E741" s="2"/>
      <c r="F741" s="2"/>
      <c r="G741" s="4"/>
      <c r="H741" s="5"/>
      <c r="I741" s="6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"/>
      <c r="B742" s="2"/>
      <c r="C742" s="241"/>
      <c r="D742" s="241"/>
      <c r="E742" s="2"/>
      <c r="F742" s="2"/>
      <c r="G742" s="4"/>
      <c r="H742" s="5"/>
      <c r="I742" s="6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"/>
      <c r="B743" s="2"/>
      <c r="C743" s="241"/>
      <c r="D743" s="241"/>
      <c r="E743" s="2"/>
      <c r="F743" s="2"/>
      <c r="G743" s="4"/>
      <c r="H743" s="5"/>
      <c r="I743" s="6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"/>
      <c r="B744" s="2"/>
      <c r="C744" s="241"/>
      <c r="D744" s="241"/>
      <c r="E744" s="2"/>
      <c r="F744" s="2"/>
      <c r="G744" s="4"/>
      <c r="H744" s="5"/>
      <c r="I744" s="6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"/>
      <c r="B745" s="2"/>
      <c r="C745" s="241"/>
      <c r="D745" s="241"/>
      <c r="E745" s="2"/>
      <c r="F745" s="2"/>
      <c r="G745" s="4"/>
      <c r="H745" s="5"/>
      <c r="I745" s="6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"/>
      <c r="B746" s="2"/>
      <c r="C746" s="241"/>
      <c r="D746" s="241"/>
      <c r="E746" s="2"/>
      <c r="F746" s="2"/>
      <c r="G746" s="4"/>
      <c r="H746" s="5"/>
      <c r="I746" s="6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"/>
      <c r="B747" s="2"/>
      <c r="C747" s="241"/>
      <c r="D747" s="241"/>
      <c r="E747" s="2"/>
      <c r="F747" s="2"/>
      <c r="G747" s="4"/>
      <c r="H747" s="5"/>
      <c r="I747" s="6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"/>
      <c r="B748" s="2"/>
      <c r="C748" s="241"/>
      <c r="D748" s="241"/>
      <c r="E748" s="2"/>
      <c r="F748" s="2"/>
      <c r="G748" s="4"/>
      <c r="H748" s="5"/>
      <c r="I748" s="6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"/>
      <c r="B749" s="2"/>
      <c r="C749" s="241"/>
      <c r="D749" s="241"/>
      <c r="E749" s="2"/>
      <c r="F749" s="2"/>
      <c r="G749" s="4"/>
      <c r="H749" s="5"/>
      <c r="I749" s="6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"/>
      <c r="B750" s="2"/>
      <c r="C750" s="241"/>
      <c r="D750" s="241"/>
      <c r="E750" s="2"/>
      <c r="F750" s="2"/>
      <c r="G750" s="4"/>
      <c r="H750" s="5"/>
      <c r="I750" s="6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"/>
      <c r="B751" s="2"/>
      <c r="C751" s="241"/>
      <c r="D751" s="241"/>
      <c r="E751" s="2"/>
      <c r="F751" s="2"/>
      <c r="G751" s="4"/>
      <c r="H751" s="5"/>
      <c r="I751" s="6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"/>
      <c r="B752" s="2"/>
      <c r="C752" s="241"/>
      <c r="D752" s="241"/>
      <c r="E752" s="2"/>
      <c r="F752" s="2"/>
      <c r="G752" s="4"/>
      <c r="H752" s="5"/>
      <c r="I752" s="6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"/>
      <c r="B753" s="2"/>
      <c r="C753" s="241"/>
      <c r="D753" s="241"/>
      <c r="E753" s="2"/>
      <c r="F753" s="2"/>
      <c r="G753" s="4"/>
      <c r="H753" s="5"/>
      <c r="I753" s="6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"/>
      <c r="B754" s="2"/>
      <c r="C754" s="241"/>
      <c r="D754" s="241"/>
      <c r="E754" s="2"/>
      <c r="F754" s="2"/>
      <c r="G754" s="4"/>
      <c r="H754" s="5"/>
      <c r="I754" s="6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"/>
      <c r="B755" s="2"/>
      <c r="C755" s="241"/>
      <c r="D755" s="241"/>
      <c r="E755" s="2"/>
      <c r="F755" s="2"/>
      <c r="G755" s="4"/>
      <c r="H755" s="5"/>
      <c r="I755" s="6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"/>
      <c r="B756" s="2"/>
      <c r="C756" s="241"/>
      <c r="D756" s="241"/>
      <c r="E756" s="2"/>
      <c r="F756" s="2"/>
      <c r="G756" s="4"/>
      <c r="H756" s="5"/>
      <c r="I756" s="6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"/>
      <c r="B757" s="2"/>
      <c r="C757" s="241"/>
      <c r="D757" s="241"/>
      <c r="E757" s="2"/>
      <c r="F757" s="2"/>
      <c r="G757" s="4"/>
      <c r="H757" s="5"/>
      <c r="I757" s="6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"/>
      <c r="B758" s="2"/>
      <c r="C758" s="241"/>
      <c r="D758" s="241"/>
      <c r="E758" s="2"/>
      <c r="F758" s="2"/>
      <c r="G758" s="4"/>
      <c r="H758" s="5"/>
      <c r="I758" s="6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"/>
      <c r="B759" s="2"/>
      <c r="C759" s="241"/>
      <c r="D759" s="241"/>
      <c r="E759" s="2"/>
      <c r="F759" s="2"/>
      <c r="G759" s="4"/>
      <c r="H759" s="5"/>
      <c r="I759" s="6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"/>
      <c r="B760" s="2"/>
      <c r="C760" s="241"/>
      <c r="D760" s="241"/>
      <c r="E760" s="2"/>
      <c r="F760" s="2"/>
      <c r="G760" s="4"/>
      <c r="H760" s="5"/>
      <c r="I760" s="6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"/>
      <c r="B761" s="2"/>
      <c r="C761" s="241"/>
      <c r="D761" s="241"/>
      <c r="E761" s="2"/>
      <c r="F761" s="2"/>
      <c r="G761" s="4"/>
      <c r="H761" s="5"/>
      <c r="I761" s="6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"/>
      <c r="B762" s="2"/>
      <c r="C762" s="241"/>
      <c r="D762" s="241"/>
      <c r="E762" s="2"/>
      <c r="F762" s="2"/>
      <c r="G762" s="4"/>
      <c r="H762" s="5"/>
      <c r="I762" s="6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"/>
      <c r="B763" s="2"/>
      <c r="C763" s="241"/>
      <c r="D763" s="241"/>
      <c r="E763" s="2"/>
      <c r="F763" s="2"/>
      <c r="G763" s="4"/>
      <c r="H763" s="5"/>
      <c r="I763" s="6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"/>
      <c r="B764" s="2"/>
      <c r="C764" s="241"/>
      <c r="D764" s="241"/>
      <c r="E764" s="2"/>
      <c r="F764" s="2"/>
      <c r="G764" s="4"/>
      <c r="H764" s="5"/>
      <c r="I764" s="6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"/>
      <c r="B765" s="2"/>
      <c r="C765" s="241"/>
      <c r="D765" s="241"/>
      <c r="E765" s="2"/>
      <c r="F765" s="2"/>
      <c r="G765" s="4"/>
      <c r="H765" s="5"/>
      <c r="I765" s="6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"/>
      <c r="B766" s="2"/>
      <c r="C766" s="241"/>
      <c r="D766" s="241"/>
      <c r="E766" s="2"/>
      <c r="F766" s="2"/>
      <c r="G766" s="4"/>
      <c r="H766" s="5"/>
      <c r="I766" s="6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"/>
      <c r="B767" s="2"/>
      <c r="C767" s="241"/>
      <c r="D767" s="241"/>
      <c r="E767" s="2"/>
      <c r="F767" s="2"/>
      <c r="G767" s="4"/>
      <c r="H767" s="5"/>
      <c r="I767" s="6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"/>
      <c r="B768" s="2"/>
      <c r="C768" s="241"/>
      <c r="D768" s="241"/>
      <c r="E768" s="2"/>
      <c r="F768" s="2"/>
      <c r="G768" s="4"/>
      <c r="H768" s="5"/>
      <c r="I768" s="6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"/>
      <c r="B769" s="2"/>
      <c r="C769" s="241"/>
      <c r="D769" s="241"/>
      <c r="E769" s="2"/>
      <c r="F769" s="2"/>
      <c r="G769" s="4"/>
      <c r="H769" s="5"/>
      <c r="I769" s="6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"/>
      <c r="B770" s="2"/>
      <c r="C770" s="241"/>
      <c r="D770" s="241"/>
      <c r="E770" s="2"/>
      <c r="F770" s="2"/>
      <c r="G770" s="4"/>
      <c r="H770" s="5"/>
      <c r="I770" s="6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"/>
      <c r="B771" s="2"/>
      <c r="C771" s="241"/>
      <c r="D771" s="241"/>
      <c r="E771" s="2"/>
      <c r="F771" s="2"/>
      <c r="G771" s="4"/>
      <c r="H771" s="5"/>
      <c r="I771" s="6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"/>
      <c r="B772" s="2"/>
      <c r="C772" s="241"/>
      <c r="D772" s="241"/>
      <c r="E772" s="2"/>
      <c r="F772" s="2"/>
      <c r="G772" s="4"/>
      <c r="H772" s="5"/>
      <c r="I772" s="6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"/>
      <c r="B773" s="2"/>
      <c r="C773" s="241"/>
      <c r="D773" s="241"/>
      <c r="E773" s="2"/>
      <c r="F773" s="2"/>
      <c r="G773" s="4"/>
      <c r="H773" s="5"/>
      <c r="I773" s="6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"/>
      <c r="B774" s="2"/>
      <c r="C774" s="241"/>
      <c r="D774" s="241"/>
      <c r="E774" s="2"/>
      <c r="F774" s="2"/>
      <c r="G774" s="4"/>
      <c r="H774" s="5"/>
      <c r="I774" s="6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"/>
      <c r="B775" s="2"/>
      <c r="C775" s="241"/>
      <c r="D775" s="241"/>
      <c r="E775" s="2"/>
      <c r="F775" s="2"/>
      <c r="G775" s="4"/>
      <c r="H775" s="5"/>
      <c r="I775" s="6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"/>
      <c r="B776" s="2"/>
      <c r="C776" s="241"/>
      <c r="D776" s="241"/>
      <c r="E776" s="2"/>
      <c r="F776" s="2"/>
      <c r="G776" s="4"/>
      <c r="H776" s="5"/>
      <c r="I776" s="6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"/>
      <c r="B777" s="2"/>
      <c r="C777" s="241"/>
      <c r="D777" s="241"/>
      <c r="E777" s="2"/>
      <c r="F777" s="2"/>
      <c r="G777" s="4"/>
      <c r="H777" s="5"/>
      <c r="I777" s="6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"/>
      <c r="B778" s="2"/>
      <c r="C778" s="241"/>
      <c r="D778" s="241"/>
      <c r="E778" s="2"/>
      <c r="F778" s="2"/>
      <c r="G778" s="4"/>
      <c r="H778" s="5"/>
      <c r="I778" s="6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"/>
      <c r="B779" s="2"/>
      <c r="C779" s="241"/>
      <c r="D779" s="241"/>
      <c r="E779" s="2"/>
      <c r="F779" s="2"/>
      <c r="G779" s="4"/>
      <c r="H779" s="5"/>
      <c r="I779" s="6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"/>
      <c r="B780" s="2"/>
      <c r="C780" s="241"/>
      <c r="D780" s="241"/>
      <c r="E780" s="2"/>
      <c r="F780" s="2"/>
      <c r="G780" s="4"/>
      <c r="H780" s="5"/>
      <c r="I780" s="6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"/>
      <c r="B781" s="2"/>
      <c r="C781" s="241"/>
      <c r="D781" s="241"/>
      <c r="E781" s="2"/>
      <c r="F781" s="2"/>
      <c r="G781" s="4"/>
      <c r="H781" s="5"/>
      <c r="I781" s="6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"/>
      <c r="B782" s="2"/>
      <c r="C782" s="241"/>
      <c r="D782" s="241"/>
      <c r="E782" s="2"/>
      <c r="F782" s="2"/>
      <c r="G782" s="4"/>
      <c r="H782" s="5"/>
      <c r="I782" s="6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"/>
      <c r="B783" s="2"/>
      <c r="C783" s="241"/>
      <c r="D783" s="241"/>
      <c r="E783" s="2"/>
      <c r="F783" s="2"/>
      <c r="G783" s="4"/>
      <c r="H783" s="5"/>
      <c r="I783" s="6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"/>
      <c r="B784" s="2"/>
      <c r="C784" s="241"/>
      <c r="D784" s="241"/>
      <c r="E784" s="2"/>
      <c r="F784" s="2"/>
      <c r="G784" s="4"/>
      <c r="H784" s="5"/>
      <c r="I784" s="6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"/>
      <c r="B785" s="2"/>
      <c r="C785" s="241"/>
      <c r="D785" s="241"/>
      <c r="E785" s="2"/>
      <c r="F785" s="2"/>
      <c r="G785" s="4"/>
      <c r="H785" s="5"/>
      <c r="I785" s="6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"/>
      <c r="B786" s="2"/>
      <c r="C786" s="241"/>
      <c r="D786" s="241"/>
      <c r="E786" s="2"/>
      <c r="F786" s="2"/>
      <c r="G786" s="4"/>
      <c r="H786" s="5"/>
      <c r="I786" s="6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"/>
      <c r="B787" s="2"/>
      <c r="C787" s="241"/>
      <c r="D787" s="241"/>
      <c r="E787" s="2"/>
      <c r="F787" s="2"/>
      <c r="G787" s="4"/>
      <c r="H787" s="5"/>
      <c r="I787" s="6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"/>
      <c r="B788" s="2"/>
      <c r="C788" s="241"/>
      <c r="D788" s="241"/>
      <c r="E788" s="2"/>
      <c r="F788" s="2"/>
      <c r="G788" s="4"/>
      <c r="H788" s="5"/>
      <c r="I788" s="6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"/>
      <c r="B789" s="2"/>
      <c r="C789" s="241"/>
      <c r="D789" s="241"/>
      <c r="E789" s="2"/>
      <c r="F789" s="2"/>
      <c r="G789" s="4"/>
      <c r="H789" s="5"/>
      <c r="I789" s="6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"/>
      <c r="B790" s="2"/>
      <c r="C790" s="241"/>
      <c r="D790" s="241"/>
      <c r="E790" s="2"/>
      <c r="F790" s="2"/>
      <c r="G790" s="4"/>
      <c r="H790" s="5"/>
      <c r="I790" s="6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"/>
      <c r="B791" s="2"/>
      <c r="C791" s="241"/>
      <c r="D791" s="241"/>
      <c r="E791" s="2"/>
      <c r="F791" s="2"/>
      <c r="G791" s="4"/>
      <c r="H791" s="5"/>
      <c r="I791" s="6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"/>
      <c r="B792" s="2"/>
      <c r="C792" s="241"/>
      <c r="D792" s="241"/>
      <c r="E792" s="2"/>
      <c r="F792" s="2"/>
      <c r="G792" s="4"/>
      <c r="H792" s="5"/>
      <c r="I792" s="6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"/>
      <c r="B793" s="2"/>
      <c r="C793" s="241"/>
      <c r="D793" s="241"/>
      <c r="E793" s="2"/>
      <c r="F793" s="2"/>
      <c r="G793" s="4"/>
      <c r="H793" s="5"/>
      <c r="I793" s="6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"/>
      <c r="B794" s="2"/>
      <c r="C794" s="241"/>
      <c r="D794" s="241"/>
      <c r="E794" s="2"/>
      <c r="F794" s="2"/>
      <c r="G794" s="4"/>
      <c r="H794" s="5"/>
      <c r="I794" s="6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"/>
      <c r="B795" s="2"/>
      <c r="C795" s="241"/>
      <c r="D795" s="241"/>
      <c r="E795" s="2"/>
      <c r="F795" s="2"/>
      <c r="G795" s="4"/>
      <c r="H795" s="5"/>
      <c r="I795" s="6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"/>
      <c r="B796" s="2"/>
      <c r="C796" s="241"/>
      <c r="D796" s="241"/>
      <c r="E796" s="2"/>
      <c r="F796" s="2"/>
      <c r="G796" s="4"/>
      <c r="H796" s="5"/>
      <c r="I796" s="6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"/>
      <c r="B797" s="2"/>
      <c r="C797" s="241"/>
      <c r="D797" s="241"/>
      <c r="E797" s="2"/>
      <c r="F797" s="2"/>
      <c r="G797" s="4"/>
      <c r="H797" s="5"/>
      <c r="I797" s="6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"/>
      <c r="B798" s="2"/>
      <c r="C798" s="241"/>
      <c r="D798" s="241"/>
      <c r="E798" s="2"/>
      <c r="F798" s="2"/>
      <c r="G798" s="4"/>
      <c r="H798" s="5"/>
      <c r="I798" s="6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"/>
      <c r="B799" s="2"/>
      <c r="C799" s="241"/>
      <c r="D799" s="241"/>
      <c r="E799" s="2"/>
      <c r="F799" s="2"/>
      <c r="G799" s="4"/>
      <c r="H799" s="5"/>
      <c r="I799" s="6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"/>
      <c r="B800" s="2"/>
      <c r="C800" s="241"/>
      <c r="D800" s="241"/>
      <c r="E800" s="2"/>
      <c r="F800" s="2"/>
      <c r="G800" s="4"/>
      <c r="H800" s="5"/>
      <c r="I800" s="6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"/>
      <c r="B801" s="2"/>
      <c r="C801" s="241"/>
      <c r="D801" s="241"/>
      <c r="E801" s="2"/>
      <c r="F801" s="2"/>
      <c r="G801" s="4"/>
      <c r="H801" s="5"/>
      <c r="I801" s="6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"/>
      <c r="B802" s="2"/>
      <c r="C802" s="241"/>
      <c r="D802" s="241"/>
      <c r="E802" s="2"/>
      <c r="F802" s="2"/>
      <c r="G802" s="4"/>
      <c r="H802" s="5"/>
      <c r="I802" s="6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"/>
      <c r="B803" s="2"/>
      <c r="C803" s="241"/>
      <c r="D803" s="241"/>
      <c r="E803" s="2"/>
      <c r="F803" s="2"/>
      <c r="G803" s="4"/>
      <c r="H803" s="5"/>
      <c r="I803" s="6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"/>
      <c r="B804" s="2"/>
      <c r="C804" s="241"/>
      <c r="D804" s="241"/>
      <c r="E804" s="2"/>
      <c r="F804" s="2"/>
      <c r="G804" s="4"/>
      <c r="H804" s="5"/>
      <c r="I804" s="6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"/>
      <c r="B805" s="2"/>
      <c r="C805" s="241"/>
      <c r="D805" s="241"/>
      <c r="E805" s="2"/>
      <c r="F805" s="2"/>
      <c r="G805" s="4"/>
      <c r="H805" s="5"/>
      <c r="I805" s="6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"/>
      <c r="B806" s="2"/>
      <c r="C806" s="241"/>
      <c r="D806" s="241"/>
      <c r="E806" s="2"/>
      <c r="F806" s="2"/>
      <c r="G806" s="4"/>
      <c r="H806" s="5"/>
      <c r="I806" s="6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"/>
      <c r="B807" s="2"/>
      <c r="C807" s="241"/>
      <c r="D807" s="241"/>
      <c r="E807" s="2"/>
      <c r="F807" s="2"/>
      <c r="G807" s="4"/>
      <c r="H807" s="5"/>
      <c r="I807" s="6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"/>
      <c r="B808" s="2"/>
      <c r="C808" s="241"/>
      <c r="D808" s="241"/>
      <c r="E808" s="2"/>
      <c r="F808" s="2"/>
      <c r="G808" s="4"/>
      <c r="H808" s="5"/>
      <c r="I808" s="6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"/>
      <c r="B809" s="2"/>
      <c r="C809" s="241"/>
      <c r="D809" s="241"/>
      <c r="E809" s="2"/>
      <c r="F809" s="2"/>
      <c r="G809" s="4"/>
      <c r="H809" s="5"/>
      <c r="I809" s="6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"/>
      <c r="B810" s="2"/>
      <c r="C810" s="241"/>
      <c r="D810" s="241"/>
      <c r="E810" s="2"/>
      <c r="F810" s="2"/>
      <c r="G810" s="4"/>
      <c r="H810" s="5"/>
      <c r="I810" s="6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"/>
      <c r="B811" s="2"/>
      <c r="C811" s="241"/>
      <c r="D811" s="241"/>
      <c r="E811" s="2"/>
      <c r="F811" s="2"/>
      <c r="G811" s="4"/>
      <c r="H811" s="5"/>
      <c r="I811" s="6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"/>
      <c r="B812" s="2"/>
      <c r="C812" s="241"/>
      <c r="D812" s="241"/>
      <c r="E812" s="2"/>
      <c r="F812" s="2"/>
      <c r="G812" s="4"/>
      <c r="H812" s="5"/>
      <c r="I812" s="6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"/>
      <c r="B813" s="2"/>
      <c r="C813" s="241"/>
      <c r="D813" s="241"/>
      <c r="E813" s="2"/>
      <c r="F813" s="2"/>
      <c r="G813" s="4"/>
      <c r="H813" s="5"/>
      <c r="I813" s="6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"/>
      <c r="B814" s="2"/>
      <c r="C814" s="241"/>
      <c r="D814" s="241"/>
      <c r="E814" s="2"/>
      <c r="F814" s="2"/>
      <c r="G814" s="4"/>
      <c r="H814" s="5"/>
      <c r="I814" s="6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"/>
      <c r="B815" s="2"/>
      <c r="C815" s="241"/>
      <c r="D815" s="241"/>
      <c r="E815" s="2"/>
      <c r="F815" s="2"/>
      <c r="G815" s="4"/>
      <c r="H815" s="5"/>
      <c r="I815" s="6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"/>
      <c r="B816" s="2"/>
      <c r="C816" s="241"/>
      <c r="D816" s="241"/>
      <c r="E816" s="2"/>
      <c r="F816" s="2"/>
      <c r="G816" s="4"/>
      <c r="H816" s="5"/>
      <c r="I816" s="6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"/>
      <c r="B817" s="2"/>
      <c r="C817" s="241"/>
      <c r="D817" s="241"/>
      <c r="E817" s="2"/>
      <c r="F817" s="2"/>
      <c r="G817" s="4"/>
      <c r="H817" s="5"/>
      <c r="I817" s="6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"/>
      <c r="B818" s="2"/>
      <c r="C818" s="241"/>
      <c r="D818" s="241"/>
      <c r="E818" s="2"/>
      <c r="F818" s="2"/>
      <c r="G818" s="4"/>
      <c r="H818" s="5"/>
      <c r="I818" s="6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"/>
      <c r="B819" s="2"/>
      <c r="C819" s="241"/>
      <c r="D819" s="241"/>
      <c r="E819" s="2"/>
      <c r="F819" s="2"/>
      <c r="G819" s="4"/>
      <c r="H819" s="5"/>
      <c r="I819" s="6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"/>
      <c r="B820" s="2"/>
      <c r="C820" s="241"/>
      <c r="D820" s="241"/>
      <c r="E820" s="2"/>
      <c r="F820" s="2"/>
      <c r="G820" s="4"/>
      <c r="H820" s="5"/>
      <c r="I820" s="6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"/>
      <c r="B821" s="2"/>
      <c r="C821" s="241"/>
      <c r="D821" s="241"/>
      <c r="E821" s="2"/>
      <c r="F821" s="2"/>
      <c r="G821" s="4"/>
      <c r="H821" s="5"/>
      <c r="I821" s="6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"/>
      <c r="B822" s="2"/>
      <c r="C822" s="241"/>
      <c r="D822" s="241"/>
      <c r="E822" s="2"/>
      <c r="F822" s="2"/>
      <c r="G822" s="4"/>
      <c r="H822" s="5"/>
      <c r="I822" s="6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"/>
      <c r="B823" s="2"/>
      <c r="C823" s="241"/>
      <c r="D823" s="241"/>
      <c r="E823" s="2"/>
      <c r="F823" s="2"/>
      <c r="G823" s="4"/>
      <c r="H823" s="5"/>
      <c r="I823" s="6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"/>
      <c r="B824" s="2"/>
      <c r="C824" s="241"/>
      <c r="D824" s="241"/>
      <c r="E824" s="2"/>
      <c r="F824" s="2"/>
      <c r="G824" s="4"/>
      <c r="H824" s="5"/>
      <c r="I824" s="6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"/>
      <c r="B825" s="2"/>
      <c r="C825" s="241"/>
      <c r="D825" s="241"/>
      <c r="E825" s="2"/>
      <c r="F825" s="2"/>
      <c r="G825" s="4"/>
      <c r="H825" s="5"/>
      <c r="I825" s="6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"/>
      <c r="B826" s="2"/>
      <c r="C826" s="241"/>
      <c r="D826" s="241"/>
      <c r="E826" s="2"/>
      <c r="F826" s="2"/>
      <c r="G826" s="4"/>
      <c r="H826" s="5"/>
      <c r="I826" s="6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"/>
      <c r="B827" s="2"/>
      <c r="C827" s="241"/>
      <c r="D827" s="241"/>
      <c r="E827" s="2"/>
      <c r="F827" s="2"/>
      <c r="G827" s="4"/>
      <c r="H827" s="5"/>
      <c r="I827" s="6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"/>
      <c r="B828" s="2"/>
      <c r="C828" s="241"/>
      <c r="D828" s="241"/>
      <c r="E828" s="2"/>
      <c r="F828" s="2"/>
      <c r="G828" s="4"/>
      <c r="H828" s="5"/>
      <c r="I828" s="6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"/>
      <c r="B829" s="2"/>
      <c r="C829" s="241"/>
      <c r="D829" s="241"/>
      <c r="E829" s="2"/>
      <c r="F829" s="2"/>
      <c r="G829" s="4"/>
      <c r="H829" s="5"/>
      <c r="I829" s="6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"/>
      <c r="B830" s="2"/>
      <c r="C830" s="241"/>
      <c r="D830" s="241"/>
      <c r="E830" s="2"/>
      <c r="F830" s="2"/>
      <c r="G830" s="4"/>
      <c r="H830" s="5"/>
      <c r="I830" s="6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"/>
      <c r="B831" s="2"/>
      <c r="C831" s="241"/>
      <c r="D831" s="241"/>
      <c r="E831" s="2"/>
      <c r="F831" s="2"/>
      <c r="G831" s="4"/>
      <c r="H831" s="5"/>
      <c r="I831" s="6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"/>
      <c r="B832" s="2"/>
      <c r="C832" s="241"/>
      <c r="D832" s="241"/>
      <c r="E832" s="2"/>
      <c r="F832" s="2"/>
      <c r="G832" s="4"/>
      <c r="H832" s="5"/>
      <c r="I832" s="6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"/>
      <c r="B833" s="2"/>
      <c r="C833" s="241"/>
      <c r="D833" s="241"/>
      <c r="E833" s="2"/>
      <c r="F833" s="2"/>
      <c r="G833" s="4"/>
      <c r="H833" s="5"/>
      <c r="I833" s="6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"/>
      <c r="B834" s="2"/>
      <c r="C834" s="241"/>
      <c r="D834" s="241"/>
      <c r="E834" s="2"/>
      <c r="F834" s="2"/>
      <c r="G834" s="4"/>
      <c r="H834" s="5"/>
      <c r="I834" s="6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"/>
      <c r="B835" s="2"/>
      <c r="C835" s="241"/>
      <c r="D835" s="241"/>
      <c r="E835" s="2"/>
      <c r="F835" s="2"/>
      <c r="G835" s="4"/>
      <c r="H835" s="5"/>
      <c r="I835" s="6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"/>
      <c r="B836" s="2"/>
      <c r="C836" s="241"/>
      <c r="D836" s="241"/>
      <c r="E836" s="2"/>
      <c r="F836" s="2"/>
      <c r="G836" s="4"/>
      <c r="H836" s="5"/>
      <c r="I836" s="6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"/>
      <c r="B837" s="2"/>
      <c r="C837" s="241"/>
      <c r="D837" s="241"/>
      <c r="E837" s="2"/>
      <c r="F837" s="2"/>
      <c r="G837" s="4"/>
      <c r="H837" s="5"/>
      <c r="I837" s="6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"/>
      <c r="B838" s="2"/>
      <c r="C838" s="241"/>
      <c r="D838" s="241"/>
      <c r="E838" s="2"/>
      <c r="F838" s="2"/>
      <c r="G838" s="4"/>
      <c r="H838" s="5"/>
      <c r="I838" s="6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"/>
      <c r="B839" s="2"/>
      <c r="C839" s="241"/>
      <c r="D839" s="241"/>
      <c r="E839" s="2"/>
      <c r="F839" s="2"/>
      <c r="G839" s="4"/>
      <c r="H839" s="5"/>
      <c r="I839" s="6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"/>
      <c r="B840" s="2"/>
      <c r="C840" s="241"/>
      <c r="D840" s="241"/>
      <c r="E840" s="2"/>
      <c r="F840" s="2"/>
      <c r="G840" s="4"/>
      <c r="H840" s="5"/>
      <c r="I840" s="6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"/>
      <c r="B841" s="2"/>
      <c r="C841" s="241"/>
      <c r="D841" s="241"/>
      <c r="E841" s="2"/>
      <c r="F841" s="2"/>
      <c r="G841" s="4"/>
      <c r="H841" s="5"/>
      <c r="I841" s="6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"/>
      <c r="B842" s="2"/>
      <c r="C842" s="241"/>
      <c r="D842" s="241"/>
      <c r="E842" s="2"/>
      <c r="F842" s="2"/>
      <c r="G842" s="4"/>
      <c r="H842" s="5"/>
      <c r="I842" s="6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"/>
      <c r="B843" s="2"/>
      <c r="C843" s="241"/>
      <c r="D843" s="241"/>
      <c r="E843" s="2"/>
      <c r="F843" s="2"/>
      <c r="G843" s="4"/>
      <c r="H843" s="5"/>
      <c r="I843" s="6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"/>
      <c r="B844" s="2"/>
      <c r="C844" s="241"/>
      <c r="D844" s="241"/>
      <c r="E844" s="2"/>
      <c r="F844" s="2"/>
      <c r="G844" s="4"/>
      <c r="H844" s="5"/>
      <c r="I844" s="6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"/>
      <c r="B845" s="2"/>
      <c r="C845" s="241"/>
      <c r="D845" s="241"/>
      <c r="E845" s="2"/>
      <c r="F845" s="2"/>
      <c r="G845" s="4"/>
      <c r="H845" s="5"/>
      <c r="I845" s="6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"/>
      <c r="B846" s="2"/>
      <c r="C846" s="241"/>
      <c r="D846" s="241"/>
      <c r="E846" s="2"/>
      <c r="F846" s="2"/>
      <c r="G846" s="4"/>
      <c r="H846" s="5"/>
      <c r="I846" s="6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"/>
      <c r="B847" s="2"/>
      <c r="C847" s="241"/>
      <c r="D847" s="241"/>
      <c r="E847" s="2"/>
      <c r="F847" s="2"/>
      <c r="G847" s="4"/>
      <c r="H847" s="5"/>
      <c r="I847" s="6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"/>
      <c r="B848" s="2"/>
      <c r="C848" s="241"/>
      <c r="D848" s="241"/>
      <c r="E848" s="2"/>
      <c r="F848" s="2"/>
      <c r="G848" s="4"/>
      <c r="H848" s="5"/>
      <c r="I848" s="6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"/>
      <c r="B849" s="2"/>
      <c r="C849" s="241"/>
      <c r="D849" s="241"/>
      <c r="E849" s="2"/>
      <c r="F849" s="2"/>
      <c r="G849" s="4"/>
      <c r="H849" s="5"/>
      <c r="I849" s="6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"/>
      <c r="B850" s="2"/>
      <c r="C850" s="241"/>
      <c r="D850" s="241"/>
      <c r="E850" s="2"/>
      <c r="F850" s="2"/>
      <c r="G850" s="4"/>
      <c r="H850" s="5"/>
      <c r="I850" s="6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"/>
      <c r="B851" s="2"/>
      <c r="C851" s="241"/>
      <c r="D851" s="241"/>
      <c r="E851" s="2"/>
      <c r="F851" s="2"/>
      <c r="G851" s="4"/>
      <c r="H851" s="5"/>
      <c r="I851" s="6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"/>
      <c r="B852" s="2"/>
      <c r="C852" s="241"/>
      <c r="D852" s="241"/>
      <c r="E852" s="2"/>
      <c r="F852" s="2"/>
      <c r="G852" s="4"/>
      <c r="H852" s="5"/>
      <c r="I852" s="6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"/>
      <c r="B853" s="2"/>
      <c r="C853" s="241"/>
      <c r="D853" s="241"/>
      <c r="E853" s="2"/>
      <c r="F853" s="2"/>
      <c r="G853" s="4"/>
      <c r="H853" s="5"/>
      <c r="I853" s="6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"/>
      <c r="B854" s="2"/>
      <c r="C854" s="241"/>
      <c r="D854" s="241"/>
      <c r="E854" s="2"/>
      <c r="F854" s="2"/>
      <c r="G854" s="4"/>
      <c r="H854" s="5"/>
      <c r="I854" s="6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"/>
      <c r="B855" s="2"/>
      <c r="C855" s="241"/>
      <c r="D855" s="241"/>
      <c r="E855" s="2"/>
      <c r="F855" s="2"/>
      <c r="G855" s="4"/>
      <c r="H855" s="5"/>
      <c r="I855" s="6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"/>
      <c r="B856" s="2"/>
      <c r="C856" s="241"/>
      <c r="D856" s="241"/>
      <c r="E856" s="2"/>
      <c r="F856" s="2"/>
      <c r="G856" s="4"/>
      <c r="H856" s="5"/>
      <c r="I856" s="6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"/>
      <c r="B857" s="2"/>
      <c r="C857" s="241"/>
      <c r="D857" s="241"/>
      <c r="E857" s="2"/>
      <c r="F857" s="2"/>
      <c r="G857" s="4"/>
      <c r="H857" s="5"/>
      <c r="I857" s="6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"/>
      <c r="B858" s="2"/>
      <c r="C858" s="241"/>
      <c r="D858" s="241"/>
      <c r="E858" s="2"/>
      <c r="F858" s="2"/>
      <c r="G858" s="4"/>
      <c r="H858" s="5"/>
      <c r="I858" s="6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"/>
      <c r="B859" s="2"/>
      <c r="C859" s="241"/>
      <c r="D859" s="241"/>
      <c r="E859" s="2"/>
      <c r="F859" s="2"/>
      <c r="G859" s="4"/>
      <c r="H859" s="5"/>
      <c r="I859" s="6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"/>
      <c r="B860" s="2"/>
      <c r="C860" s="241"/>
      <c r="D860" s="241"/>
      <c r="E860" s="2"/>
      <c r="F860" s="2"/>
      <c r="G860" s="4"/>
      <c r="H860" s="5"/>
      <c r="I860" s="6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"/>
      <c r="B861" s="2"/>
      <c r="C861" s="241"/>
      <c r="D861" s="241"/>
      <c r="E861" s="2"/>
      <c r="F861" s="2"/>
      <c r="G861" s="4"/>
      <c r="H861" s="5"/>
      <c r="I861" s="6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"/>
      <c r="B862" s="2"/>
      <c r="C862" s="241"/>
      <c r="D862" s="241"/>
      <c r="E862" s="2"/>
      <c r="F862" s="2"/>
      <c r="G862" s="4"/>
      <c r="H862" s="5"/>
      <c r="I862" s="6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"/>
      <c r="B863" s="2"/>
      <c r="C863" s="241"/>
      <c r="D863" s="241"/>
      <c r="E863" s="2"/>
      <c r="F863" s="2"/>
      <c r="G863" s="4"/>
      <c r="H863" s="5"/>
      <c r="I863" s="6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"/>
      <c r="B864" s="2"/>
      <c r="C864" s="241"/>
      <c r="D864" s="241"/>
      <c r="E864" s="2"/>
      <c r="F864" s="2"/>
      <c r="G864" s="4"/>
      <c r="H864" s="5"/>
      <c r="I864" s="6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"/>
      <c r="B865" s="2"/>
      <c r="C865" s="241"/>
      <c r="D865" s="241"/>
      <c r="E865" s="2"/>
      <c r="F865" s="2"/>
      <c r="G865" s="4"/>
      <c r="H865" s="5"/>
      <c r="I865" s="6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"/>
      <c r="B866" s="2"/>
      <c r="C866" s="241"/>
      <c r="D866" s="241"/>
      <c r="E866" s="2"/>
      <c r="F866" s="2"/>
      <c r="G866" s="4"/>
      <c r="H866" s="5"/>
      <c r="I866" s="6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"/>
      <c r="B867" s="2"/>
      <c r="C867" s="241"/>
      <c r="D867" s="241"/>
      <c r="E867" s="2"/>
      <c r="F867" s="2"/>
      <c r="G867" s="4"/>
      <c r="H867" s="5"/>
      <c r="I867" s="6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"/>
      <c r="B868" s="2"/>
      <c r="C868" s="241"/>
      <c r="D868" s="241"/>
      <c r="E868" s="2"/>
      <c r="F868" s="2"/>
      <c r="G868" s="4"/>
      <c r="H868" s="5"/>
      <c r="I868" s="6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"/>
      <c r="B869" s="2"/>
      <c r="C869" s="241"/>
      <c r="D869" s="241"/>
      <c r="E869" s="2"/>
      <c r="F869" s="2"/>
      <c r="G869" s="4"/>
      <c r="H869" s="5"/>
      <c r="I869" s="6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"/>
      <c r="B870" s="2"/>
      <c r="C870" s="241"/>
      <c r="D870" s="241"/>
      <c r="E870" s="2"/>
      <c r="F870" s="2"/>
      <c r="G870" s="4"/>
      <c r="H870" s="5"/>
      <c r="I870" s="6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"/>
      <c r="B871" s="2"/>
      <c r="C871" s="241"/>
      <c r="D871" s="241"/>
      <c r="E871" s="2"/>
      <c r="F871" s="2"/>
      <c r="G871" s="4"/>
      <c r="H871" s="5"/>
      <c r="I871" s="6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"/>
      <c r="B872" s="2"/>
      <c r="C872" s="241"/>
      <c r="D872" s="241"/>
      <c r="E872" s="2"/>
      <c r="F872" s="2"/>
      <c r="G872" s="4"/>
      <c r="H872" s="5"/>
      <c r="I872" s="6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"/>
      <c r="B873" s="2"/>
      <c r="C873" s="241"/>
      <c r="D873" s="241"/>
      <c r="E873" s="2"/>
      <c r="F873" s="2"/>
      <c r="G873" s="4"/>
      <c r="H873" s="5"/>
      <c r="I873" s="6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"/>
      <c r="B874" s="2"/>
      <c r="C874" s="241"/>
      <c r="D874" s="241"/>
      <c r="E874" s="2"/>
      <c r="F874" s="2"/>
      <c r="G874" s="4"/>
      <c r="H874" s="5"/>
      <c r="I874" s="6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"/>
      <c r="B875" s="2"/>
      <c r="C875" s="241"/>
      <c r="D875" s="241"/>
      <c r="E875" s="2"/>
      <c r="F875" s="2"/>
      <c r="G875" s="4"/>
      <c r="H875" s="5"/>
      <c r="I875" s="6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"/>
      <c r="B876" s="2"/>
      <c r="C876" s="241"/>
      <c r="D876" s="241"/>
      <c r="E876" s="2"/>
      <c r="F876" s="2"/>
      <c r="G876" s="4"/>
      <c r="H876" s="5"/>
      <c r="I876" s="6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"/>
      <c r="B877" s="2"/>
      <c r="C877" s="241"/>
      <c r="D877" s="241"/>
      <c r="E877" s="2"/>
      <c r="F877" s="2"/>
      <c r="G877" s="4"/>
      <c r="H877" s="5"/>
      <c r="I877" s="6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"/>
      <c r="B878" s="2"/>
      <c r="C878" s="241"/>
      <c r="D878" s="241"/>
      <c r="E878" s="2"/>
      <c r="F878" s="2"/>
      <c r="G878" s="4"/>
      <c r="H878" s="5"/>
      <c r="I878" s="6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"/>
      <c r="B879" s="2"/>
      <c r="C879" s="241"/>
      <c r="D879" s="241"/>
      <c r="E879" s="2"/>
      <c r="F879" s="2"/>
      <c r="G879" s="4"/>
      <c r="H879" s="5"/>
      <c r="I879" s="6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"/>
      <c r="B880" s="2"/>
      <c r="C880" s="241"/>
      <c r="D880" s="241"/>
      <c r="E880" s="2"/>
      <c r="F880" s="2"/>
      <c r="G880" s="4"/>
      <c r="H880" s="5"/>
      <c r="I880" s="6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"/>
      <c r="B881" s="2"/>
      <c r="C881" s="241"/>
      <c r="D881" s="241"/>
      <c r="E881" s="2"/>
      <c r="F881" s="2"/>
      <c r="G881" s="4"/>
      <c r="H881" s="5"/>
      <c r="I881" s="6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"/>
      <c r="B882" s="2"/>
      <c r="C882" s="241"/>
      <c r="D882" s="241"/>
      <c r="E882" s="2"/>
      <c r="F882" s="2"/>
      <c r="G882" s="4"/>
      <c r="H882" s="5"/>
      <c r="I882" s="6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"/>
      <c r="B883" s="2"/>
      <c r="C883" s="241"/>
      <c r="D883" s="241"/>
      <c r="E883" s="2"/>
      <c r="F883" s="2"/>
      <c r="G883" s="4"/>
      <c r="H883" s="5"/>
      <c r="I883" s="6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"/>
      <c r="B884" s="2"/>
      <c r="C884" s="241"/>
      <c r="D884" s="241"/>
      <c r="E884" s="2"/>
      <c r="F884" s="2"/>
      <c r="G884" s="4"/>
      <c r="H884" s="5"/>
      <c r="I884" s="6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"/>
      <c r="B885" s="2"/>
      <c r="C885" s="241"/>
      <c r="D885" s="241"/>
      <c r="E885" s="2"/>
      <c r="F885" s="2"/>
      <c r="G885" s="4"/>
      <c r="H885" s="5"/>
      <c r="I885" s="6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"/>
      <c r="B886" s="2"/>
      <c r="C886" s="241"/>
      <c r="D886" s="241"/>
      <c r="E886" s="2"/>
      <c r="F886" s="2"/>
      <c r="G886" s="4"/>
      <c r="H886" s="5"/>
      <c r="I886" s="6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"/>
      <c r="B887" s="2"/>
      <c r="C887" s="241"/>
      <c r="D887" s="241"/>
      <c r="E887" s="2"/>
      <c r="F887" s="2"/>
      <c r="G887" s="4"/>
      <c r="H887" s="5"/>
      <c r="I887" s="6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"/>
      <c r="B888" s="2"/>
      <c r="C888" s="241"/>
      <c r="D888" s="241"/>
      <c r="E888" s="2"/>
      <c r="F888" s="2"/>
      <c r="G888" s="4"/>
      <c r="H888" s="5"/>
      <c r="I888" s="6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"/>
      <c r="B889" s="2"/>
      <c r="C889" s="241"/>
      <c r="D889" s="241"/>
      <c r="E889" s="2"/>
      <c r="F889" s="2"/>
      <c r="G889" s="4"/>
      <c r="H889" s="5"/>
      <c r="I889" s="6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"/>
      <c r="B890" s="2"/>
      <c r="C890" s="241"/>
      <c r="D890" s="241"/>
      <c r="E890" s="2"/>
      <c r="F890" s="2"/>
      <c r="G890" s="4"/>
      <c r="H890" s="5"/>
      <c r="I890" s="6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"/>
      <c r="B891" s="2"/>
      <c r="C891" s="241"/>
      <c r="D891" s="241"/>
      <c r="E891" s="2"/>
      <c r="F891" s="2"/>
      <c r="G891" s="4"/>
      <c r="H891" s="5"/>
      <c r="I891" s="6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"/>
      <c r="B892" s="2"/>
      <c r="C892" s="241"/>
      <c r="D892" s="241"/>
      <c r="E892" s="2"/>
      <c r="F892" s="2"/>
      <c r="G892" s="4"/>
      <c r="H892" s="5"/>
      <c r="I892" s="6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"/>
      <c r="B893" s="2"/>
      <c r="C893" s="241"/>
      <c r="D893" s="241"/>
      <c r="E893" s="2"/>
      <c r="F893" s="2"/>
      <c r="G893" s="4"/>
      <c r="H893" s="5"/>
      <c r="I893" s="6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"/>
      <c r="B894" s="2"/>
      <c r="C894" s="241"/>
      <c r="D894" s="241"/>
      <c r="E894" s="2"/>
      <c r="F894" s="2"/>
      <c r="G894" s="4"/>
      <c r="H894" s="5"/>
      <c r="I894" s="6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"/>
      <c r="B895" s="2"/>
      <c r="C895" s="241"/>
      <c r="D895" s="241"/>
      <c r="E895" s="2"/>
      <c r="F895" s="2"/>
      <c r="G895" s="4"/>
      <c r="H895" s="5"/>
      <c r="I895" s="6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"/>
      <c r="B896" s="2"/>
      <c r="C896" s="241"/>
      <c r="D896" s="241"/>
      <c r="E896" s="2"/>
      <c r="F896" s="2"/>
      <c r="G896" s="4"/>
      <c r="H896" s="5"/>
      <c r="I896" s="6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"/>
      <c r="B897" s="2"/>
      <c r="C897" s="241"/>
      <c r="D897" s="241"/>
      <c r="E897" s="2"/>
      <c r="F897" s="2"/>
      <c r="G897" s="4"/>
      <c r="H897" s="5"/>
      <c r="I897" s="6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"/>
      <c r="B898" s="2"/>
      <c r="C898" s="241"/>
      <c r="D898" s="241"/>
      <c r="E898" s="2"/>
      <c r="F898" s="2"/>
      <c r="G898" s="4"/>
      <c r="H898" s="5"/>
      <c r="I898" s="6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"/>
      <c r="B899" s="2"/>
      <c r="C899" s="241"/>
      <c r="D899" s="241"/>
      <c r="E899" s="2"/>
      <c r="F899" s="2"/>
      <c r="G899" s="4"/>
      <c r="H899" s="5"/>
      <c r="I899" s="6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"/>
      <c r="B900" s="2"/>
      <c r="C900" s="241"/>
      <c r="D900" s="241"/>
      <c r="E900" s="2"/>
      <c r="F900" s="2"/>
      <c r="G900" s="4"/>
      <c r="H900" s="5"/>
      <c r="I900" s="6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"/>
      <c r="B901" s="2"/>
      <c r="C901" s="241"/>
      <c r="D901" s="241"/>
      <c r="E901" s="2"/>
      <c r="F901" s="2"/>
      <c r="G901" s="4"/>
      <c r="H901" s="5"/>
      <c r="I901" s="6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"/>
      <c r="B902" s="2"/>
      <c r="C902" s="241"/>
      <c r="D902" s="241"/>
      <c r="E902" s="2"/>
      <c r="F902" s="2"/>
      <c r="G902" s="4"/>
      <c r="H902" s="5"/>
      <c r="I902" s="6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"/>
      <c r="B903" s="2"/>
      <c r="C903" s="241"/>
      <c r="D903" s="241"/>
      <c r="E903" s="2"/>
      <c r="F903" s="2"/>
      <c r="G903" s="4"/>
      <c r="H903" s="5"/>
      <c r="I903" s="6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"/>
      <c r="B904" s="2"/>
      <c r="C904" s="241"/>
      <c r="D904" s="241"/>
      <c r="E904" s="2"/>
      <c r="F904" s="2"/>
      <c r="G904" s="4"/>
      <c r="H904" s="5"/>
      <c r="I904" s="6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"/>
      <c r="B905" s="2"/>
      <c r="C905" s="241"/>
      <c r="D905" s="241"/>
      <c r="E905" s="2"/>
      <c r="F905" s="2"/>
      <c r="G905" s="4"/>
      <c r="H905" s="5"/>
      <c r="I905" s="6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"/>
      <c r="B906" s="2"/>
      <c r="C906" s="241"/>
      <c r="D906" s="241"/>
      <c r="E906" s="2"/>
      <c r="F906" s="2"/>
      <c r="G906" s="4"/>
      <c r="H906" s="5"/>
      <c r="I906" s="6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"/>
      <c r="B907" s="2"/>
      <c r="C907" s="241"/>
      <c r="D907" s="241"/>
      <c r="E907" s="2"/>
      <c r="F907" s="2"/>
      <c r="G907" s="4"/>
      <c r="H907" s="5"/>
      <c r="I907" s="6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"/>
      <c r="B908" s="2"/>
      <c r="C908" s="241"/>
      <c r="D908" s="241"/>
      <c r="E908" s="2"/>
      <c r="F908" s="2"/>
      <c r="G908" s="4"/>
      <c r="H908" s="5"/>
      <c r="I908" s="6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"/>
      <c r="B909" s="2"/>
      <c r="C909" s="241"/>
      <c r="D909" s="241"/>
      <c r="E909" s="2"/>
      <c r="F909" s="2"/>
      <c r="G909" s="4"/>
      <c r="H909" s="5"/>
      <c r="I909" s="6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"/>
      <c r="B910" s="2"/>
      <c r="C910" s="241"/>
      <c r="D910" s="241"/>
      <c r="E910" s="2"/>
      <c r="F910" s="2"/>
      <c r="G910" s="4"/>
      <c r="H910" s="5"/>
      <c r="I910" s="6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"/>
      <c r="B911" s="2"/>
      <c r="C911" s="241"/>
      <c r="D911" s="241"/>
      <c r="E911" s="2"/>
      <c r="F911" s="2"/>
      <c r="G911" s="4"/>
      <c r="H911" s="5"/>
      <c r="I911" s="6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"/>
      <c r="B912" s="2"/>
      <c r="C912" s="241"/>
      <c r="D912" s="241"/>
      <c r="E912" s="2"/>
      <c r="F912" s="2"/>
      <c r="G912" s="4"/>
      <c r="H912" s="5"/>
      <c r="I912" s="6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"/>
      <c r="B913" s="2"/>
      <c r="C913" s="241"/>
      <c r="D913" s="241"/>
      <c r="E913" s="2"/>
      <c r="F913" s="2"/>
      <c r="G913" s="4"/>
      <c r="H913" s="5"/>
      <c r="I913" s="6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"/>
      <c r="B914" s="2"/>
      <c r="C914" s="241"/>
      <c r="D914" s="241"/>
      <c r="E914" s="2"/>
      <c r="F914" s="2"/>
      <c r="G914" s="4"/>
      <c r="H914" s="5"/>
      <c r="I914" s="6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"/>
      <c r="B915" s="2"/>
      <c r="C915" s="241"/>
      <c r="D915" s="241"/>
      <c r="E915" s="2"/>
      <c r="F915" s="2"/>
      <c r="G915" s="4"/>
      <c r="H915" s="5"/>
      <c r="I915" s="6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"/>
      <c r="B916" s="2"/>
      <c r="C916" s="241"/>
      <c r="D916" s="241"/>
      <c r="E916" s="2"/>
      <c r="F916" s="2"/>
      <c r="G916" s="4"/>
      <c r="H916" s="5"/>
      <c r="I916" s="6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"/>
      <c r="B917" s="2"/>
      <c r="C917" s="241"/>
      <c r="D917" s="241"/>
      <c r="E917" s="2"/>
      <c r="F917" s="2"/>
      <c r="G917" s="4"/>
      <c r="H917" s="5"/>
      <c r="I917" s="6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"/>
      <c r="B918" s="2"/>
      <c r="C918" s="241"/>
      <c r="D918" s="241"/>
      <c r="E918" s="2"/>
      <c r="F918" s="2"/>
      <c r="G918" s="4"/>
      <c r="H918" s="5"/>
      <c r="I918" s="6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"/>
      <c r="B919" s="2"/>
      <c r="C919" s="241"/>
      <c r="D919" s="241"/>
      <c r="E919" s="2"/>
      <c r="F919" s="2"/>
      <c r="G919" s="4"/>
      <c r="H919" s="5"/>
      <c r="I919" s="6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"/>
      <c r="B920" s="2"/>
      <c r="C920" s="241"/>
      <c r="D920" s="241"/>
      <c r="E920" s="2"/>
      <c r="F920" s="2"/>
      <c r="G920" s="4"/>
      <c r="H920" s="5"/>
      <c r="I920" s="6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"/>
      <c r="B921" s="2"/>
      <c r="C921" s="241"/>
      <c r="D921" s="241"/>
      <c r="E921" s="2"/>
      <c r="F921" s="2"/>
      <c r="G921" s="4"/>
      <c r="H921" s="5"/>
      <c r="I921" s="6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"/>
      <c r="B922" s="2"/>
      <c r="C922" s="241"/>
      <c r="D922" s="241"/>
      <c r="E922" s="2"/>
      <c r="F922" s="2"/>
      <c r="G922" s="4"/>
      <c r="H922" s="5"/>
      <c r="I922" s="6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"/>
      <c r="B923" s="2"/>
      <c r="C923" s="241"/>
      <c r="D923" s="241"/>
      <c r="E923" s="2"/>
      <c r="F923" s="2"/>
      <c r="G923" s="4"/>
      <c r="H923" s="5"/>
      <c r="I923" s="6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"/>
      <c r="B924" s="2"/>
      <c r="C924" s="241"/>
      <c r="D924" s="241"/>
      <c r="E924" s="2"/>
      <c r="F924" s="2"/>
      <c r="G924" s="4"/>
      <c r="H924" s="5"/>
      <c r="I924" s="6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"/>
      <c r="B925" s="2"/>
      <c r="C925" s="241"/>
      <c r="D925" s="241"/>
      <c r="E925" s="2"/>
      <c r="F925" s="2"/>
      <c r="G925" s="4"/>
      <c r="H925" s="5"/>
      <c r="I925" s="6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"/>
      <c r="B926" s="2"/>
      <c r="C926" s="241"/>
      <c r="D926" s="241"/>
      <c r="E926" s="2"/>
      <c r="F926" s="2"/>
      <c r="G926" s="4"/>
      <c r="H926" s="5"/>
      <c r="I926" s="6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"/>
      <c r="B927" s="2"/>
      <c r="C927" s="241"/>
      <c r="D927" s="241"/>
      <c r="E927" s="2"/>
      <c r="F927" s="2"/>
      <c r="G927" s="4"/>
      <c r="H927" s="5"/>
      <c r="I927" s="6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"/>
      <c r="B928" s="2"/>
      <c r="C928" s="241"/>
      <c r="D928" s="241"/>
      <c r="E928" s="2"/>
      <c r="F928" s="2"/>
      <c r="G928" s="4"/>
      <c r="H928" s="5"/>
      <c r="I928" s="6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"/>
      <c r="B929" s="2"/>
      <c r="C929" s="241"/>
      <c r="D929" s="241"/>
      <c r="E929" s="2"/>
      <c r="F929" s="2"/>
      <c r="G929" s="4"/>
      <c r="H929" s="5"/>
      <c r="I929" s="6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"/>
      <c r="B930" s="2"/>
      <c r="C930" s="241"/>
      <c r="D930" s="241"/>
      <c r="E930" s="2"/>
      <c r="F930" s="2"/>
      <c r="G930" s="4"/>
      <c r="H930" s="5"/>
      <c r="I930" s="6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"/>
      <c r="B931" s="2"/>
      <c r="C931" s="241"/>
      <c r="D931" s="241"/>
      <c r="E931" s="2"/>
      <c r="F931" s="2"/>
      <c r="G931" s="4"/>
      <c r="H931" s="5"/>
      <c r="I931" s="6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"/>
      <c r="B932" s="2"/>
      <c r="C932" s="241"/>
      <c r="D932" s="241"/>
      <c r="E932" s="2"/>
      <c r="F932" s="2"/>
      <c r="G932" s="4"/>
      <c r="H932" s="5"/>
      <c r="I932" s="6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"/>
      <c r="B933" s="2"/>
      <c r="C933" s="241"/>
      <c r="D933" s="241"/>
      <c r="E933" s="2"/>
      <c r="F933" s="2"/>
      <c r="G933" s="4"/>
      <c r="H933" s="5"/>
      <c r="I933" s="6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"/>
      <c r="B934" s="2"/>
      <c r="C934" s="241"/>
      <c r="D934" s="241"/>
      <c r="E934" s="2"/>
      <c r="F934" s="2"/>
      <c r="G934" s="4"/>
      <c r="H934" s="5"/>
      <c r="I934" s="6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"/>
      <c r="B935" s="2"/>
      <c r="C935" s="241"/>
      <c r="D935" s="241"/>
      <c r="E935" s="2"/>
      <c r="F935" s="2"/>
      <c r="G935" s="4"/>
      <c r="H935" s="5"/>
      <c r="I935" s="6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"/>
      <c r="B936" s="2"/>
      <c r="C936" s="241"/>
      <c r="D936" s="241"/>
      <c r="E936" s="2"/>
      <c r="F936" s="2"/>
      <c r="G936" s="4"/>
      <c r="H936" s="5"/>
      <c r="I936" s="6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"/>
      <c r="B937" s="2"/>
      <c r="C937" s="241"/>
      <c r="D937" s="241"/>
      <c r="E937" s="2"/>
      <c r="F937" s="2"/>
      <c r="G937" s="4"/>
      <c r="H937" s="5"/>
      <c r="I937" s="6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"/>
      <c r="B938" s="2"/>
      <c r="C938" s="241"/>
      <c r="D938" s="241"/>
      <c r="E938" s="2"/>
      <c r="F938" s="2"/>
      <c r="G938" s="4"/>
      <c r="H938" s="5"/>
      <c r="I938" s="6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"/>
      <c r="B939" s="2"/>
      <c r="C939" s="241"/>
      <c r="D939" s="241"/>
      <c r="E939" s="2"/>
      <c r="F939" s="2"/>
      <c r="G939" s="4"/>
      <c r="H939" s="5"/>
      <c r="I939" s="6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"/>
      <c r="B940" s="2"/>
      <c r="C940" s="241"/>
      <c r="D940" s="241"/>
      <c r="E940" s="2"/>
      <c r="F940" s="2"/>
      <c r="G940" s="4"/>
      <c r="H940" s="5"/>
      <c r="I940" s="6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"/>
      <c r="B941" s="2"/>
      <c r="C941" s="241"/>
      <c r="D941" s="241"/>
      <c r="E941" s="2"/>
      <c r="F941" s="2"/>
      <c r="G941" s="4"/>
      <c r="H941" s="5"/>
      <c r="I941" s="6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"/>
      <c r="B942" s="2"/>
      <c r="C942" s="241"/>
      <c r="D942" s="241"/>
      <c r="E942" s="2"/>
      <c r="F942" s="2"/>
      <c r="G942" s="4"/>
      <c r="H942" s="5"/>
      <c r="I942" s="6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"/>
      <c r="B943" s="2"/>
      <c r="C943" s="241"/>
      <c r="D943" s="241"/>
      <c r="E943" s="2"/>
      <c r="F943" s="2"/>
      <c r="G943" s="4"/>
      <c r="H943" s="5"/>
      <c r="I943" s="6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"/>
      <c r="B944" s="2"/>
      <c r="C944" s="241"/>
      <c r="D944" s="241"/>
      <c r="E944" s="2"/>
      <c r="F944" s="2"/>
      <c r="G944" s="4"/>
      <c r="H944" s="5"/>
      <c r="I944" s="6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"/>
      <c r="B945" s="2"/>
      <c r="C945" s="241"/>
      <c r="D945" s="241"/>
      <c r="E945" s="2"/>
      <c r="F945" s="2"/>
      <c r="G945" s="4"/>
      <c r="H945" s="5"/>
      <c r="I945" s="6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"/>
      <c r="B946" s="2"/>
      <c r="C946" s="241"/>
      <c r="D946" s="241"/>
      <c r="E946" s="2"/>
      <c r="F946" s="2"/>
      <c r="G946" s="4"/>
      <c r="H946" s="5"/>
      <c r="I946" s="6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"/>
      <c r="B947" s="2"/>
      <c r="C947" s="241"/>
      <c r="D947" s="241"/>
      <c r="E947" s="2"/>
      <c r="F947" s="2"/>
      <c r="G947" s="4"/>
      <c r="H947" s="5"/>
      <c r="I947" s="6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"/>
      <c r="B948" s="2"/>
      <c r="C948" s="241"/>
      <c r="D948" s="241"/>
      <c r="E948" s="2"/>
      <c r="F948" s="2"/>
      <c r="G948" s="4"/>
      <c r="H948" s="5"/>
      <c r="I948" s="6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"/>
      <c r="B949" s="2"/>
      <c r="C949" s="241"/>
      <c r="D949" s="241"/>
      <c r="E949" s="2"/>
      <c r="F949" s="2"/>
      <c r="G949" s="4"/>
      <c r="H949" s="5"/>
      <c r="I949" s="6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"/>
      <c r="B950" s="2"/>
      <c r="C950" s="241"/>
      <c r="D950" s="241"/>
      <c r="E950" s="2"/>
      <c r="F950" s="2"/>
      <c r="G950" s="4"/>
      <c r="H950" s="5"/>
      <c r="I950" s="6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"/>
      <c r="B951" s="2"/>
      <c r="C951" s="241"/>
      <c r="D951" s="241"/>
      <c r="E951" s="2"/>
      <c r="F951" s="2"/>
      <c r="G951" s="4"/>
      <c r="H951" s="5"/>
      <c r="I951" s="6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"/>
      <c r="B952" s="2"/>
      <c r="C952" s="241"/>
      <c r="D952" s="241"/>
      <c r="E952" s="2"/>
      <c r="F952" s="2"/>
      <c r="G952" s="4"/>
      <c r="H952" s="5"/>
      <c r="I952" s="6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"/>
      <c r="B953" s="2"/>
      <c r="C953" s="241"/>
      <c r="D953" s="241"/>
      <c r="E953" s="2"/>
      <c r="F953" s="2"/>
      <c r="G953" s="4"/>
      <c r="H953" s="5"/>
      <c r="I953" s="6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"/>
      <c r="B954" s="2"/>
      <c r="C954" s="241"/>
      <c r="D954" s="241"/>
      <c r="E954" s="2"/>
      <c r="F954" s="2"/>
      <c r="G954" s="4"/>
      <c r="H954" s="5"/>
      <c r="I954" s="6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"/>
      <c r="B955" s="2"/>
      <c r="C955" s="241"/>
      <c r="D955" s="241"/>
      <c r="E955" s="2"/>
      <c r="F955" s="2"/>
      <c r="G955" s="4"/>
      <c r="H955" s="5"/>
      <c r="I955" s="6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"/>
      <c r="B956" s="2"/>
      <c r="C956" s="241"/>
      <c r="D956" s="241"/>
      <c r="E956" s="2"/>
      <c r="F956" s="2"/>
      <c r="G956" s="4"/>
      <c r="H956" s="5"/>
      <c r="I956" s="6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"/>
      <c r="B957" s="2"/>
      <c r="C957" s="241"/>
      <c r="D957" s="241"/>
      <c r="E957" s="2"/>
      <c r="F957" s="2"/>
      <c r="G957" s="4"/>
      <c r="H957" s="5"/>
      <c r="I957" s="6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"/>
      <c r="B958" s="2"/>
      <c r="C958" s="241"/>
      <c r="D958" s="241"/>
      <c r="E958" s="2"/>
      <c r="F958" s="2"/>
      <c r="G958" s="4"/>
      <c r="H958" s="5"/>
      <c r="I958" s="6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"/>
      <c r="B959" s="2"/>
      <c r="C959" s="241"/>
      <c r="D959" s="241"/>
      <c r="E959" s="2"/>
      <c r="F959" s="2"/>
      <c r="G959" s="4"/>
      <c r="H959" s="5"/>
      <c r="I959" s="6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"/>
      <c r="B960" s="2"/>
      <c r="C960" s="241"/>
      <c r="D960" s="241"/>
      <c r="E960" s="2"/>
      <c r="F960" s="2"/>
      <c r="G960" s="4"/>
      <c r="H960" s="5"/>
      <c r="I960" s="6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"/>
      <c r="B961" s="2"/>
      <c r="C961" s="241"/>
      <c r="D961" s="241"/>
      <c r="E961" s="2"/>
      <c r="F961" s="2"/>
      <c r="G961" s="4"/>
      <c r="H961" s="5"/>
      <c r="I961" s="6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"/>
      <c r="B962" s="2"/>
      <c r="C962" s="241"/>
      <c r="D962" s="241"/>
      <c r="E962" s="2"/>
      <c r="F962" s="2"/>
      <c r="G962" s="4"/>
      <c r="H962" s="5"/>
      <c r="I962" s="6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"/>
      <c r="B963" s="2"/>
      <c r="C963" s="241"/>
      <c r="D963" s="241"/>
      <c r="E963" s="2"/>
      <c r="F963" s="2"/>
      <c r="G963" s="4"/>
      <c r="H963" s="5"/>
      <c r="I963" s="6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"/>
      <c r="B964" s="2"/>
      <c r="C964" s="241"/>
      <c r="D964" s="241"/>
      <c r="E964" s="2"/>
      <c r="F964" s="2"/>
      <c r="G964" s="4"/>
      <c r="H964" s="5"/>
      <c r="I964" s="6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"/>
      <c r="B965" s="2"/>
      <c r="C965" s="241"/>
      <c r="D965" s="241"/>
      <c r="E965" s="2"/>
      <c r="F965" s="2"/>
      <c r="G965" s="4"/>
      <c r="H965" s="5"/>
      <c r="I965" s="6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"/>
      <c r="B966" s="2"/>
      <c r="C966" s="241"/>
      <c r="D966" s="241"/>
      <c r="E966" s="2"/>
      <c r="F966" s="2"/>
      <c r="G966" s="4"/>
      <c r="H966" s="5"/>
      <c r="I966" s="6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"/>
      <c r="B967" s="2"/>
      <c r="C967" s="241"/>
      <c r="D967" s="241"/>
      <c r="E967" s="2"/>
      <c r="F967" s="2"/>
      <c r="G967" s="4"/>
      <c r="H967" s="5"/>
      <c r="I967" s="6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"/>
      <c r="B968" s="2"/>
      <c r="C968" s="241"/>
      <c r="D968" s="241"/>
      <c r="E968" s="2"/>
      <c r="F968" s="2"/>
      <c r="G968" s="4"/>
      <c r="H968" s="5"/>
      <c r="I968" s="6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"/>
      <c r="B969" s="2"/>
      <c r="C969" s="241"/>
      <c r="D969" s="241"/>
      <c r="E969" s="2"/>
      <c r="F969" s="2"/>
      <c r="G969" s="4"/>
      <c r="H969" s="5"/>
      <c r="I969" s="6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"/>
      <c r="B970" s="2"/>
      <c r="C970" s="241"/>
      <c r="D970" s="241"/>
      <c r="E970" s="2"/>
      <c r="F970" s="2"/>
      <c r="G970" s="4"/>
      <c r="H970" s="5"/>
      <c r="I970" s="6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"/>
      <c r="B971" s="2"/>
      <c r="C971" s="241"/>
      <c r="D971" s="241"/>
      <c r="E971" s="2"/>
      <c r="F971" s="2"/>
      <c r="G971" s="4"/>
      <c r="H971" s="5"/>
      <c r="I971" s="6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"/>
      <c r="B972" s="2"/>
      <c r="C972" s="241"/>
      <c r="D972" s="241"/>
      <c r="E972" s="2"/>
      <c r="F972" s="2"/>
      <c r="G972" s="4"/>
      <c r="H972" s="5"/>
      <c r="I972" s="6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"/>
      <c r="B973" s="2"/>
      <c r="C973" s="241"/>
      <c r="D973" s="241"/>
      <c r="E973" s="2"/>
      <c r="F973" s="2"/>
      <c r="G973" s="4"/>
      <c r="H973" s="5"/>
      <c r="I973" s="6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"/>
      <c r="B974" s="2"/>
      <c r="C974" s="241"/>
      <c r="D974" s="241"/>
      <c r="E974" s="2"/>
      <c r="F974" s="2"/>
      <c r="G974" s="4"/>
      <c r="H974" s="5"/>
      <c r="I974" s="6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"/>
      <c r="B975" s="2"/>
      <c r="C975" s="241"/>
      <c r="D975" s="241"/>
      <c r="E975" s="2"/>
      <c r="F975" s="2"/>
      <c r="G975" s="4"/>
      <c r="H975" s="5"/>
      <c r="I975" s="6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"/>
      <c r="B976" s="2"/>
      <c r="C976" s="241"/>
      <c r="D976" s="241"/>
      <c r="E976" s="2"/>
      <c r="F976" s="2"/>
      <c r="G976" s="4"/>
      <c r="H976" s="5"/>
      <c r="I976" s="6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"/>
      <c r="B977" s="2"/>
      <c r="C977" s="241"/>
      <c r="D977" s="241"/>
      <c r="E977" s="2"/>
      <c r="F977" s="2"/>
      <c r="G977" s="4"/>
      <c r="H977" s="5"/>
      <c r="I977" s="6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2"/>
      <c r="B978" s="2"/>
      <c r="C978" s="241"/>
      <c r="D978" s="241"/>
      <c r="E978" s="2"/>
      <c r="F978" s="2"/>
      <c r="G978" s="4"/>
      <c r="H978" s="5"/>
      <c r="I978" s="6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2"/>
      <c r="B979" s="2"/>
      <c r="C979" s="241"/>
      <c r="D979" s="241"/>
      <c r="E979" s="2"/>
      <c r="F979" s="2"/>
      <c r="G979" s="4"/>
      <c r="H979" s="5"/>
      <c r="I979" s="6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2"/>
      <c r="B980" s="2"/>
      <c r="C980" s="241"/>
      <c r="D980" s="241"/>
      <c r="E980" s="2"/>
      <c r="F980" s="2"/>
      <c r="G980" s="4"/>
      <c r="H980" s="5"/>
      <c r="I980" s="6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2"/>
      <c r="B981" s="2"/>
      <c r="C981" s="241"/>
      <c r="D981" s="241"/>
      <c r="E981" s="2"/>
      <c r="F981" s="2"/>
      <c r="G981" s="4"/>
      <c r="H981" s="5"/>
      <c r="I981" s="6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2"/>
      <c r="B982" s="2"/>
      <c r="C982" s="241"/>
      <c r="D982" s="241"/>
      <c r="E982" s="2"/>
      <c r="F982" s="2"/>
      <c r="G982" s="4"/>
      <c r="H982" s="5"/>
      <c r="I982" s="6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2"/>
      <c r="B983" s="2"/>
      <c r="C983" s="241"/>
      <c r="D983" s="241"/>
      <c r="E983" s="2"/>
      <c r="F983" s="2"/>
      <c r="G983" s="4"/>
      <c r="H983" s="5"/>
      <c r="I983" s="6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2"/>
      <c r="B984" s="2"/>
      <c r="C984" s="241"/>
      <c r="D984" s="241"/>
      <c r="E984" s="2"/>
      <c r="F984" s="2"/>
      <c r="G984" s="4"/>
      <c r="H984" s="5"/>
      <c r="I984" s="6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2"/>
      <c r="B985" s="2"/>
      <c r="C985" s="241"/>
      <c r="D985" s="241"/>
      <c r="E985" s="2"/>
      <c r="F985" s="2"/>
      <c r="G985" s="4"/>
      <c r="H985" s="5"/>
      <c r="I985" s="6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2"/>
      <c r="B986" s="2"/>
      <c r="C986" s="241"/>
      <c r="D986" s="241"/>
      <c r="E986" s="2"/>
      <c r="F986" s="2"/>
      <c r="G986" s="4"/>
      <c r="H986" s="5"/>
      <c r="I986" s="6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2"/>
      <c r="B987" s="2"/>
      <c r="C987" s="241"/>
      <c r="D987" s="241"/>
      <c r="E987" s="2"/>
      <c r="F987" s="2"/>
      <c r="G987" s="4"/>
      <c r="H987" s="5"/>
      <c r="I987" s="6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2"/>
      <c r="B988" s="2"/>
      <c r="C988" s="241"/>
      <c r="D988" s="241"/>
      <c r="E988" s="2"/>
      <c r="F988" s="2"/>
      <c r="G988" s="4"/>
      <c r="H988" s="5"/>
      <c r="I988" s="6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2"/>
      <c r="B989" s="2"/>
      <c r="C989" s="241"/>
      <c r="D989" s="241"/>
      <c r="E989" s="2"/>
      <c r="F989" s="2"/>
      <c r="G989" s="4"/>
      <c r="H989" s="5"/>
      <c r="I989" s="6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2"/>
      <c r="B990" s="2"/>
      <c r="C990" s="241"/>
      <c r="D990" s="241"/>
      <c r="E990" s="2"/>
      <c r="F990" s="2"/>
      <c r="G990" s="4"/>
      <c r="H990" s="5"/>
      <c r="I990" s="6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2"/>
      <c r="B991" s="2"/>
      <c r="C991" s="241"/>
      <c r="D991" s="241"/>
      <c r="E991" s="2"/>
      <c r="F991" s="2"/>
      <c r="G991" s="4"/>
      <c r="H991" s="5"/>
      <c r="I991" s="6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2"/>
      <c r="B992" s="2"/>
      <c r="C992" s="241"/>
      <c r="D992" s="241"/>
      <c r="E992" s="2"/>
      <c r="F992" s="2"/>
      <c r="G992" s="4"/>
      <c r="H992" s="5"/>
      <c r="I992" s="6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2"/>
      <c r="B993" s="2"/>
      <c r="C993" s="241"/>
      <c r="D993" s="241"/>
      <c r="E993" s="2"/>
      <c r="F993" s="2"/>
      <c r="G993" s="4"/>
      <c r="H993" s="5"/>
      <c r="I993" s="6"/>
      <c r="J993" s="2"/>
      <c r="K993" s="8"/>
      <c r="L993" s="8"/>
      <c r="M993" s="2"/>
      <c r="N993" s="2"/>
      <c r="O993" s="8"/>
      <c r="P993" s="2"/>
      <c r="Q993" s="2"/>
      <c r="R993" s="8"/>
      <c r="U993" s="8"/>
      <c r="V993" s="8"/>
      <c r="W993" s="8"/>
      <c r="X993" s="8"/>
      <c r="Y993" s="8"/>
      <c r="Z993" s="8"/>
      <c r="AA993" s="8"/>
    </row>
    <row r="994">
      <c r="A994" s="2"/>
      <c r="B994" s="2"/>
      <c r="C994" s="241"/>
      <c r="D994" s="241"/>
      <c r="E994" s="2"/>
      <c r="F994" s="2"/>
      <c r="G994" s="4"/>
      <c r="H994" s="5"/>
      <c r="I994" s="6"/>
      <c r="J994" s="2"/>
      <c r="K994" s="8"/>
      <c r="L994" s="8"/>
      <c r="M994" s="2"/>
      <c r="N994" s="2"/>
      <c r="O994" s="8"/>
      <c r="P994" s="2"/>
      <c r="Q994" s="2"/>
      <c r="R994" s="8"/>
      <c r="U994" s="8"/>
      <c r="V994" s="8"/>
      <c r="W994" s="8"/>
      <c r="X994" s="8"/>
      <c r="Y994" s="8"/>
      <c r="Z994" s="8"/>
      <c r="AA994" s="8"/>
    </row>
    <row r="995">
      <c r="A995" s="2"/>
      <c r="B995" s="2"/>
      <c r="C995" s="241"/>
      <c r="D995" s="241"/>
      <c r="E995" s="2"/>
      <c r="F995" s="2"/>
      <c r="G995" s="4"/>
      <c r="H995" s="5"/>
      <c r="I995" s="6"/>
      <c r="J995" s="2"/>
      <c r="K995" s="8"/>
      <c r="L995" s="8"/>
      <c r="M995" s="2"/>
      <c r="N995" s="2"/>
      <c r="O995" s="8"/>
      <c r="P995" s="2"/>
      <c r="Q995" s="2"/>
      <c r="R995" s="8"/>
      <c r="U995" s="8"/>
      <c r="V995" s="8"/>
      <c r="W995" s="8"/>
      <c r="X995" s="8"/>
      <c r="Y995" s="8"/>
      <c r="Z995" s="8"/>
      <c r="AA995" s="8"/>
    </row>
    <row r="996">
      <c r="A996" s="2"/>
      <c r="B996" s="2"/>
      <c r="C996" s="241"/>
      <c r="D996" s="241"/>
      <c r="E996" s="2"/>
      <c r="F996" s="2"/>
      <c r="G996" s="4"/>
      <c r="H996" s="5"/>
      <c r="I996" s="6"/>
      <c r="J996" s="2"/>
      <c r="K996" s="8"/>
      <c r="L996" s="8"/>
      <c r="M996" s="2"/>
      <c r="N996" s="2"/>
      <c r="O996" s="8"/>
      <c r="P996" s="2"/>
      <c r="Q996" s="2"/>
      <c r="R996" s="8"/>
      <c r="U996" s="8"/>
      <c r="V996" s="8"/>
      <c r="W996" s="8"/>
      <c r="X996" s="8"/>
      <c r="Y996" s="8"/>
      <c r="Z996" s="8"/>
      <c r="AA996" s="8"/>
    </row>
    <row r="997">
      <c r="A997" s="2"/>
      <c r="B997" s="2"/>
      <c r="C997" s="241"/>
      <c r="D997" s="241"/>
      <c r="E997" s="2"/>
      <c r="F997" s="2"/>
      <c r="G997" s="4"/>
      <c r="H997" s="5"/>
      <c r="I997" s="6"/>
      <c r="J997" s="2"/>
      <c r="K997" s="8"/>
      <c r="L997" s="8"/>
      <c r="M997" s="2"/>
      <c r="N997" s="2"/>
      <c r="O997" s="8"/>
      <c r="P997" s="2"/>
      <c r="Q997" s="2"/>
      <c r="R997" s="8"/>
      <c r="U997" s="8"/>
      <c r="V997" s="8"/>
      <c r="W997" s="8"/>
      <c r="X997" s="8"/>
      <c r="Y997" s="8"/>
      <c r="Z997" s="8"/>
      <c r="AA997" s="8"/>
    </row>
    <row r="998">
      <c r="A998" s="2"/>
      <c r="B998" s="2"/>
      <c r="C998" s="241"/>
      <c r="D998" s="241"/>
      <c r="E998" s="2"/>
      <c r="F998" s="2"/>
      <c r="G998" s="4"/>
      <c r="H998" s="5"/>
      <c r="I998" s="6"/>
      <c r="J998" s="2"/>
      <c r="K998" s="8"/>
      <c r="L998" s="8"/>
      <c r="M998" s="2"/>
      <c r="N998" s="2"/>
      <c r="O998" s="8"/>
      <c r="P998" s="2"/>
      <c r="Q998" s="2"/>
      <c r="R998" s="8"/>
      <c r="U998" s="8"/>
      <c r="V998" s="8"/>
      <c r="W998" s="8"/>
      <c r="X998" s="8"/>
      <c r="Y998" s="8"/>
      <c r="Z998" s="8"/>
      <c r="AA998" s="8"/>
    </row>
    <row r="999">
      <c r="A999" s="2"/>
      <c r="B999" s="2"/>
      <c r="C999" s="241"/>
      <c r="D999" s="241"/>
      <c r="E999" s="2"/>
      <c r="F999" s="2"/>
      <c r="G999" s="4"/>
      <c r="H999" s="5"/>
      <c r="I999" s="6"/>
      <c r="J999" s="2"/>
      <c r="K999" s="8"/>
      <c r="L999" s="8"/>
      <c r="M999" s="2"/>
      <c r="N999" s="2"/>
      <c r="O999" s="8"/>
      <c r="P999" s="2"/>
      <c r="Q999" s="2"/>
      <c r="R999" s="8"/>
      <c r="U999" s="8"/>
      <c r="V999" s="8"/>
      <c r="W999" s="8"/>
      <c r="X999" s="8"/>
      <c r="Y999" s="8"/>
      <c r="Z999" s="8"/>
      <c r="AA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6"/>
      <c r="J1000" s="2"/>
      <c r="K1000" s="8"/>
      <c r="L1000" s="8"/>
      <c r="M1000" s="2"/>
      <c r="N1000" s="2"/>
      <c r="O1000" s="8"/>
      <c r="P1000" s="2"/>
      <c r="Q1000" s="2"/>
      <c r="R1000" s="8"/>
      <c r="U1000" s="8"/>
      <c r="V1000" s="8"/>
      <c r="W1000" s="8"/>
      <c r="X1000" s="8"/>
      <c r="Y1000" s="8"/>
      <c r="Z1000" s="8"/>
      <c r="AA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6"/>
      <c r="J1001" s="2"/>
      <c r="K1001" s="8"/>
      <c r="L1001" s="8"/>
      <c r="M1001" s="2"/>
      <c r="N1001" s="2"/>
      <c r="O1001" s="8"/>
      <c r="P1001" s="2"/>
      <c r="Q1001" s="2"/>
      <c r="R1001" s="8"/>
      <c r="U1001" s="8"/>
      <c r="X1001" s="8"/>
      <c r="Y1001" s="8"/>
      <c r="Z1001" s="8"/>
      <c r="AA1001" s="8"/>
    </row>
    <row r="1002">
      <c r="G1002" s="242"/>
      <c r="I1002" s="243"/>
      <c r="M1002" s="243"/>
      <c r="N1002" s="243"/>
      <c r="P1002" s="243"/>
      <c r="Q1002" s="243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V6:W6"/>
    <mergeCell ref="S13:T13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Ferreira,Kaicky,Pamelah,Caio Alves,Camila,Wiliam ,Gabriel 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38"/>
    <col customWidth="1" min="8" max="8" width="17.25"/>
    <col customWidth="1" min="9" max="9" width="14.0"/>
    <col customWidth="1" min="10" max="10" width="13.75"/>
    <col customWidth="1" min="15" max="15" width="15.63"/>
    <col customWidth="1" min="19" max="19" width="13.88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2"/>
      <c r="B1" s="2"/>
      <c r="C1" s="3"/>
      <c r="D1" s="3"/>
      <c r="E1" s="2"/>
      <c r="F1" s="2"/>
      <c r="G1" s="4"/>
      <c r="H1" s="4"/>
      <c r="I1" s="6"/>
      <c r="J1" s="6"/>
      <c r="K1" s="5"/>
      <c r="L1" s="5"/>
      <c r="M1" s="6"/>
      <c r="N1" s="6"/>
      <c r="O1" s="5"/>
      <c r="P1" s="7"/>
      <c r="Q1" s="7"/>
      <c r="R1" s="5"/>
      <c r="S1" s="5"/>
      <c r="T1" s="8"/>
      <c r="U1" s="8"/>
      <c r="V1" s="8"/>
      <c r="W1" s="8"/>
      <c r="X1" s="8"/>
      <c r="Y1" s="8"/>
      <c r="Z1" s="8"/>
      <c r="AA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3"/>
      <c r="S2" s="5"/>
      <c r="T2" s="8"/>
      <c r="U2" s="8"/>
      <c r="V2" s="8"/>
      <c r="W2" s="8"/>
      <c r="X2" s="8"/>
      <c r="Y2" s="8"/>
      <c r="Z2" s="8"/>
      <c r="AA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R3" s="16"/>
      <c r="S3" s="5"/>
      <c r="T3" s="8"/>
      <c r="U3" s="8"/>
      <c r="V3" s="8"/>
      <c r="W3" s="8"/>
      <c r="X3" s="8"/>
      <c r="Y3" s="8"/>
      <c r="Z3" s="8"/>
      <c r="AA3" s="8"/>
    </row>
    <row r="4">
      <c r="A4" s="2"/>
      <c r="B4" s="2"/>
      <c r="C4" s="3"/>
      <c r="D4" s="17"/>
      <c r="E4" s="18"/>
      <c r="F4" s="18"/>
      <c r="G4" s="19"/>
      <c r="H4" s="19"/>
      <c r="I4" s="6"/>
      <c r="J4" s="6"/>
      <c r="K4" s="5"/>
      <c r="L4" s="5"/>
      <c r="M4" s="6"/>
      <c r="N4" s="6"/>
      <c r="O4" s="5"/>
      <c r="P4" s="6"/>
      <c r="Q4" s="6"/>
      <c r="R4" s="22"/>
      <c r="S4" s="23"/>
      <c r="T4" s="24"/>
      <c r="U4" s="8"/>
      <c r="V4" s="8"/>
      <c r="W4" s="8"/>
      <c r="X4" s="8"/>
      <c r="Y4" s="8"/>
      <c r="Z4" s="8"/>
      <c r="AA4" s="8"/>
    </row>
    <row r="5">
      <c r="A5" s="2"/>
      <c r="B5" s="2"/>
      <c r="C5" s="3"/>
      <c r="D5" s="17"/>
      <c r="E5" s="25"/>
      <c r="F5" s="26"/>
      <c r="G5" s="27"/>
      <c r="H5" s="27"/>
      <c r="I5" s="364"/>
      <c r="J5" s="30"/>
      <c r="K5" s="31"/>
      <c r="L5" s="32"/>
      <c r="M5" s="30"/>
      <c r="N5" s="30"/>
      <c r="O5" s="33"/>
      <c r="P5" s="26"/>
      <c r="Q5" s="26"/>
      <c r="R5" s="32"/>
      <c r="S5" s="8"/>
      <c r="T5" s="8"/>
      <c r="U5" s="8"/>
      <c r="V5" s="8"/>
      <c r="W5" s="8"/>
      <c r="X5" s="8"/>
      <c r="Y5" s="8"/>
      <c r="Z5" s="8"/>
      <c r="AA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48" t="s">
        <v>19</v>
      </c>
      <c r="S6" s="49" t="s">
        <v>20</v>
      </c>
      <c r="T6" s="50">
        <f>SUM(K7:K57)</f>
        <v>6580.8</v>
      </c>
      <c r="U6" s="51"/>
      <c r="V6" s="52" t="s">
        <v>21</v>
      </c>
      <c r="W6" s="11"/>
      <c r="X6" s="8"/>
      <c r="Y6" s="8"/>
      <c r="Z6" s="8"/>
      <c r="AA6" s="8"/>
    </row>
    <row r="7">
      <c r="A7" s="53" t="s">
        <v>48</v>
      </c>
      <c r="B7" s="53" t="s">
        <v>49</v>
      </c>
      <c r="C7" s="54"/>
      <c r="D7" s="120" t="s">
        <v>2362</v>
      </c>
      <c r="E7" s="56" t="s">
        <v>500</v>
      </c>
      <c r="F7" s="53" t="s">
        <v>59</v>
      </c>
      <c r="G7" s="405" t="s">
        <v>2363</v>
      </c>
      <c r="H7" s="74" t="s">
        <v>2364</v>
      </c>
      <c r="I7" s="76"/>
      <c r="J7" s="53" t="s">
        <v>38</v>
      </c>
      <c r="K7" s="59"/>
      <c r="L7" s="60"/>
      <c r="M7" s="61"/>
      <c r="N7" s="106"/>
      <c r="O7" s="63"/>
      <c r="P7" s="89">
        <v>300.0</v>
      </c>
      <c r="Q7" s="64"/>
      <c r="R7" s="388">
        <v>300.0</v>
      </c>
      <c r="S7" s="69" t="s">
        <v>12</v>
      </c>
      <c r="T7" s="70">
        <f>SUM(M8:M94)</f>
        <v>2244</v>
      </c>
      <c r="U7" s="8"/>
      <c r="V7" s="42" t="s">
        <v>13</v>
      </c>
      <c r="W7" s="71">
        <f>SUM(N7:N93)</f>
        <v>1100</v>
      </c>
      <c r="X7" s="8"/>
      <c r="Y7" s="8"/>
      <c r="Z7" s="8"/>
      <c r="AA7" s="8"/>
    </row>
    <row r="8">
      <c r="A8" s="53" t="s">
        <v>57</v>
      </c>
      <c r="B8" s="53" t="s">
        <v>49</v>
      </c>
      <c r="C8" s="72"/>
      <c r="D8" s="73" t="s">
        <v>2365</v>
      </c>
      <c r="E8" s="56" t="s">
        <v>93</v>
      </c>
      <c r="F8" s="53" t="s">
        <v>94</v>
      </c>
      <c r="G8" s="405" t="s">
        <v>2366</v>
      </c>
      <c r="H8" s="495"/>
      <c r="I8" s="76" t="s">
        <v>2367</v>
      </c>
      <c r="J8" s="53" t="s">
        <v>38</v>
      </c>
      <c r="K8" s="59"/>
      <c r="L8" s="77"/>
      <c r="M8" s="61">
        <v>244.0</v>
      </c>
      <c r="N8" s="62"/>
      <c r="O8" s="43"/>
      <c r="P8" s="78"/>
      <c r="Q8" s="44"/>
      <c r="R8" s="80">
        <v>50.0</v>
      </c>
      <c r="S8" s="44" t="s">
        <v>15</v>
      </c>
      <c r="T8" s="81">
        <f>SUM(Q7:Q93)</f>
        <v>350</v>
      </c>
      <c r="U8" s="8"/>
      <c r="V8" s="40" t="s">
        <v>11</v>
      </c>
      <c r="W8" s="82">
        <f>SUM(L7:L68)</f>
        <v>3020</v>
      </c>
      <c r="X8" s="8"/>
      <c r="Y8" s="8"/>
      <c r="Z8" s="8"/>
      <c r="AA8" s="8"/>
    </row>
    <row r="9">
      <c r="A9" s="53" t="s">
        <v>48</v>
      </c>
      <c r="B9" s="53" t="s">
        <v>49</v>
      </c>
      <c r="C9" s="72"/>
      <c r="D9" s="454" t="s">
        <v>2368</v>
      </c>
      <c r="E9" s="56" t="s">
        <v>76</v>
      </c>
      <c r="F9" s="53" t="s">
        <v>721</v>
      </c>
      <c r="G9" s="405" t="s">
        <v>2369</v>
      </c>
      <c r="H9" s="74"/>
      <c r="I9" s="76" t="s">
        <v>2370</v>
      </c>
      <c r="J9" s="53" t="s">
        <v>70</v>
      </c>
      <c r="K9" s="86"/>
      <c r="L9" s="77">
        <v>350.0</v>
      </c>
      <c r="M9" s="61"/>
      <c r="N9" s="62"/>
      <c r="O9" s="87"/>
      <c r="P9" s="89"/>
      <c r="Q9" s="64"/>
      <c r="R9" s="80">
        <v>50.0</v>
      </c>
      <c r="S9" s="43" t="s">
        <v>22</v>
      </c>
      <c r="T9" s="90">
        <f>SUM(O7:O93)</f>
        <v>2430</v>
      </c>
      <c r="U9" s="8"/>
      <c r="V9" s="95" t="s">
        <v>23</v>
      </c>
      <c r="W9" s="96">
        <f>SUM(W7:W8)</f>
        <v>4120</v>
      </c>
      <c r="X9" s="8"/>
      <c r="Y9" s="8"/>
      <c r="Z9" s="8"/>
      <c r="AA9" s="8"/>
    </row>
    <row r="10">
      <c r="A10" s="53" t="s">
        <v>48</v>
      </c>
      <c r="B10" s="53" t="s">
        <v>49</v>
      </c>
      <c r="C10" s="91"/>
      <c r="D10" s="454" t="s">
        <v>2371</v>
      </c>
      <c r="E10" s="56" t="s">
        <v>93</v>
      </c>
      <c r="F10" s="53" t="s">
        <v>94</v>
      </c>
      <c r="G10" s="405" t="s">
        <v>2372</v>
      </c>
      <c r="H10" s="74" t="s">
        <v>2373</v>
      </c>
      <c r="I10" s="92" t="s">
        <v>2374</v>
      </c>
      <c r="J10" s="53" t="s">
        <v>70</v>
      </c>
      <c r="K10" s="86">
        <v>316.9</v>
      </c>
      <c r="L10" s="271"/>
      <c r="M10" s="61"/>
      <c r="N10" s="94"/>
      <c r="O10" s="87"/>
      <c r="P10" s="89"/>
      <c r="Q10" s="64"/>
      <c r="R10" s="80">
        <v>50.0</v>
      </c>
      <c r="S10" s="90"/>
      <c r="T10" s="90"/>
      <c r="U10" s="8"/>
      <c r="V10" s="8"/>
      <c r="W10" s="8"/>
      <c r="X10" s="8"/>
      <c r="Y10" s="8"/>
      <c r="Z10" s="8"/>
      <c r="AA10" s="8"/>
    </row>
    <row r="11" ht="16.5" customHeight="1">
      <c r="A11" s="53" t="s">
        <v>48</v>
      </c>
      <c r="B11" s="53" t="s">
        <v>49</v>
      </c>
      <c r="C11" s="54"/>
      <c r="D11" s="513" t="s">
        <v>2371</v>
      </c>
      <c r="E11" s="56" t="s">
        <v>93</v>
      </c>
      <c r="F11" s="53" t="s">
        <v>94</v>
      </c>
      <c r="G11" s="405" t="s">
        <v>2375</v>
      </c>
      <c r="H11" s="150" t="s">
        <v>2373</v>
      </c>
      <c r="I11" s="76" t="s">
        <v>2374</v>
      </c>
      <c r="J11" s="53" t="s">
        <v>70</v>
      </c>
      <c r="K11" s="59">
        <v>119.9</v>
      </c>
      <c r="L11" s="77"/>
      <c r="M11" s="97"/>
      <c r="N11" s="62"/>
      <c r="O11" s="43"/>
      <c r="P11" s="78"/>
      <c r="Q11" s="44"/>
      <c r="R11" s="80">
        <v>50.0</v>
      </c>
      <c r="S11" s="98" t="s">
        <v>24</v>
      </c>
      <c r="T11" s="99">
        <f>SUM(T6:T10)</f>
        <v>11604.8</v>
      </c>
      <c r="U11" s="8"/>
      <c r="V11" s="8"/>
      <c r="W11" s="8"/>
      <c r="X11" s="8"/>
      <c r="Y11" s="8"/>
      <c r="Z11" s="8"/>
      <c r="AA11" s="8"/>
    </row>
    <row r="12">
      <c r="A12" s="53" t="s">
        <v>57</v>
      </c>
      <c r="B12" s="53" t="s">
        <v>49</v>
      </c>
      <c r="C12" s="72"/>
      <c r="D12" s="73" t="s">
        <v>2376</v>
      </c>
      <c r="E12" s="56" t="s">
        <v>72</v>
      </c>
      <c r="F12" s="53" t="s">
        <v>721</v>
      </c>
      <c r="G12" s="405" t="s">
        <v>2377</v>
      </c>
      <c r="H12" s="150" t="s">
        <v>2011</v>
      </c>
      <c r="I12" s="76">
        <v>9.888956668E9</v>
      </c>
      <c r="J12" s="53" t="s">
        <v>70</v>
      </c>
      <c r="K12" s="59"/>
      <c r="L12" s="77"/>
      <c r="M12" s="61"/>
      <c r="N12" s="62"/>
      <c r="O12" s="43">
        <v>350.0</v>
      </c>
      <c r="P12" s="78"/>
      <c r="Q12" s="44"/>
      <c r="R12" s="80">
        <v>100.0</v>
      </c>
      <c r="S12" s="100"/>
      <c r="T12" s="101"/>
      <c r="U12" s="8"/>
      <c r="V12" s="95" t="s">
        <v>25</v>
      </c>
      <c r="W12" s="389">
        <f>SUM(T11,T15,W9)</f>
        <v>17024.8</v>
      </c>
      <c r="X12" s="8"/>
      <c r="Y12" s="8"/>
      <c r="Z12" s="8"/>
      <c r="AA12" s="8"/>
    </row>
    <row r="13">
      <c r="A13" s="53" t="s">
        <v>57</v>
      </c>
      <c r="B13" s="53" t="s">
        <v>49</v>
      </c>
      <c r="C13" s="72"/>
      <c r="D13" s="454" t="s">
        <v>2378</v>
      </c>
      <c r="E13" s="56" t="s">
        <v>500</v>
      </c>
      <c r="F13" s="53" t="s">
        <v>721</v>
      </c>
      <c r="G13" s="422" t="s">
        <v>2379</v>
      </c>
      <c r="H13" s="150" t="s">
        <v>2380</v>
      </c>
      <c r="I13" s="92">
        <v>6.183171833E9</v>
      </c>
      <c r="J13" s="53" t="s">
        <v>38</v>
      </c>
      <c r="K13" s="59"/>
      <c r="L13" s="77"/>
      <c r="M13" s="61"/>
      <c r="N13" s="62"/>
      <c r="O13" s="87">
        <v>350.0</v>
      </c>
      <c r="P13" s="89"/>
      <c r="Q13" s="64"/>
      <c r="R13" s="80">
        <v>50.0</v>
      </c>
      <c r="S13" s="102" t="s">
        <v>26</v>
      </c>
      <c r="U13" s="8"/>
      <c r="V13" s="8"/>
      <c r="W13" s="8"/>
      <c r="X13" s="8"/>
      <c r="Y13" s="8"/>
      <c r="Z13" s="8"/>
      <c r="AA13" s="8"/>
    </row>
    <row r="14">
      <c r="A14" s="53" t="s">
        <v>48</v>
      </c>
      <c r="B14" s="53" t="s">
        <v>49</v>
      </c>
      <c r="C14" s="72"/>
      <c r="D14" s="454" t="s">
        <v>2381</v>
      </c>
      <c r="E14" s="56" t="s">
        <v>38</v>
      </c>
      <c r="F14" s="53" t="s">
        <v>721</v>
      </c>
      <c r="G14" s="405" t="s">
        <v>2382</v>
      </c>
      <c r="H14" s="74" t="s">
        <v>2383</v>
      </c>
      <c r="I14" s="76" t="s">
        <v>2384</v>
      </c>
      <c r="J14" s="53" t="s">
        <v>70</v>
      </c>
      <c r="K14" s="59"/>
      <c r="L14" s="77"/>
      <c r="M14" s="61"/>
      <c r="N14" s="62"/>
      <c r="O14" s="87"/>
      <c r="P14" s="89">
        <v>350.0</v>
      </c>
      <c r="Q14" s="64"/>
      <c r="R14" s="80">
        <v>175.0</v>
      </c>
      <c r="S14" s="104" t="s">
        <v>17</v>
      </c>
      <c r="T14" s="90">
        <f>SUM(P7:P95)</f>
        <v>1300</v>
      </c>
      <c r="U14" s="8"/>
      <c r="V14" s="8"/>
      <c r="W14" s="8"/>
      <c r="X14" s="8"/>
      <c r="Y14" s="8"/>
      <c r="Z14" s="8"/>
      <c r="AA14" s="8"/>
    </row>
    <row r="15">
      <c r="A15" s="53" t="s">
        <v>57</v>
      </c>
      <c r="B15" s="53" t="s">
        <v>49</v>
      </c>
      <c r="C15" s="54"/>
      <c r="D15" s="73" t="s">
        <v>2385</v>
      </c>
      <c r="E15" s="56" t="s">
        <v>76</v>
      </c>
      <c r="F15" s="53" t="s">
        <v>721</v>
      </c>
      <c r="G15" s="403" t="s">
        <v>2386</v>
      </c>
      <c r="H15" s="74" t="s">
        <v>2387</v>
      </c>
      <c r="I15" s="76">
        <v>8.791319145E9</v>
      </c>
      <c r="J15" s="53" t="s">
        <v>70</v>
      </c>
      <c r="K15" s="59"/>
      <c r="L15" s="105"/>
      <c r="M15" s="61"/>
      <c r="N15" s="106"/>
      <c r="O15" s="43">
        <v>350.0</v>
      </c>
      <c r="P15" s="78"/>
      <c r="Q15" s="44"/>
      <c r="R15" s="80">
        <v>50.0</v>
      </c>
      <c r="S15" s="98" t="s">
        <v>27</v>
      </c>
      <c r="T15" s="99">
        <f>SUM(T14)</f>
        <v>1300</v>
      </c>
      <c r="U15" s="8"/>
      <c r="V15" s="8"/>
      <c r="W15" s="8"/>
      <c r="X15" s="8"/>
      <c r="Y15" s="8"/>
      <c r="Z15" s="8"/>
      <c r="AA15" s="8"/>
    </row>
    <row r="16">
      <c r="A16" s="53" t="s">
        <v>57</v>
      </c>
      <c r="B16" s="53" t="s">
        <v>87</v>
      </c>
      <c r="C16" s="54"/>
      <c r="D16" s="73" t="s">
        <v>2388</v>
      </c>
      <c r="E16" s="56" t="s">
        <v>38</v>
      </c>
      <c r="F16" s="53" t="s">
        <v>721</v>
      </c>
      <c r="G16" s="405" t="s">
        <v>2389</v>
      </c>
      <c r="H16" s="74"/>
      <c r="I16" s="76" t="s">
        <v>2390</v>
      </c>
      <c r="J16" s="53" t="s">
        <v>70</v>
      </c>
      <c r="K16" s="59">
        <v>320.0</v>
      </c>
      <c r="L16" s="60"/>
      <c r="M16" s="61"/>
      <c r="N16" s="62"/>
      <c r="O16" s="87"/>
      <c r="P16" s="89"/>
      <c r="Q16" s="64"/>
      <c r="R16" s="356">
        <v>320.0</v>
      </c>
      <c r="S16" s="107"/>
      <c r="T16" s="108"/>
      <c r="U16" s="8"/>
      <c r="V16" s="8"/>
      <c r="W16" s="8"/>
      <c r="X16" s="8"/>
      <c r="Y16" s="8"/>
      <c r="Z16" s="8"/>
      <c r="AA16" s="8"/>
    </row>
    <row r="17">
      <c r="A17" s="53" t="s">
        <v>57</v>
      </c>
      <c r="B17" s="53" t="s">
        <v>87</v>
      </c>
      <c r="C17" s="72"/>
      <c r="D17" s="73" t="s">
        <v>2391</v>
      </c>
      <c r="E17" s="56" t="s">
        <v>63</v>
      </c>
      <c r="F17" s="53" t="s">
        <v>303</v>
      </c>
      <c r="G17" s="405" t="s">
        <v>2392</v>
      </c>
      <c r="H17" s="74"/>
      <c r="I17" s="92" t="s">
        <v>2390</v>
      </c>
      <c r="J17" s="53" t="s">
        <v>38</v>
      </c>
      <c r="K17" s="59">
        <v>180.0</v>
      </c>
      <c r="L17" s="109"/>
      <c r="M17" s="61"/>
      <c r="N17" s="62"/>
      <c r="O17" s="87"/>
      <c r="P17" s="89"/>
      <c r="Q17" s="64"/>
      <c r="R17" s="269">
        <v>180.0</v>
      </c>
      <c r="S17" s="8"/>
      <c r="T17" s="8"/>
      <c r="U17" s="8"/>
      <c r="V17" s="8"/>
      <c r="W17" s="110"/>
      <c r="X17" s="8"/>
      <c r="Y17" s="8"/>
      <c r="Z17" s="8"/>
      <c r="AA17" s="8"/>
    </row>
    <row r="18" ht="15.75" customHeight="1">
      <c r="A18" s="53" t="s">
        <v>57</v>
      </c>
      <c r="B18" s="53" t="s">
        <v>49</v>
      </c>
      <c r="C18" s="72"/>
      <c r="D18" s="454" t="s">
        <v>2393</v>
      </c>
      <c r="E18" s="56" t="s">
        <v>51</v>
      </c>
      <c r="F18" s="53" t="s">
        <v>721</v>
      </c>
      <c r="G18" s="403" t="s">
        <v>2394</v>
      </c>
      <c r="H18" s="74" t="s">
        <v>2395</v>
      </c>
      <c r="I18" s="92">
        <v>4.198911302E9</v>
      </c>
      <c r="J18" s="53" t="s">
        <v>38</v>
      </c>
      <c r="K18" s="59"/>
      <c r="L18" s="77"/>
      <c r="M18" s="111"/>
      <c r="N18" s="62"/>
      <c r="O18" s="87">
        <v>350.0</v>
      </c>
      <c r="P18" s="66"/>
      <c r="Q18" s="112"/>
      <c r="R18" s="277">
        <v>50.0</v>
      </c>
      <c r="S18" s="113"/>
      <c r="T18" s="114"/>
      <c r="U18" s="8"/>
      <c r="V18" s="8"/>
      <c r="W18" s="8"/>
      <c r="X18" s="8"/>
      <c r="Y18" s="8"/>
      <c r="Z18" s="8"/>
      <c r="AA18" s="8"/>
    </row>
    <row r="19" ht="17.25" customHeight="1">
      <c r="A19" s="53" t="s">
        <v>48</v>
      </c>
      <c r="B19" s="53" t="s">
        <v>49</v>
      </c>
      <c r="C19" s="72"/>
      <c r="D19" s="73" t="s">
        <v>2396</v>
      </c>
      <c r="E19" s="56" t="s">
        <v>51</v>
      </c>
      <c r="F19" s="53" t="s">
        <v>712</v>
      </c>
      <c r="G19" s="405" t="s">
        <v>2397</v>
      </c>
      <c r="H19" s="74" t="s">
        <v>2398</v>
      </c>
      <c r="I19" s="365">
        <v>8.59959056E9</v>
      </c>
      <c r="J19" s="53" t="s">
        <v>38</v>
      </c>
      <c r="K19" s="59"/>
      <c r="L19" s="77"/>
      <c r="M19" s="111">
        <v>350.0</v>
      </c>
      <c r="N19" s="62"/>
      <c r="O19" s="87"/>
      <c r="P19" s="89"/>
      <c r="Q19" s="64"/>
      <c r="R19" s="80">
        <v>100.0</v>
      </c>
      <c r="S19" s="113"/>
      <c r="T19" s="114"/>
      <c r="U19" s="8"/>
      <c r="V19" s="8"/>
      <c r="W19" s="8"/>
      <c r="X19" s="8"/>
      <c r="Y19" s="8"/>
      <c r="Z19" s="8"/>
      <c r="AA19" s="8"/>
    </row>
    <row r="20">
      <c r="A20" s="53" t="s">
        <v>48</v>
      </c>
      <c r="B20" s="53" t="s">
        <v>49</v>
      </c>
      <c r="C20" s="72"/>
      <c r="D20" s="73" t="s">
        <v>2399</v>
      </c>
      <c r="E20" s="56" t="s">
        <v>99</v>
      </c>
      <c r="F20" s="53" t="s">
        <v>59</v>
      </c>
      <c r="G20" s="405" t="s">
        <v>2400</v>
      </c>
      <c r="H20" s="74" t="s">
        <v>2401</v>
      </c>
      <c r="I20" s="76" t="s">
        <v>857</v>
      </c>
      <c r="J20" s="53" t="s">
        <v>70</v>
      </c>
      <c r="K20" s="59">
        <v>850.0</v>
      </c>
      <c r="L20" s="77"/>
      <c r="M20" s="61"/>
      <c r="N20" s="115"/>
      <c r="O20" s="87"/>
      <c r="P20" s="89"/>
      <c r="Q20" s="64"/>
      <c r="R20" s="269">
        <v>850.0</v>
      </c>
      <c r="S20" s="8"/>
      <c r="T20" s="8"/>
      <c r="U20" s="8"/>
      <c r="V20" s="8"/>
      <c r="W20" s="8"/>
      <c r="X20" s="8"/>
      <c r="Y20" s="8"/>
      <c r="Z20" s="8"/>
      <c r="AA20" s="8"/>
    </row>
    <row r="21">
      <c r="A21" s="53" t="s">
        <v>48</v>
      </c>
      <c r="B21" s="53" t="s">
        <v>49</v>
      </c>
      <c r="C21" s="72"/>
      <c r="D21" s="73" t="s">
        <v>2402</v>
      </c>
      <c r="E21" s="56" t="s">
        <v>133</v>
      </c>
      <c r="F21" s="53" t="s">
        <v>59</v>
      </c>
      <c r="G21" s="405" t="s">
        <v>2403</v>
      </c>
      <c r="H21" s="74"/>
      <c r="I21" s="92" t="s">
        <v>2404</v>
      </c>
      <c r="J21" s="53" t="s">
        <v>70</v>
      </c>
      <c r="K21" s="59"/>
      <c r="L21" s="77">
        <v>250.0</v>
      </c>
      <c r="M21" s="61"/>
      <c r="N21" s="115"/>
      <c r="O21" s="87"/>
      <c r="P21" s="89"/>
      <c r="Q21" s="64"/>
      <c r="R21" s="80">
        <v>50.0</v>
      </c>
      <c r="S21" s="8"/>
      <c r="T21" s="8"/>
      <c r="U21" s="8"/>
      <c r="V21" s="8"/>
      <c r="W21" s="8"/>
      <c r="X21" s="8"/>
      <c r="Y21" s="8"/>
      <c r="Z21" s="8"/>
      <c r="AA21" s="8"/>
    </row>
    <row r="22">
      <c r="A22" s="53" t="s">
        <v>48</v>
      </c>
      <c r="B22" s="53" t="s">
        <v>49</v>
      </c>
      <c r="C22" s="72"/>
      <c r="D22" s="73" t="s">
        <v>1490</v>
      </c>
      <c r="E22" s="56" t="s">
        <v>2274</v>
      </c>
      <c r="F22" s="53" t="s">
        <v>721</v>
      </c>
      <c r="G22" s="405" t="s">
        <v>2405</v>
      </c>
      <c r="H22" s="74" t="s">
        <v>2406</v>
      </c>
      <c r="I22" s="92" t="s">
        <v>2407</v>
      </c>
      <c r="J22" s="53" t="s">
        <v>38</v>
      </c>
      <c r="K22" s="59"/>
      <c r="L22" s="77">
        <v>300.0</v>
      </c>
      <c r="M22" s="61"/>
      <c r="N22" s="106"/>
      <c r="O22" s="87"/>
      <c r="P22" s="89"/>
      <c r="Q22" s="64"/>
      <c r="R22" s="80">
        <v>50.0</v>
      </c>
      <c r="S22" s="8"/>
      <c r="T22" s="8"/>
      <c r="U22" s="8"/>
      <c r="V22" s="8"/>
      <c r="W22" s="8"/>
      <c r="X22" s="8"/>
      <c r="Y22" s="8"/>
      <c r="Z22" s="8"/>
      <c r="AA22" s="8"/>
    </row>
    <row r="23">
      <c r="A23" s="53" t="s">
        <v>57</v>
      </c>
      <c r="B23" s="53" t="s">
        <v>49</v>
      </c>
      <c r="C23" s="72"/>
      <c r="D23" s="454" t="s">
        <v>2408</v>
      </c>
      <c r="E23" s="56" t="s">
        <v>38</v>
      </c>
      <c r="F23" s="53" t="s">
        <v>721</v>
      </c>
      <c r="G23" s="405" t="s">
        <v>2409</v>
      </c>
      <c r="H23" s="74"/>
      <c r="I23" s="76" t="s">
        <v>2410</v>
      </c>
      <c r="J23" s="53" t="s">
        <v>70</v>
      </c>
      <c r="K23" s="59">
        <v>290.0</v>
      </c>
      <c r="L23" s="77"/>
      <c r="M23" s="61"/>
      <c r="N23" s="62"/>
      <c r="O23" s="87"/>
      <c r="P23" s="89"/>
      <c r="Q23" s="64"/>
      <c r="R23" s="80">
        <v>145.0</v>
      </c>
      <c r="S23" s="8"/>
      <c r="T23" s="8"/>
      <c r="U23" s="8"/>
      <c r="V23" s="8"/>
      <c r="W23" s="8"/>
      <c r="X23" s="8"/>
      <c r="Y23" s="8"/>
      <c r="Z23" s="8"/>
      <c r="AA23" s="8"/>
    </row>
    <row r="24" ht="17.25" customHeight="1">
      <c r="A24" s="53" t="s">
        <v>57</v>
      </c>
      <c r="B24" s="53" t="s">
        <v>87</v>
      </c>
      <c r="C24" s="72"/>
      <c r="D24" s="121" t="s">
        <v>2411</v>
      </c>
      <c r="E24" s="56" t="s">
        <v>93</v>
      </c>
      <c r="F24" s="53" t="s">
        <v>94</v>
      </c>
      <c r="G24" s="405" t="s">
        <v>2412</v>
      </c>
      <c r="H24" s="74" t="s">
        <v>2413</v>
      </c>
      <c r="I24" s="92">
        <v>1.1977404181E10</v>
      </c>
      <c r="J24" s="53" t="s">
        <v>38</v>
      </c>
      <c r="K24" s="86">
        <v>150.0</v>
      </c>
      <c r="L24" s="77"/>
      <c r="M24" s="61"/>
      <c r="N24" s="106"/>
      <c r="O24" s="87"/>
      <c r="P24" s="89"/>
      <c r="Q24" s="64"/>
      <c r="R24" s="80">
        <v>50.0</v>
      </c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3" t="s">
        <v>57</v>
      </c>
      <c r="B25" s="53" t="s">
        <v>49</v>
      </c>
      <c r="C25" s="72"/>
      <c r="D25" s="121" t="s">
        <v>2414</v>
      </c>
      <c r="E25" s="56" t="s">
        <v>76</v>
      </c>
      <c r="F25" s="53" t="s">
        <v>721</v>
      </c>
      <c r="G25" s="403" t="s">
        <v>2415</v>
      </c>
      <c r="H25" s="74" t="s">
        <v>2416</v>
      </c>
      <c r="I25" s="76">
        <v>4.18844066E9</v>
      </c>
      <c r="J25" s="53" t="s">
        <v>70</v>
      </c>
      <c r="K25" s="59"/>
      <c r="L25" s="60"/>
      <c r="M25" s="97"/>
      <c r="N25" s="106"/>
      <c r="O25" s="87">
        <v>350.0</v>
      </c>
      <c r="P25" s="89"/>
      <c r="Q25" s="64"/>
      <c r="R25" s="277">
        <v>50.0</v>
      </c>
      <c r="S25" s="8"/>
      <c r="T25" s="8"/>
      <c r="U25" s="8"/>
      <c r="V25" s="8"/>
      <c r="W25" s="8"/>
      <c r="X25" s="8"/>
      <c r="Y25" s="8"/>
      <c r="Z25" s="8"/>
      <c r="AA25" s="8"/>
    </row>
    <row r="26">
      <c r="A26" s="53" t="s">
        <v>48</v>
      </c>
      <c r="B26" s="53" t="s">
        <v>49</v>
      </c>
      <c r="C26" s="54"/>
      <c r="D26" s="73" t="s">
        <v>2417</v>
      </c>
      <c r="E26" s="56" t="s">
        <v>99</v>
      </c>
      <c r="F26" s="53" t="s">
        <v>721</v>
      </c>
      <c r="G26" s="405" t="s">
        <v>2418</v>
      </c>
      <c r="H26" s="74"/>
      <c r="I26" s="117" t="s">
        <v>2419</v>
      </c>
      <c r="J26" s="53" t="s">
        <v>70</v>
      </c>
      <c r="K26" s="86"/>
      <c r="L26" s="77">
        <v>350.0</v>
      </c>
      <c r="M26" s="118"/>
      <c r="N26" s="106"/>
      <c r="O26" s="87"/>
      <c r="P26" s="66"/>
      <c r="Q26" s="112"/>
      <c r="R26" s="80">
        <v>50.0</v>
      </c>
      <c r="S26" s="8"/>
      <c r="T26" s="8"/>
      <c r="U26" s="8"/>
      <c r="V26" s="8"/>
      <c r="W26" s="8"/>
      <c r="X26" s="8"/>
      <c r="Y26" s="8"/>
      <c r="Z26" s="8"/>
      <c r="AA26" s="8"/>
    </row>
    <row r="27">
      <c r="A27" s="53" t="s">
        <v>57</v>
      </c>
      <c r="B27" s="53" t="s">
        <v>49</v>
      </c>
      <c r="C27" s="54"/>
      <c r="D27" s="454" t="s">
        <v>2420</v>
      </c>
      <c r="E27" s="56" t="s">
        <v>121</v>
      </c>
      <c r="F27" s="53" t="s">
        <v>721</v>
      </c>
      <c r="G27" s="403" t="s">
        <v>2421</v>
      </c>
      <c r="H27" s="74" t="s">
        <v>2422</v>
      </c>
      <c r="I27" s="476">
        <v>8.594301538E9</v>
      </c>
      <c r="J27" s="53" t="s">
        <v>70</v>
      </c>
      <c r="K27" s="119"/>
      <c r="L27" s="77"/>
      <c r="M27" s="111">
        <v>350.0</v>
      </c>
      <c r="N27" s="62"/>
      <c r="O27" s="87"/>
      <c r="P27" s="89"/>
      <c r="Q27" s="64"/>
      <c r="R27" s="80">
        <v>50.0</v>
      </c>
      <c r="S27" s="8"/>
      <c r="T27" s="8"/>
      <c r="U27" s="8"/>
      <c r="V27" s="8"/>
      <c r="W27" s="8"/>
      <c r="X27" s="8"/>
      <c r="Y27" s="8"/>
      <c r="Z27" s="8"/>
      <c r="AA27" s="8"/>
    </row>
    <row r="28">
      <c r="A28" s="53" t="s">
        <v>48</v>
      </c>
      <c r="B28" s="53" t="s">
        <v>49</v>
      </c>
      <c r="C28" s="54"/>
      <c r="D28" s="73" t="s">
        <v>2423</v>
      </c>
      <c r="E28" s="56" t="s">
        <v>29</v>
      </c>
      <c r="F28" s="53" t="s">
        <v>59</v>
      </c>
      <c r="G28" s="405" t="s">
        <v>2424</v>
      </c>
      <c r="H28" s="74" t="s">
        <v>1502</v>
      </c>
      <c r="I28" s="476" t="s">
        <v>1503</v>
      </c>
      <c r="J28" s="53" t="s">
        <v>70</v>
      </c>
      <c r="K28" s="119"/>
      <c r="L28" s="77">
        <v>250.0</v>
      </c>
      <c r="M28" s="61"/>
      <c r="N28" s="115"/>
      <c r="O28" s="87"/>
      <c r="P28" s="89"/>
      <c r="Q28" s="64"/>
      <c r="R28" s="56">
        <v>50.0</v>
      </c>
      <c r="S28" s="8"/>
      <c r="T28" s="8"/>
      <c r="U28" s="8"/>
      <c r="V28" s="8"/>
      <c r="W28" s="8"/>
      <c r="X28" s="8"/>
      <c r="Y28" s="8"/>
      <c r="Z28" s="8"/>
      <c r="AA28" s="8"/>
    </row>
    <row r="29">
      <c r="A29" s="53" t="s">
        <v>57</v>
      </c>
      <c r="B29" s="53" t="s">
        <v>49</v>
      </c>
      <c r="C29" s="54"/>
      <c r="D29" s="120" t="s">
        <v>2425</v>
      </c>
      <c r="E29" s="56" t="s">
        <v>500</v>
      </c>
      <c r="F29" s="53" t="s">
        <v>105</v>
      </c>
      <c r="G29" s="405" t="s">
        <v>2426</v>
      </c>
      <c r="H29" s="74" t="s">
        <v>2427</v>
      </c>
      <c r="I29" s="476" t="s">
        <v>2428</v>
      </c>
      <c r="J29" s="53" t="s">
        <v>38</v>
      </c>
      <c r="K29" s="59"/>
      <c r="L29" s="77"/>
      <c r="M29" s="61">
        <v>350.0</v>
      </c>
      <c r="N29" s="62"/>
      <c r="O29" s="87"/>
      <c r="P29" s="89"/>
      <c r="Q29" s="64"/>
      <c r="R29" s="56">
        <v>50.0</v>
      </c>
      <c r="S29" s="8"/>
      <c r="T29" s="8"/>
      <c r="U29" s="8"/>
      <c r="V29" s="8"/>
      <c r="W29" s="8"/>
      <c r="X29" s="8"/>
      <c r="Y29" s="8"/>
      <c r="Z29" s="8"/>
      <c r="AA29" s="8"/>
    </row>
    <row r="30">
      <c r="A30" s="53" t="s">
        <v>48</v>
      </c>
      <c r="B30" s="53" t="s">
        <v>49</v>
      </c>
      <c r="C30" s="72"/>
      <c r="D30" s="120" t="s">
        <v>2429</v>
      </c>
      <c r="E30" s="56" t="s">
        <v>133</v>
      </c>
      <c r="F30" s="53" t="s">
        <v>59</v>
      </c>
      <c r="G30" s="299" t="s">
        <v>2430</v>
      </c>
      <c r="H30" s="74" t="s">
        <v>1502</v>
      </c>
      <c r="I30" s="117" t="s">
        <v>1503</v>
      </c>
      <c r="J30" s="53" t="s">
        <v>70</v>
      </c>
      <c r="K30" s="59"/>
      <c r="L30" s="60">
        <v>250.0</v>
      </c>
      <c r="M30" s="61"/>
      <c r="N30" s="62"/>
      <c r="O30" s="87"/>
      <c r="P30" s="89"/>
      <c r="Q30" s="64"/>
      <c r="R30" s="56">
        <v>50.0</v>
      </c>
      <c r="S30" s="8"/>
      <c r="T30" s="8"/>
      <c r="U30" s="8"/>
      <c r="V30" s="8"/>
      <c r="W30" s="8"/>
      <c r="X30" s="8"/>
      <c r="Y30" s="8"/>
      <c r="Z30" s="8"/>
      <c r="AA30" s="8"/>
    </row>
    <row r="31">
      <c r="A31" s="53" t="s">
        <v>48</v>
      </c>
      <c r="B31" s="53" t="s">
        <v>49</v>
      </c>
      <c r="C31" s="121"/>
      <c r="D31" s="513" t="s">
        <v>2431</v>
      </c>
      <c r="E31" s="56" t="s">
        <v>121</v>
      </c>
      <c r="F31" s="53" t="s">
        <v>721</v>
      </c>
      <c r="G31" s="552" t="s">
        <v>2432</v>
      </c>
      <c r="H31" s="500" t="s">
        <v>2433</v>
      </c>
      <c r="I31" s="476">
        <v>3.18820228E9</v>
      </c>
      <c r="J31" s="53" t="s">
        <v>70</v>
      </c>
      <c r="K31" s="59"/>
      <c r="L31" s="77"/>
      <c r="M31" s="61"/>
      <c r="N31" s="62">
        <v>350.0</v>
      </c>
      <c r="O31" s="43"/>
      <c r="P31" s="78"/>
      <c r="Q31" s="44"/>
      <c r="R31" s="56">
        <v>50.0</v>
      </c>
      <c r="S31" s="8"/>
      <c r="T31" s="8"/>
      <c r="U31" s="8"/>
      <c r="V31" s="8"/>
      <c r="W31" s="8"/>
      <c r="X31" s="8"/>
      <c r="Y31" s="8"/>
      <c r="Z31" s="8"/>
      <c r="AA31" s="8"/>
    </row>
    <row r="32">
      <c r="A32" s="53" t="s">
        <v>57</v>
      </c>
      <c r="B32" s="53" t="s">
        <v>49</v>
      </c>
      <c r="C32" s="72"/>
      <c r="D32" s="120" t="s">
        <v>2434</v>
      </c>
      <c r="E32" s="56" t="s">
        <v>133</v>
      </c>
      <c r="F32" s="53" t="s">
        <v>721</v>
      </c>
      <c r="G32" s="405" t="s">
        <v>2435</v>
      </c>
      <c r="H32" s="122"/>
      <c r="I32" s="476">
        <v>5.499954419E9</v>
      </c>
      <c r="J32" s="53" t="s">
        <v>70</v>
      </c>
      <c r="K32" s="59">
        <v>300.0</v>
      </c>
      <c r="L32" s="77"/>
      <c r="M32" s="123"/>
      <c r="N32" s="62"/>
      <c r="O32" s="87"/>
      <c r="P32" s="89"/>
      <c r="Q32" s="64"/>
      <c r="R32" s="56">
        <v>50.0</v>
      </c>
      <c r="S32" s="8"/>
      <c r="T32" s="8"/>
      <c r="U32" s="8"/>
      <c r="V32" s="8"/>
      <c r="W32" s="8"/>
      <c r="X32" s="8"/>
      <c r="Y32" s="8"/>
      <c r="Z32" s="8"/>
      <c r="AA32" s="8"/>
    </row>
    <row r="33">
      <c r="A33" s="53" t="s">
        <v>48</v>
      </c>
      <c r="B33" s="53" t="s">
        <v>49</v>
      </c>
      <c r="C33" s="124"/>
      <c r="D33" s="454" t="s">
        <v>2436</v>
      </c>
      <c r="E33" s="56" t="s">
        <v>51</v>
      </c>
      <c r="F33" s="53" t="s">
        <v>721</v>
      </c>
      <c r="G33" s="423" t="s">
        <v>2437</v>
      </c>
      <c r="H33" s="74" t="s">
        <v>2438</v>
      </c>
      <c r="I33" s="476">
        <v>9.49173222E9</v>
      </c>
      <c r="J33" s="53" t="s">
        <v>38</v>
      </c>
      <c r="K33" s="59"/>
      <c r="L33" s="77"/>
      <c r="M33" s="123"/>
      <c r="N33" s="62"/>
      <c r="O33" s="87"/>
      <c r="P33" s="89"/>
      <c r="Q33" s="64">
        <v>350.0</v>
      </c>
      <c r="R33" s="56">
        <v>50.0</v>
      </c>
      <c r="S33" s="8"/>
      <c r="T33" s="8"/>
      <c r="U33" s="8"/>
      <c r="V33" s="8"/>
      <c r="W33" s="8"/>
      <c r="X33" s="8"/>
      <c r="Y33" s="8"/>
      <c r="Z33" s="8"/>
      <c r="AA33" s="8"/>
    </row>
    <row r="34">
      <c r="A34" s="53" t="s">
        <v>57</v>
      </c>
      <c r="B34" s="53" t="s">
        <v>49</v>
      </c>
      <c r="C34" s="72"/>
      <c r="D34" s="142" t="s">
        <v>2439</v>
      </c>
      <c r="E34" s="56" t="s">
        <v>99</v>
      </c>
      <c r="F34" s="53"/>
      <c r="G34" s="405" t="s">
        <v>2440</v>
      </c>
      <c r="H34" s="74" t="s">
        <v>2441</v>
      </c>
      <c r="I34" s="117">
        <v>2.1999797666E10</v>
      </c>
      <c r="J34" s="53" t="s">
        <v>70</v>
      </c>
      <c r="K34" s="59">
        <v>400.0</v>
      </c>
      <c r="L34" s="77"/>
      <c r="M34" s="111"/>
      <c r="N34" s="62"/>
      <c r="O34" s="63"/>
      <c r="P34" s="66"/>
      <c r="Q34" s="112"/>
      <c r="R34" s="56">
        <v>200.0</v>
      </c>
      <c r="S34" s="8"/>
      <c r="T34" s="8"/>
      <c r="U34" s="8"/>
      <c r="V34" s="8"/>
      <c r="W34" s="8"/>
      <c r="X34" s="8"/>
      <c r="Y34" s="8"/>
      <c r="Z34" s="8"/>
      <c r="AA34" s="8"/>
    </row>
    <row r="35">
      <c r="A35" s="53" t="s">
        <v>57</v>
      </c>
      <c r="B35" s="53" t="s">
        <v>49</v>
      </c>
      <c r="C35" s="72"/>
      <c r="D35" s="142" t="s">
        <v>2442</v>
      </c>
      <c r="E35" s="56" t="s">
        <v>93</v>
      </c>
      <c r="F35" s="53" t="s">
        <v>94</v>
      </c>
      <c r="G35" s="405" t="s">
        <v>2443</v>
      </c>
      <c r="H35" s="74" t="s">
        <v>2444</v>
      </c>
      <c r="I35" s="117">
        <v>7.399753948E9</v>
      </c>
      <c r="J35" s="53" t="s">
        <v>38</v>
      </c>
      <c r="K35" s="59">
        <v>150.0</v>
      </c>
      <c r="L35" s="77"/>
      <c r="M35" s="97"/>
      <c r="N35" s="62"/>
      <c r="O35" s="43"/>
      <c r="P35" s="78"/>
      <c r="Q35" s="44"/>
      <c r="R35" s="56">
        <v>50.0</v>
      </c>
      <c r="S35" s="8"/>
      <c r="T35" s="8"/>
      <c r="U35" s="8"/>
      <c r="V35" s="8"/>
      <c r="W35" s="8"/>
      <c r="X35" s="8"/>
      <c r="Y35" s="8"/>
      <c r="Z35" s="8"/>
      <c r="AA35" s="8"/>
    </row>
    <row r="36">
      <c r="A36" s="53" t="s">
        <v>57</v>
      </c>
      <c r="B36" s="53" t="s">
        <v>49</v>
      </c>
      <c r="C36" s="54"/>
      <c r="D36" s="142" t="s">
        <v>2445</v>
      </c>
      <c r="E36" s="56" t="s">
        <v>93</v>
      </c>
      <c r="F36" s="53" t="s">
        <v>94</v>
      </c>
      <c r="G36" s="405" t="s">
        <v>2446</v>
      </c>
      <c r="H36" s="74"/>
      <c r="I36" s="117" t="s">
        <v>2447</v>
      </c>
      <c r="J36" s="53" t="s">
        <v>70</v>
      </c>
      <c r="K36" s="86">
        <v>294.0</v>
      </c>
      <c r="L36" s="77"/>
      <c r="M36" s="61"/>
      <c r="N36" s="62"/>
      <c r="O36" s="87"/>
      <c r="P36" s="89"/>
      <c r="Q36" s="64"/>
      <c r="R36" s="56">
        <v>50.0</v>
      </c>
      <c r="S36" s="8"/>
      <c r="T36" s="8"/>
      <c r="U36" s="8"/>
      <c r="V36" s="8"/>
      <c r="W36" s="8"/>
      <c r="X36" s="8"/>
      <c r="Y36" s="8"/>
      <c r="Z36" s="8"/>
      <c r="AA36" s="8"/>
    </row>
    <row r="37">
      <c r="A37" s="53" t="s">
        <v>48</v>
      </c>
      <c r="B37" s="53" t="s">
        <v>49</v>
      </c>
      <c r="C37" s="54"/>
      <c r="D37" s="120" t="s">
        <v>2448</v>
      </c>
      <c r="E37" s="56" t="s">
        <v>2274</v>
      </c>
      <c r="F37" s="53" t="s">
        <v>721</v>
      </c>
      <c r="G37" s="412" t="s">
        <v>2449</v>
      </c>
      <c r="H37" s="150" t="s">
        <v>2449</v>
      </c>
      <c r="I37" s="476">
        <v>4.797066138E9</v>
      </c>
      <c r="J37" s="53" t="s">
        <v>38</v>
      </c>
      <c r="K37" s="86"/>
      <c r="L37" s="77"/>
      <c r="M37" s="61"/>
      <c r="N37" s="62">
        <v>350.0</v>
      </c>
      <c r="O37" s="87"/>
      <c r="P37" s="89"/>
      <c r="Q37" s="64"/>
      <c r="R37" s="56">
        <v>50.0</v>
      </c>
      <c r="S37" s="8"/>
      <c r="T37" s="8"/>
      <c r="U37" s="8"/>
      <c r="V37" s="8"/>
      <c r="W37" s="8"/>
      <c r="X37" s="8"/>
      <c r="Y37" s="8"/>
      <c r="Z37" s="8"/>
      <c r="AA37" s="8"/>
    </row>
    <row r="38">
      <c r="A38" s="53" t="s">
        <v>57</v>
      </c>
      <c r="B38" s="53" t="s">
        <v>49</v>
      </c>
      <c r="C38" s="54"/>
      <c r="D38" s="120" t="s">
        <v>1388</v>
      </c>
      <c r="E38" s="56" t="s">
        <v>93</v>
      </c>
      <c r="F38" s="53" t="s">
        <v>721</v>
      </c>
      <c r="G38" s="302" t="s">
        <v>2450</v>
      </c>
      <c r="H38" s="129" t="s">
        <v>2451</v>
      </c>
      <c r="I38" s="476">
        <v>2.1987263884E10</v>
      </c>
      <c r="J38" s="53" t="s">
        <v>38</v>
      </c>
      <c r="K38" s="59"/>
      <c r="L38" s="77"/>
      <c r="M38" s="61">
        <v>300.0</v>
      </c>
      <c r="N38" s="106"/>
      <c r="O38" s="63"/>
      <c r="P38" s="66"/>
      <c r="Q38" s="112"/>
      <c r="R38" s="56">
        <v>50.0</v>
      </c>
      <c r="S38" s="8"/>
      <c r="T38" s="8"/>
      <c r="U38" s="8"/>
      <c r="V38" s="8"/>
      <c r="W38" s="8"/>
      <c r="X38" s="8"/>
      <c r="Y38" s="8"/>
      <c r="Z38" s="8"/>
      <c r="AA38" s="8"/>
    </row>
    <row r="39">
      <c r="A39" s="53" t="s">
        <v>57</v>
      </c>
      <c r="B39" s="53" t="s">
        <v>49</v>
      </c>
      <c r="C39" s="72"/>
      <c r="D39" s="120" t="s">
        <v>1388</v>
      </c>
      <c r="E39" s="56" t="s">
        <v>93</v>
      </c>
      <c r="F39" s="53" t="s">
        <v>721</v>
      </c>
      <c r="G39" s="567" t="s">
        <v>2452</v>
      </c>
      <c r="H39" s="74" t="s">
        <v>2453</v>
      </c>
      <c r="I39" s="569" t="s">
        <v>2454</v>
      </c>
      <c r="J39" s="53" t="s">
        <v>38</v>
      </c>
      <c r="K39" s="59"/>
      <c r="L39" s="77"/>
      <c r="M39" s="61">
        <v>300.0</v>
      </c>
      <c r="N39" s="62"/>
      <c r="O39" s="130"/>
      <c r="P39" s="133"/>
      <c r="Q39" s="131"/>
      <c r="R39" s="56">
        <v>50.0</v>
      </c>
      <c r="S39" s="8"/>
      <c r="T39" s="8"/>
      <c r="U39" s="8"/>
      <c r="V39" s="8"/>
      <c r="W39" s="8"/>
      <c r="X39" s="8"/>
      <c r="Y39" s="8"/>
      <c r="Z39" s="8"/>
      <c r="AA39" s="8"/>
    </row>
    <row r="40">
      <c r="A40" s="53" t="s">
        <v>48</v>
      </c>
      <c r="B40" s="53" t="s">
        <v>49</v>
      </c>
      <c r="C40" s="72"/>
      <c r="D40" s="120" t="s">
        <v>2455</v>
      </c>
      <c r="E40" s="56" t="s">
        <v>129</v>
      </c>
      <c r="F40" s="53" t="s">
        <v>721</v>
      </c>
      <c r="G40" s="412" t="s">
        <v>2456</v>
      </c>
      <c r="H40" s="500" t="s">
        <v>2456</v>
      </c>
      <c r="I40" s="476">
        <v>2.1991476383E10</v>
      </c>
      <c r="J40" s="53" t="s">
        <v>38</v>
      </c>
      <c r="K40" s="119"/>
      <c r="L40" s="77"/>
      <c r="M40" s="61"/>
      <c r="N40" s="62">
        <v>400.0</v>
      </c>
      <c r="O40" s="87"/>
      <c r="P40" s="89"/>
      <c r="Q40" s="64"/>
      <c r="R40" s="56">
        <v>50.0</v>
      </c>
      <c r="S40" s="8"/>
      <c r="T40" s="8"/>
      <c r="U40" s="8"/>
      <c r="V40" s="8"/>
      <c r="W40" s="8"/>
      <c r="X40" s="8"/>
      <c r="Y40" s="8"/>
      <c r="Z40" s="8"/>
      <c r="AA40" s="8"/>
    </row>
    <row r="41">
      <c r="A41" s="53" t="s">
        <v>57</v>
      </c>
      <c r="B41" s="53" t="s">
        <v>49</v>
      </c>
      <c r="C41" s="72"/>
      <c r="D41" s="454" t="s">
        <v>2457</v>
      </c>
      <c r="E41" s="56" t="s">
        <v>109</v>
      </c>
      <c r="F41" s="53" t="s">
        <v>721</v>
      </c>
      <c r="G41" s="403" t="s">
        <v>2458</v>
      </c>
      <c r="H41" s="74" t="s">
        <v>2459</v>
      </c>
      <c r="I41" s="570" t="s">
        <v>2460</v>
      </c>
      <c r="J41" s="53" t="s">
        <v>38</v>
      </c>
      <c r="K41" s="59">
        <v>350.0</v>
      </c>
      <c r="L41" s="77"/>
      <c r="M41" s="97"/>
      <c r="N41" s="134"/>
      <c r="O41" s="87"/>
      <c r="P41" s="89"/>
      <c r="Q41" s="64"/>
      <c r="R41" s="56">
        <v>100.0</v>
      </c>
      <c r="S41" s="8"/>
      <c r="T41" s="8"/>
      <c r="U41" s="8"/>
      <c r="V41" s="8"/>
      <c r="W41" s="8"/>
      <c r="X41" s="8"/>
      <c r="Y41" s="8"/>
      <c r="Z41" s="8"/>
      <c r="AA41" s="8"/>
    </row>
    <row r="42">
      <c r="A42" s="53" t="s">
        <v>57</v>
      </c>
      <c r="B42" s="53" t="s">
        <v>49</v>
      </c>
      <c r="C42" s="72"/>
      <c r="D42" s="120" t="s">
        <v>2461</v>
      </c>
      <c r="E42" s="56" t="s">
        <v>63</v>
      </c>
      <c r="F42" s="53" t="s">
        <v>721</v>
      </c>
      <c r="G42" s="405" t="s">
        <v>2462</v>
      </c>
      <c r="H42" s="74"/>
      <c r="I42" s="117" t="s">
        <v>2463</v>
      </c>
      <c r="J42" s="53" t="s">
        <v>38</v>
      </c>
      <c r="K42" s="59">
        <v>580.0</v>
      </c>
      <c r="L42" s="105"/>
      <c r="M42" s="61"/>
      <c r="N42" s="135"/>
      <c r="O42" s="87"/>
      <c r="P42" s="89"/>
      <c r="Q42" s="64"/>
      <c r="R42" s="56">
        <v>100.0</v>
      </c>
      <c r="S42" s="8"/>
      <c r="T42" s="8"/>
      <c r="U42" s="8"/>
      <c r="V42" s="8"/>
      <c r="W42" s="8"/>
      <c r="X42" s="8"/>
      <c r="Y42" s="8"/>
      <c r="Z42" s="8"/>
      <c r="AA42" s="8"/>
    </row>
    <row r="43">
      <c r="A43" s="53" t="s">
        <v>57</v>
      </c>
      <c r="B43" s="53" t="s">
        <v>49</v>
      </c>
      <c r="C43" s="54"/>
      <c r="D43" s="304" t="s">
        <v>2461</v>
      </c>
      <c r="E43" s="56" t="s">
        <v>63</v>
      </c>
      <c r="F43" s="53" t="s">
        <v>721</v>
      </c>
      <c r="G43" s="429" t="s">
        <v>2464</v>
      </c>
      <c r="H43" s="137"/>
      <c r="I43" s="372" t="s">
        <v>2463</v>
      </c>
      <c r="J43" s="53" t="s">
        <v>38</v>
      </c>
      <c r="K43" s="86">
        <v>300.0</v>
      </c>
      <c r="L43" s="77"/>
      <c r="M43" s="61"/>
      <c r="N43" s="134"/>
      <c r="O43" s="87"/>
      <c r="P43" s="89"/>
      <c r="Q43" s="64"/>
      <c r="R43" s="56">
        <v>50.0</v>
      </c>
      <c r="S43" s="8"/>
      <c r="T43" s="8"/>
      <c r="U43" s="8"/>
      <c r="V43" s="8"/>
      <c r="W43" s="8"/>
      <c r="X43" s="8"/>
      <c r="Y43" s="8"/>
      <c r="Z43" s="8"/>
      <c r="AA43" s="8"/>
    </row>
    <row r="44">
      <c r="A44" s="53" t="s">
        <v>57</v>
      </c>
      <c r="B44" s="53" t="s">
        <v>49</v>
      </c>
      <c r="C44" s="54"/>
      <c r="D44" s="73" t="s">
        <v>2465</v>
      </c>
      <c r="E44" s="56" t="s">
        <v>129</v>
      </c>
      <c r="F44" s="53" t="s">
        <v>721</v>
      </c>
      <c r="G44" s="405" t="s">
        <v>2466</v>
      </c>
      <c r="H44" s="74" t="s">
        <v>2467</v>
      </c>
      <c r="I44" s="117">
        <v>3.49100144E9</v>
      </c>
      <c r="J44" s="53" t="s">
        <v>38</v>
      </c>
      <c r="K44" s="59"/>
      <c r="L44" s="77"/>
      <c r="M44" s="61"/>
      <c r="N44" s="140"/>
      <c r="O44" s="87">
        <v>330.0</v>
      </c>
      <c r="P44" s="89"/>
      <c r="Q44" s="64"/>
      <c r="R44" s="56">
        <v>50.0</v>
      </c>
      <c r="S44" s="8"/>
      <c r="T44" s="8"/>
      <c r="U44" s="8"/>
      <c r="V44" s="8"/>
      <c r="W44" s="8"/>
      <c r="X44" s="8"/>
      <c r="Y44" s="8"/>
      <c r="Z44" s="8"/>
      <c r="AA44" s="8"/>
    </row>
    <row r="45">
      <c r="A45" s="53" t="s">
        <v>57</v>
      </c>
      <c r="B45" s="53" t="s">
        <v>49</v>
      </c>
      <c r="C45" s="72"/>
      <c r="D45" s="73" t="s">
        <v>2468</v>
      </c>
      <c r="E45" s="84"/>
      <c r="F45" s="53" t="s">
        <v>721</v>
      </c>
      <c r="G45" s="74" t="s">
        <v>2469</v>
      </c>
      <c r="H45" s="74"/>
      <c r="I45" s="476">
        <v>1.1940701573E10</v>
      </c>
      <c r="J45" s="53"/>
      <c r="K45" s="86">
        <v>350.0</v>
      </c>
      <c r="L45" s="77"/>
      <c r="M45" s="61"/>
      <c r="N45" s="141"/>
      <c r="O45" s="87"/>
      <c r="P45" s="89"/>
      <c r="Q45" s="64"/>
      <c r="R45" s="56">
        <v>50.0</v>
      </c>
      <c r="S45" s="8"/>
      <c r="T45" s="8"/>
      <c r="U45" s="8"/>
      <c r="V45" s="8"/>
      <c r="W45" s="8"/>
      <c r="X45" s="8"/>
      <c r="Y45" s="8"/>
      <c r="Z45" s="8"/>
      <c r="AA45" s="8"/>
    </row>
    <row r="46">
      <c r="A46" s="53" t="s">
        <v>57</v>
      </c>
      <c r="B46" s="53" t="s">
        <v>49</v>
      </c>
      <c r="C46" s="72"/>
      <c r="D46" s="142" t="s">
        <v>2470</v>
      </c>
      <c r="E46" s="56" t="s">
        <v>129</v>
      </c>
      <c r="F46" s="53" t="s">
        <v>721</v>
      </c>
      <c r="G46" s="405" t="s">
        <v>2471</v>
      </c>
      <c r="H46" s="74" t="s">
        <v>2472</v>
      </c>
      <c r="I46" s="117">
        <v>8.39648534E9</v>
      </c>
      <c r="J46" s="53" t="s">
        <v>38</v>
      </c>
      <c r="K46" s="59"/>
      <c r="L46" s="105"/>
      <c r="M46" s="61"/>
      <c r="N46" s="141"/>
      <c r="O46" s="87">
        <v>350.0</v>
      </c>
      <c r="P46" s="89"/>
      <c r="Q46" s="64"/>
      <c r="R46" s="56">
        <v>50.0</v>
      </c>
      <c r="S46" s="8"/>
      <c r="T46" s="8"/>
      <c r="U46" s="8"/>
      <c r="V46" s="8"/>
      <c r="W46" s="8"/>
      <c r="X46" s="8"/>
      <c r="Y46" s="8"/>
      <c r="Z46" s="8"/>
      <c r="AA46" s="8"/>
    </row>
    <row r="47">
      <c r="A47" s="53" t="s">
        <v>57</v>
      </c>
      <c r="B47" s="53" t="s">
        <v>49</v>
      </c>
      <c r="C47" s="72"/>
      <c r="D47" s="120" t="s">
        <v>2473</v>
      </c>
      <c r="E47" s="56" t="s">
        <v>500</v>
      </c>
      <c r="F47" s="53" t="s">
        <v>863</v>
      </c>
      <c r="G47" s="430" t="s">
        <v>2474</v>
      </c>
      <c r="H47" s="143" t="s">
        <v>2475</v>
      </c>
      <c r="I47" s="117" t="s">
        <v>2476</v>
      </c>
      <c r="J47" s="53" t="s">
        <v>38</v>
      </c>
      <c r="K47" s="59"/>
      <c r="L47" s="77"/>
      <c r="M47" s="111">
        <v>350.0</v>
      </c>
      <c r="N47" s="141"/>
      <c r="O47" s="63"/>
      <c r="P47" s="66"/>
      <c r="Q47" s="112"/>
      <c r="R47" s="56">
        <v>50.0</v>
      </c>
      <c r="S47" s="8"/>
      <c r="T47" s="8"/>
      <c r="U47" s="8"/>
      <c r="V47" s="8"/>
      <c r="W47" s="8"/>
      <c r="X47" s="8"/>
      <c r="Y47" s="8"/>
      <c r="Z47" s="8"/>
      <c r="AA47" s="8"/>
    </row>
    <row r="48">
      <c r="A48" s="53" t="s">
        <v>48</v>
      </c>
      <c r="B48" s="53" t="s">
        <v>49</v>
      </c>
      <c r="C48" s="54"/>
      <c r="D48" s="120" t="s">
        <v>2477</v>
      </c>
      <c r="E48" s="56" t="s">
        <v>76</v>
      </c>
      <c r="F48" s="53" t="s">
        <v>721</v>
      </c>
      <c r="G48" s="405" t="s">
        <v>2478</v>
      </c>
      <c r="H48" s="74" t="s">
        <v>222</v>
      </c>
      <c r="I48" s="117" t="s">
        <v>2479</v>
      </c>
      <c r="J48" s="53" t="s">
        <v>70</v>
      </c>
      <c r="K48" s="59"/>
      <c r="L48" s="77">
        <v>320.0</v>
      </c>
      <c r="M48" s="145"/>
      <c r="N48" s="141"/>
      <c r="O48" s="87"/>
      <c r="P48" s="89"/>
      <c r="Q48" s="64"/>
      <c r="R48" s="56">
        <v>50.0</v>
      </c>
      <c r="S48" s="8"/>
      <c r="T48" s="8"/>
      <c r="U48" s="8"/>
      <c r="V48" s="8"/>
      <c r="W48" s="8"/>
      <c r="X48" s="8"/>
      <c r="Y48" s="8"/>
      <c r="Z48" s="8"/>
      <c r="AA48" s="8"/>
    </row>
    <row r="49">
      <c r="A49" s="53" t="s">
        <v>48</v>
      </c>
      <c r="B49" s="53" t="s">
        <v>49</v>
      </c>
      <c r="C49" s="72"/>
      <c r="D49" s="120" t="s">
        <v>2480</v>
      </c>
      <c r="E49" s="56" t="s">
        <v>109</v>
      </c>
      <c r="F49" s="53" t="s">
        <v>721</v>
      </c>
      <c r="G49" s="405" t="s">
        <v>2481</v>
      </c>
      <c r="H49" s="74"/>
      <c r="I49" s="117" t="s">
        <v>2482</v>
      </c>
      <c r="J49" s="53" t="s">
        <v>38</v>
      </c>
      <c r="K49" s="59"/>
      <c r="L49" s="77">
        <v>600.0</v>
      </c>
      <c r="M49" s="145"/>
      <c r="N49" s="141"/>
      <c r="O49" s="43"/>
      <c r="P49" s="78"/>
      <c r="Q49" s="44"/>
      <c r="R49" s="56">
        <v>250.0</v>
      </c>
      <c r="S49" s="8"/>
      <c r="T49" s="8"/>
      <c r="U49" s="8"/>
      <c r="V49" s="8"/>
      <c r="W49" s="8"/>
      <c r="X49" s="8"/>
      <c r="Y49" s="8"/>
      <c r="Z49" s="8"/>
      <c r="AA49" s="8"/>
    </row>
    <row r="50">
      <c r="A50" s="53" t="s">
        <v>57</v>
      </c>
      <c r="B50" s="53" t="s">
        <v>87</v>
      </c>
      <c r="C50" s="72"/>
      <c r="D50" s="142" t="s">
        <v>2483</v>
      </c>
      <c r="E50" s="56" t="s">
        <v>76</v>
      </c>
      <c r="F50" s="53" t="s">
        <v>721</v>
      </c>
      <c r="G50" s="405" t="s">
        <v>2484</v>
      </c>
      <c r="H50" s="74"/>
      <c r="I50" s="373" t="s">
        <v>2485</v>
      </c>
      <c r="J50" s="53" t="s">
        <v>70</v>
      </c>
      <c r="K50" s="86"/>
      <c r="L50" s="77"/>
      <c r="M50" s="145"/>
      <c r="N50" s="141"/>
      <c r="O50" s="63"/>
      <c r="P50" s="89">
        <v>350.0</v>
      </c>
      <c r="Q50" s="112"/>
      <c r="R50" s="298">
        <v>350.0</v>
      </c>
      <c r="S50" s="8"/>
      <c r="T50" s="8"/>
      <c r="U50" s="8"/>
      <c r="V50" s="8"/>
      <c r="W50" s="8"/>
      <c r="X50" s="8"/>
      <c r="Y50" s="8"/>
      <c r="Z50" s="8"/>
      <c r="AA50" s="8"/>
    </row>
    <row r="51">
      <c r="A51" s="53" t="s">
        <v>57</v>
      </c>
      <c r="B51" s="53" t="s">
        <v>49</v>
      </c>
      <c r="C51" s="72"/>
      <c r="D51" s="311" t="s">
        <v>2486</v>
      </c>
      <c r="E51" s="56" t="s">
        <v>93</v>
      </c>
      <c r="F51" s="53" t="s">
        <v>721</v>
      </c>
      <c r="G51" s="405" t="s">
        <v>2487</v>
      </c>
      <c r="H51" s="74"/>
      <c r="I51" s="365">
        <v>8.694521232E9</v>
      </c>
      <c r="J51" s="53" t="s">
        <v>38</v>
      </c>
      <c r="K51" s="86">
        <v>580.0</v>
      </c>
      <c r="L51" s="77"/>
      <c r="M51" s="148"/>
      <c r="N51" s="141"/>
      <c r="O51" s="63"/>
      <c r="P51" s="66"/>
      <c r="Q51" s="112"/>
      <c r="R51" s="56">
        <v>50.0</v>
      </c>
      <c r="S51" s="8"/>
      <c r="T51" s="8"/>
      <c r="U51" s="8"/>
      <c r="V51" s="8"/>
      <c r="W51" s="8"/>
      <c r="X51" s="8"/>
      <c r="Y51" s="8"/>
      <c r="Z51" s="8"/>
      <c r="AA51" s="8"/>
    </row>
    <row r="52">
      <c r="A52" s="53" t="s">
        <v>48</v>
      </c>
      <c r="B52" s="53" t="s">
        <v>49</v>
      </c>
      <c r="C52" s="72"/>
      <c r="D52" s="293" t="s">
        <v>2488</v>
      </c>
      <c r="E52" s="56" t="s">
        <v>2274</v>
      </c>
      <c r="F52" s="53" t="s">
        <v>721</v>
      </c>
      <c r="G52" s="405" t="s">
        <v>2489</v>
      </c>
      <c r="H52" s="74"/>
      <c r="I52" s="117" t="s">
        <v>2490</v>
      </c>
      <c r="J52" s="53" t="s">
        <v>38</v>
      </c>
      <c r="K52" s="59"/>
      <c r="L52" s="77">
        <v>350.0</v>
      </c>
      <c r="M52" s="145"/>
      <c r="N52" s="149"/>
      <c r="O52" s="87"/>
      <c r="P52" s="89"/>
      <c r="Q52" s="64"/>
      <c r="R52" s="56">
        <v>50.0</v>
      </c>
      <c r="S52" s="8"/>
      <c r="T52" s="8"/>
      <c r="U52" s="8"/>
      <c r="V52" s="8"/>
      <c r="W52" s="8"/>
      <c r="X52" s="8"/>
      <c r="Y52" s="8"/>
      <c r="Z52" s="8"/>
      <c r="AA52" s="8"/>
    </row>
    <row r="53">
      <c r="A53" s="53" t="s">
        <v>57</v>
      </c>
      <c r="B53" s="53" t="s">
        <v>49</v>
      </c>
      <c r="C53" s="72"/>
      <c r="D53" s="72"/>
      <c r="E53" s="84"/>
      <c r="F53" s="53" t="s">
        <v>721</v>
      </c>
      <c r="G53" s="150" t="s">
        <v>2491</v>
      </c>
      <c r="H53" s="150"/>
      <c r="I53" s="117" t="s">
        <v>2492</v>
      </c>
      <c r="J53" s="103"/>
      <c r="K53" s="86">
        <v>350.0</v>
      </c>
      <c r="L53" s="77"/>
      <c r="M53" s="145"/>
      <c r="N53" s="141"/>
      <c r="O53" s="63"/>
      <c r="P53" s="66"/>
      <c r="Q53" s="112"/>
      <c r="R53" s="56">
        <v>50.0</v>
      </c>
      <c r="S53" s="8"/>
      <c r="T53" s="8"/>
      <c r="U53" s="8"/>
      <c r="V53" s="8"/>
      <c r="W53" s="8"/>
      <c r="X53" s="8"/>
      <c r="Y53" s="8"/>
      <c r="Z53" s="8"/>
      <c r="AA53" s="8"/>
    </row>
    <row r="54">
      <c r="A54" s="53" t="s">
        <v>48</v>
      </c>
      <c r="B54" s="53" t="s">
        <v>187</v>
      </c>
      <c r="C54" s="72"/>
      <c r="D54" s="121" t="s">
        <v>188</v>
      </c>
      <c r="E54" s="151" t="s">
        <v>29</v>
      </c>
      <c r="F54" s="53" t="s">
        <v>721</v>
      </c>
      <c r="G54" s="405" t="s">
        <v>2493</v>
      </c>
      <c r="H54" s="74"/>
      <c r="I54" s="117" t="s">
        <v>2494</v>
      </c>
      <c r="J54" s="53" t="s">
        <v>70</v>
      </c>
      <c r="K54" s="59" t="s">
        <v>719</v>
      </c>
      <c r="L54" s="152"/>
      <c r="M54" s="145"/>
      <c r="N54" s="149"/>
      <c r="O54" s="87"/>
      <c r="P54" s="89"/>
      <c r="Q54" s="64"/>
      <c r="R54" s="80" t="s">
        <v>188</v>
      </c>
      <c r="S54" s="8"/>
      <c r="T54" s="8"/>
      <c r="U54" s="8"/>
      <c r="V54" s="8"/>
      <c r="W54" s="8"/>
      <c r="X54" s="8"/>
      <c r="Y54" s="8"/>
      <c r="Z54" s="8"/>
      <c r="AA54" s="8"/>
    </row>
    <row r="55">
      <c r="A55" s="53" t="s">
        <v>57</v>
      </c>
      <c r="B55" s="53" t="s">
        <v>49</v>
      </c>
      <c r="C55" s="72"/>
      <c r="D55" s="72"/>
      <c r="E55" s="25"/>
      <c r="F55" s="53" t="s">
        <v>721</v>
      </c>
      <c r="G55" s="153" t="s">
        <v>2495</v>
      </c>
      <c r="H55" s="153" t="s">
        <v>2496</v>
      </c>
      <c r="I55" s="117" t="s">
        <v>2497</v>
      </c>
      <c r="J55" s="103"/>
      <c r="K55" s="59">
        <v>350.0</v>
      </c>
      <c r="L55" s="77"/>
      <c r="M55" s="145"/>
      <c r="N55" s="155"/>
      <c r="O55" s="87"/>
      <c r="P55" s="89"/>
      <c r="Q55" s="64"/>
      <c r="R55" s="56">
        <v>50.0</v>
      </c>
      <c r="S55" s="8"/>
      <c r="T55" s="8"/>
      <c r="U55" s="8"/>
      <c r="V55" s="8"/>
      <c r="W55" s="8"/>
      <c r="X55" s="8"/>
      <c r="Y55" s="8"/>
      <c r="Z55" s="8"/>
      <c r="AA55" s="8"/>
    </row>
    <row r="56">
      <c r="A56" s="53" t="s">
        <v>57</v>
      </c>
      <c r="B56" s="53" t="s">
        <v>49</v>
      </c>
      <c r="C56" s="72"/>
      <c r="D56" s="121" t="s">
        <v>2498</v>
      </c>
      <c r="E56" s="151" t="s">
        <v>38</v>
      </c>
      <c r="F56" s="53" t="s">
        <v>721</v>
      </c>
      <c r="G56" s="405" t="s">
        <v>2499</v>
      </c>
      <c r="H56" s="74"/>
      <c r="I56" s="117" t="s">
        <v>2500</v>
      </c>
      <c r="J56" s="53" t="s">
        <v>70</v>
      </c>
      <c r="K56" s="156">
        <v>350.0</v>
      </c>
      <c r="L56" s="77"/>
      <c r="M56" s="145"/>
      <c r="N56" s="141"/>
      <c r="O56" s="130"/>
      <c r="P56" s="133"/>
      <c r="Q56" s="131"/>
      <c r="R56" s="56">
        <v>50.0</v>
      </c>
      <c r="S56" s="8"/>
      <c r="T56" s="8"/>
      <c r="U56" s="8"/>
      <c r="V56" s="8"/>
      <c r="W56" s="8"/>
      <c r="X56" s="8"/>
      <c r="Y56" s="8"/>
      <c r="Z56" s="8"/>
      <c r="AA56" s="8"/>
    </row>
    <row r="57">
      <c r="A57" s="53" t="s">
        <v>57</v>
      </c>
      <c r="B57" s="53" t="s">
        <v>87</v>
      </c>
      <c r="C57" s="72"/>
      <c r="D57" s="121" t="s">
        <v>2501</v>
      </c>
      <c r="E57" s="151" t="s">
        <v>51</v>
      </c>
      <c r="F57" s="53" t="s">
        <v>59</v>
      </c>
      <c r="G57" s="405" t="s">
        <v>2502</v>
      </c>
      <c r="H57" s="74" t="s">
        <v>2503</v>
      </c>
      <c r="I57" s="117" t="s">
        <v>2504</v>
      </c>
      <c r="J57" s="53" t="s">
        <v>38</v>
      </c>
      <c r="K57" s="157"/>
      <c r="L57" s="77"/>
      <c r="M57" s="145"/>
      <c r="N57" s="149"/>
      <c r="O57" s="130"/>
      <c r="P57" s="78">
        <v>300.0</v>
      </c>
      <c r="Q57" s="131"/>
      <c r="R57" s="411">
        <v>300.0</v>
      </c>
      <c r="S57" s="8"/>
      <c r="T57" s="8"/>
      <c r="U57" s="8"/>
      <c r="V57" s="8"/>
      <c r="W57" s="8"/>
      <c r="X57" s="8"/>
      <c r="Y57" s="8"/>
      <c r="Z57" s="8"/>
      <c r="AA57" s="8"/>
    </row>
    <row r="58">
      <c r="A58" s="53" t="s">
        <v>57</v>
      </c>
      <c r="B58" s="53" t="s">
        <v>49</v>
      </c>
      <c r="C58" s="72"/>
      <c r="D58" s="121" t="s">
        <v>2505</v>
      </c>
      <c r="E58" s="151" t="s">
        <v>121</v>
      </c>
      <c r="F58" s="53" t="s">
        <v>721</v>
      </c>
      <c r="G58" s="405" t="s">
        <v>2506</v>
      </c>
      <c r="H58" s="74"/>
      <c r="I58" s="365">
        <v>9.488176354E9</v>
      </c>
      <c r="J58" s="53" t="s">
        <v>70</v>
      </c>
      <c r="K58" s="156">
        <v>430.0</v>
      </c>
      <c r="L58" s="77"/>
      <c r="M58" s="158"/>
      <c r="N58" s="149"/>
      <c r="O58" s="87"/>
      <c r="P58" s="89"/>
      <c r="Q58" s="64"/>
      <c r="R58" s="56">
        <v>50.0</v>
      </c>
      <c r="S58" s="8"/>
      <c r="T58" s="8"/>
      <c r="U58" s="8"/>
      <c r="V58" s="8"/>
      <c r="W58" s="8"/>
      <c r="X58" s="8"/>
      <c r="Y58" s="8"/>
      <c r="Z58" s="8"/>
      <c r="AA58" s="8"/>
    </row>
    <row r="59">
      <c r="A59" s="53"/>
      <c r="B59" s="53"/>
      <c r="C59" s="72"/>
      <c r="D59" s="121"/>
      <c r="E59" s="25"/>
      <c r="F59" s="53"/>
      <c r="G59" s="74"/>
      <c r="H59" s="74"/>
      <c r="I59" s="117"/>
      <c r="J59" s="103"/>
      <c r="K59" s="156"/>
      <c r="L59" s="77"/>
      <c r="M59" s="145"/>
      <c r="N59" s="155"/>
      <c r="O59" s="63"/>
      <c r="P59" s="66"/>
      <c r="Q59" s="112"/>
      <c r="R59" s="56"/>
      <c r="S59" s="8"/>
      <c r="T59" s="8"/>
      <c r="U59" s="8"/>
      <c r="V59" s="8"/>
      <c r="W59" s="8"/>
      <c r="X59" s="8"/>
      <c r="Y59" s="8"/>
      <c r="Z59" s="8"/>
      <c r="AA59" s="8"/>
    </row>
    <row r="60">
      <c r="A60" s="53"/>
      <c r="B60" s="53"/>
      <c r="C60" s="54"/>
      <c r="D60" s="72"/>
      <c r="E60" s="25"/>
      <c r="F60" s="53"/>
      <c r="G60" s="74"/>
      <c r="H60" s="74"/>
      <c r="I60" s="117"/>
      <c r="J60" s="103"/>
      <c r="K60" s="156"/>
      <c r="L60" s="77"/>
      <c r="M60" s="145"/>
      <c r="N60" s="149"/>
      <c r="O60" s="63"/>
      <c r="P60" s="66"/>
      <c r="Q60" s="112"/>
      <c r="R60" s="56"/>
      <c r="S60" s="8"/>
      <c r="T60" s="8"/>
      <c r="U60" s="8"/>
      <c r="V60" s="8"/>
      <c r="W60" s="8"/>
      <c r="X60" s="8"/>
      <c r="Y60" s="8"/>
      <c r="Z60" s="8"/>
      <c r="AA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105"/>
      <c r="M61" s="145"/>
      <c r="N61" s="159"/>
      <c r="O61" s="63"/>
      <c r="P61" s="66"/>
      <c r="Q61" s="112"/>
      <c r="R61" s="56"/>
      <c r="S61" s="8"/>
      <c r="T61" s="8"/>
      <c r="U61" s="8"/>
      <c r="V61" s="8"/>
      <c r="W61" s="8"/>
      <c r="X61" s="8"/>
      <c r="Y61" s="8"/>
      <c r="Z61" s="8"/>
      <c r="AA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6"/>
      <c r="L62" s="77"/>
      <c r="M62" s="145"/>
      <c r="N62" s="159"/>
      <c r="O62" s="63"/>
      <c r="P62" s="66"/>
      <c r="Q62" s="112"/>
      <c r="R62" s="56"/>
      <c r="S62" s="8"/>
      <c r="T62" s="8"/>
      <c r="U62" s="8"/>
      <c r="V62" s="8"/>
      <c r="W62" s="8"/>
      <c r="X62" s="8"/>
      <c r="Y62" s="8"/>
      <c r="Z62" s="8"/>
      <c r="AA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6"/>
      <c r="L63" s="77"/>
      <c r="M63" s="148"/>
      <c r="N63" s="159"/>
      <c r="O63" s="87"/>
      <c r="P63" s="89"/>
      <c r="Q63" s="64"/>
      <c r="R63" s="56"/>
      <c r="S63" s="8"/>
      <c r="T63" s="8"/>
      <c r="U63" s="8"/>
      <c r="V63" s="8"/>
      <c r="W63" s="8"/>
      <c r="X63" s="8"/>
      <c r="Y63" s="8"/>
      <c r="Z63" s="8"/>
      <c r="AA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6"/>
      <c r="L64" s="105"/>
      <c r="M64" s="148"/>
      <c r="N64" s="159"/>
      <c r="O64" s="63"/>
      <c r="P64" s="66"/>
      <c r="Q64" s="112"/>
      <c r="R64" s="161"/>
      <c r="S64" s="8"/>
      <c r="T64" s="8"/>
      <c r="U64" s="8"/>
      <c r="V64" s="8"/>
      <c r="W64" s="8"/>
      <c r="X64" s="8"/>
      <c r="Y64" s="8"/>
      <c r="Z64" s="8"/>
      <c r="AA64" s="8"/>
    </row>
    <row r="65">
      <c r="A65" s="53"/>
      <c r="B65" s="53"/>
      <c r="C65" s="72"/>
      <c r="D65" s="72"/>
      <c r="E65" s="25"/>
      <c r="F65" s="53"/>
      <c r="G65" s="74"/>
      <c r="H65" s="74"/>
      <c r="I65" s="117"/>
      <c r="J65" s="103"/>
      <c r="K65" s="157"/>
      <c r="L65" s="105"/>
      <c r="M65" s="145"/>
      <c r="N65" s="149"/>
      <c r="O65" s="87"/>
      <c r="P65" s="89"/>
      <c r="Q65" s="64"/>
      <c r="R65" s="56"/>
      <c r="S65" s="8"/>
      <c r="T65" s="8"/>
      <c r="U65" s="8"/>
      <c r="V65" s="8"/>
      <c r="W65" s="8"/>
      <c r="X65" s="8"/>
      <c r="Y65" s="8"/>
      <c r="Z65" s="8"/>
      <c r="AA65" s="8"/>
    </row>
    <row r="66">
      <c r="A66" s="53"/>
      <c r="B66" s="53"/>
      <c r="C66" s="72"/>
      <c r="D66" s="72"/>
      <c r="E66" s="25"/>
      <c r="F66" s="53"/>
      <c r="G66" s="74"/>
      <c r="H66" s="74"/>
      <c r="I66" s="117"/>
      <c r="J66" s="103"/>
      <c r="K66" s="157"/>
      <c r="L66" s="105"/>
      <c r="M66" s="148"/>
      <c r="N66" s="155"/>
      <c r="O66" s="63"/>
      <c r="P66" s="66"/>
      <c r="Q66" s="112"/>
      <c r="R66" s="56"/>
      <c r="S66" s="8"/>
      <c r="T66" s="8"/>
      <c r="U66" s="8"/>
      <c r="V66" s="8"/>
      <c r="W66" s="8"/>
      <c r="X66" s="8"/>
      <c r="Y66" s="8"/>
      <c r="Z66" s="8"/>
      <c r="AA66" s="8"/>
    </row>
    <row r="67">
      <c r="A67" s="53"/>
      <c r="B67" s="53"/>
      <c r="C67" s="72"/>
      <c r="D67" s="72"/>
      <c r="E67" s="25"/>
      <c r="F67" s="53"/>
      <c r="G67" s="74"/>
      <c r="H67" s="74"/>
      <c r="I67" s="117"/>
      <c r="J67" s="103"/>
      <c r="K67" s="156"/>
      <c r="L67" s="105"/>
      <c r="M67" s="148"/>
      <c r="N67" s="141"/>
      <c r="O67" s="63"/>
      <c r="P67" s="66"/>
      <c r="Q67" s="112"/>
      <c r="R67" s="56"/>
      <c r="S67" s="8"/>
      <c r="T67" s="8"/>
      <c r="U67" s="8"/>
      <c r="V67" s="8"/>
      <c r="W67" s="8"/>
      <c r="X67" s="8"/>
      <c r="Y67" s="8"/>
      <c r="Z67" s="8"/>
      <c r="AA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3"/>
      <c r="L68" s="105"/>
      <c r="M68" s="145"/>
      <c r="N68" s="149"/>
      <c r="O68" s="87"/>
      <c r="P68" s="89"/>
      <c r="Q68" s="64"/>
      <c r="R68" s="56"/>
      <c r="S68" s="8"/>
      <c r="T68" s="8"/>
      <c r="U68" s="8"/>
      <c r="V68" s="8"/>
      <c r="W68" s="8"/>
      <c r="X68" s="8"/>
      <c r="Y68" s="8"/>
      <c r="Z68" s="8"/>
      <c r="AA68" s="8"/>
    </row>
    <row r="69">
      <c r="A69" s="53"/>
      <c r="B69" s="53"/>
      <c r="C69" s="72"/>
      <c r="D69" s="72"/>
      <c r="E69" s="162"/>
      <c r="F69" s="53"/>
      <c r="G69" s="74"/>
      <c r="H69" s="74"/>
      <c r="I69" s="117"/>
      <c r="J69" s="103"/>
      <c r="K69" s="164"/>
      <c r="L69" s="105"/>
      <c r="M69" s="148"/>
      <c r="N69" s="149"/>
      <c r="O69" s="63"/>
      <c r="P69" s="66"/>
      <c r="Q69" s="112"/>
      <c r="R69" s="56"/>
      <c r="S69" s="8"/>
      <c r="T69" s="8"/>
      <c r="U69" s="8"/>
      <c r="V69" s="8"/>
      <c r="W69" s="8"/>
      <c r="X69" s="8"/>
      <c r="Y69" s="8"/>
      <c r="Z69" s="8"/>
      <c r="AA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56"/>
      <c r="L70" s="105"/>
      <c r="M70" s="165"/>
      <c r="N70" s="149"/>
      <c r="O70" s="63"/>
      <c r="P70" s="66"/>
      <c r="Q70" s="112"/>
      <c r="R70" s="80"/>
      <c r="S70" s="8"/>
      <c r="T70" s="8"/>
      <c r="U70" s="8"/>
      <c r="V70" s="8"/>
      <c r="W70" s="8"/>
      <c r="X70" s="8"/>
      <c r="Y70" s="8"/>
      <c r="Z70" s="8"/>
      <c r="AA70" s="8"/>
    </row>
    <row r="71">
      <c r="A71" s="53"/>
      <c r="B71" s="53"/>
      <c r="C71" s="72"/>
      <c r="D71" s="72"/>
      <c r="E71" s="162"/>
      <c r="F71" s="53"/>
      <c r="G71" s="74"/>
      <c r="H71" s="74"/>
      <c r="I71" s="117"/>
      <c r="J71" s="103"/>
      <c r="K71" s="163"/>
      <c r="L71" s="77"/>
      <c r="M71" s="148"/>
      <c r="N71" s="149"/>
      <c r="O71" s="63"/>
      <c r="P71" s="66"/>
      <c r="Q71" s="112"/>
      <c r="R71" s="56"/>
      <c r="S71" s="8"/>
      <c r="T71" s="8"/>
      <c r="U71" s="8"/>
      <c r="V71" s="8"/>
      <c r="W71" s="8"/>
      <c r="X71" s="8"/>
      <c r="Y71" s="8"/>
      <c r="Z71" s="8"/>
      <c r="AA71" s="8"/>
    </row>
    <row r="72">
      <c r="A72" s="53"/>
      <c r="B72" s="53"/>
      <c r="C72" s="166"/>
      <c r="D72" s="167"/>
      <c r="E72" s="162"/>
      <c r="F72" s="53"/>
      <c r="G72" s="74"/>
      <c r="H72" s="74"/>
      <c r="I72" s="117"/>
      <c r="J72" s="103"/>
      <c r="K72" s="168"/>
      <c r="L72" s="77"/>
      <c r="M72" s="169"/>
      <c r="N72" s="170"/>
      <c r="O72" s="63"/>
      <c r="P72" s="66"/>
      <c r="Q72" s="112"/>
      <c r="R72" s="56"/>
      <c r="S72" s="8"/>
      <c r="T72" s="8"/>
      <c r="U72" s="8"/>
      <c r="V72" s="8"/>
      <c r="W72" s="8"/>
      <c r="X72" s="8"/>
      <c r="Y72" s="8"/>
      <c r="Z72" s="8"/>
      <c r="AA72" s="8"/>
    </row>
    <row r="73">
      <c r="A73" s="53"/>
      <c r="B73" s="53"/>
      <c r="C73" s="166"/>
      <c r="D73" s="72"/>
      <c r="E73" s="162"/>
      <c r="F73" s="53"/>
      <c r="G73" s="74"/>
      <c r="H73" s="74"/>
      <c r="I73" s="117"/>
      <c r="J73" s="103"/>
      <c r="K73" s="171"/>
      <c r="L73" s="105"/>
      <c r="M73" s="169"/>
      <c r="N73" s="170"/>
      <c r="O73" s="130"/>
      <c r="P73" s="133"/>
      <c r="Q73" s="131"/>
      <c r="R73" s="161"/>
      <c r="S73" s="8"/>
      <c r="T73" s="8"/>
      <c r="U73" s="8"/>
      <c r="V73" s="8"/>
      <c r="W73" s="8"/>
      <c r="X73" s="8"/>
      <c r="Y73" s="8"/>
      <c r="Z73" s="8"/>
      <c r="AA73" s="8"/>
    </row>
    <row r="74">
      <c r="A74" s="53"/>
      <c r="B74" s="53"/>
      <c r="C74" s="166"/>
      <c r="D74" s="83"/>
      <c r="E74" s="162"/>
      <c r="F74" s="53"/>
      <c r="G74" s="74"/>
      <c r="H74" s="74"/>
      <c r="I74" s="117"/>
      <c r="J74" s="103"/>
      <c r="K74" s="168"/>
      <c r="L74" s="105"/>
      <c r="M74" s="172"/>
      <c r="N74" s="170"/>
      <c r="O74" s="63"/>
      <c r="P74" s="66"/>
      <c r="Q74" s="112"/>
      <c r="R74" s="161"/>
      <c r="S74" s="8"/>
      <c r="T74" s="8"/>
      <c r="U74" s="8"/>
      <c r="V74" s="8"/>
      <c r="W74" s="8"/>
      <c r="X74" s="8"/>
      <c r="Y74" s="8"/>
      <c r="Z74" s="8"/>
      <c r="AA74" s="8"/>
    </row>
    <row r="75">
      <c r="A75" s="53"/>
      <c r="B75" s="53"/>
      <c r="C75" s="166"/>
      <c r="D75" s="72"/>
      <c r="E75" s="162"/>
      <c r="F75" s="53"/>
      <c r="G75" s="74"/>
      <c r="H75" s="74"/>
      <c r="I75" s="117"/>
      <c r="J75" s="103"/>
      <c r="K75" s="168"/>
      <c r="L75" s="77"/>
      <c r="M75" s="169"/>
      <c r="N75" s="170"/>
      <c r="O75" s="63"/>
      <c r="P75" s="66"/>
      <c r="Q75" s="112"/>
      <c r="R75" s="161"/>
      <c r="S75" s="8"/>
      <c r="T75" s="8"/>
      <c r="U75" s="8"/>
      <c r="V75" s="8"/>
      <c r="W75" s="8"/>
      <c r="X75" s="8"/>
      <c r="Y75" s="8"/>
      <c r="Z75" s="8"/>
      <c r="AA75" s="8"/>
    </row>
    <row r="76">
      <c r="A76" s="53"/>
      <c r="B76" s="53"/>
      <c r="C76" s="166"/>
      <c r="D76" s="72"/>
      <c r="E76" s="162"/>
      <c r="F76" s="53"/>
      <c r="G76" s="74"/>
      <c r="H76" s="74"/>
      <c r="I76" s="117"/>
      <c r="J76" s="103"/>
      <c r="K76" s="171"/>
      <c r="L76" s="105"/>
      <c r="M76" s="169"/>
      <c r="N76" s="170"/>
      <c r="O76" s="63"/>
      <c r="P76" s="66"/>
      <c r="Q76" s="112"/>
      <c r="R76" s="161"/>
      <c r="S76" s="8"/>
      <c r="T76" s="8"/>
      <c r="U76" s="8"/>
      <c r="V76" s="8"/>
      <c r="W76" s="8"/>
      <c r="X76" s="8"/>
      <c r="Y76" s="8"/>
      <c r="Z76" s="8"/>
      <c r="AA76" s="8"/>
    </row>
    <row r="77">
      <c r="A77" s="53"/>
      <c r="B77" s="53"/>
      <c r="C77" s="166"/>
      <c r="D77" s="72"/>
      <c r="E77" s="25"/>
      <c r="F77" s="53"/>
      <c r="G77" s="74"/>
      <c r="H77" s="74"/>
      <c r="I77" s="117"/>
      <c r="J77" s="103"/>
      <c r="K77" s="171"/>
      <c r="L77" s="105"/>
      <c r="M77" s="169"/>
      <c r="N77" s="170"/>
      <c r="O77" s="63"/>
      <c r="P77" s="66"/>
      <c r="Q77" s="112"/>
      <c r="R77" s="173"/>
      <c r="S77" s="8"/>
      <c r="T77" s="8"/>
      <c r="U77" s="8"/>
      <c r="V77" s="8"/>
      <c r="W77" s="8"/>
      <c r="X77" s="8"/>
      <c r="Y77" s="8"/>
      <c r="Z77" s="8"/>
      <c r="AA77" s="8"/>
    </row>
    <row r="78">
      <c r="A78" s="53"/>
      <c r="B78" s="53"/>
      <c r="C78" s="166"/>
      <c r="D78" s="72"/>
      <c r="E78" s="25"/>
      <c r="F78" s="53"/>
      <c r="G78" s="74"/>
      <c r="H78" s="74"/>
      <c r="I78" s="117"/>
      <c r="J78" s="103"/>
      <c r="K78" s="171"/>
      <c r="L78" s="105"/>
      <c r="M78" s="169"/>
      <c r="N78" s="170"/>
      <c r="O78" s="63"/>
      <c r="P78" s="66"/>
      <c r="Q78" s="112"/>
      <c r="R78" s="161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3"/>
      <c r="B79" s="53"/>
      <c r="C79" s="166"/>
      <c r="D79" s="72"/>
      <c r="E79" s="25"/>
      <c r="F79" s="53"/>
      <c r="G79" s="174"/>
      <c r="H79" s="174"/>
      <c r="I79" s="375"/>
      <c r="J79" s="103"/>
      <c r="K79" s="168"/>
      <c r="L79" s="105"/>
      <c r="M79" s="169"/>
      <c r="N79" s="170"/>
      <c r="O79" s="63"/>
      <c r="P79" s="66"/>
      <c r="Q79" s="112"/>
      <c r="R79" s="177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3"/>
      <c r="B80" s="53"/>
      <c r="C80" s="166"/>
      <c r="D80" s="72"/>
      <c r="E80" s="25"/>
      <c r="F80" s="53"/>
      <c r="G80" s="174"/>
      <c r="H80" s="174"/>
      <c r="I80" s="375"/>
      <c r="J80" s="103"/>
      <c r="K80" s="168"/>
      <c r="L80" s="105"/>
      <c r="M80" s="169"/>
      <c r="N80" s="170"/>
      <c r="O80" s="63"/>
      <c r="P80" s="66"/>
      <c r="Q80" s="112"/>
      <c r="R80" s="17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3"/>
      <c r="B81" s="53"/>
      <c r="C81" s="166"/>
      <c r="D81" s="72"/>
      <c r="E81" s="25"/>
      <c r="F81" s="53"/>
      <c r="G81" s="174"/>
      <c r="H81" s="174"/>
      <c r="I81" s="375"/>
      <c r="J81" s="103"/>
      <c r="K81" s="168"/>
      <c r="L81" s="105"/>
      <c r="M81" s="169"/>
      <c r="N81" s="170"/>
      <c r="O81" s="63"/>
      <c r="P81" s="66"/>
      <c r="Q81" s="112"/>
      <c r="R81" s="17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3"/>
      <c r="B82" s="53"/>
      <c r="C82" s="166"/>
      <c r="D82" s="72"/>
      <c r="E82" s="25"/>
      <c r="F82" s="53"/>
      <c r="G82" s="174"/>
      <c r="H82" s="174"/>
      <c r="I82" s="375"/>
      <c r="J82" s="103"/>
      <c r="K82" s="179"/>
      <c r="L82" s="180"/>
      <c r="M82" s="181"/>
      <c r="N82" s="182"/>
      <c r="O82" s="183"/>
      <c r="P82" s="186"/>
      <c r="Q82" s="184"/>
      <c r="R82" s="17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3"/>
      <c r="B83" s="53"/>
      <c r="C83" s="166"/>
      <c r="D83" s="72"/>
      <c r="E83" s="25"/>
      <c r="F83" s="53"/>
      <c r="G83" s="174"/>
      <c r="H83" s="174"/>
      <c r="I83" s="375"/>
      <c r="J83" s="103"/>
      <c r="K83" s="179"/>
      <c r="L83" s="180"/>
      <c r="M83" s="181"/>
      <c r="N83" s="182"/>
      <c r="O83" s="183"/>
      <c r="P83" s="186"/>
      <c r="Q83" s="184"/>
      <c r="R83" s="17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3"/>
      <c r="B84" s="53"/>
      <c r="C84" s="166"/>
      <c r="D84" s="72"/>
      <c r="E84" s="25"/>
      <c r="F84" s="53"/>
      <c r="G84" s="174"/>
      <c r="H84" s="174"/>
      <c r="I84" s="375"/>
      <c r="J84" s="103"/>
      <c r="K84" s="179"/>
      <c r="L84" s="180"/>
      <c r="M84" s="181"/>
      <c r="N84" s="182"/>
      <c r="O84" s="183"/>
      <c r="P84" s="186"/>
      <c r="Q84" s="184"/>
      <c r="R84" s="17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3"/>
      <c r="B85" s="53"/>
      <c r="C85" s="166"/>
      <c r="D85" s="72"/>
      <c r="E85" s="25"/>
      <c r="F85" s="53"/>
      <c r="G85" s="174"/>
      <c r="H85" s="174"/>
      <c r="I85" s="375"/>
      <c r="J85" s="103"/>
      <c r="K85" s="187"/>
      <c r="L85" s="180"/>
      <c r="M85" s="188"/>
      <c r="N85" s="189"/>
      <c r="O85" s="190"/>
      <c r="P85" s="193"/>
      <c r="Q85" s="191"/>
      <c r="R85" s="17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3"/>
      <c r="B86" s="53"/>
      <c r="C86" s="166"/>
      <c r="D86" s="72"/>
      <c r="E86" s="162"/>
      <c r="F86" s="53"/>
      <c r="G86" s="174"/>
      <c r="H86" s="174"/>
      <c r="I86" s="375"/>
      <c r="J86" s="103"/>
      <c r="K86" s="179"/>
      <c r="L86" s="195"/>
      <c r="M86" s="181"/>
      <c r="N86" s="182"/>
      <c r="O86" s="196"/>
      <c r="P86" s="199"/>
      <c r="Q86" s="197"/>
      <c r="R86" s="17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03"/>
      <c r="B87" s="53"/>
      <c r="C87" s="166"/>
      <c r="D87" s="72"/>
      <c r="E87" s="162"/>
      <c r="F87" s="53"/>
      <c r="G87" s="174"/>
      <c r="H87" s="174"/>
      <c r="I87" s="375"/>
      <c r="J87" s="103"/>
      <c r="K87" s="179"/>
      <c r="L87" s="195"/>
      <c r="M87" s="181"/>
      <c r="N87" s="182"/>
      <c r="O87" s="196"/>
      <c r="P87" s="199"/>
      <c r="Q87" s="197"/>
      <c r="R87" s="17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03"/>
      <c r="B88" s="53"/>
      <c r="C88" s="166"/>
      <c r="D88" s="72"/>
      <c r="E88" s="162"/>
      <c r="F88" s="53"/>
      <c r="G88" s="174"/>
      <c r="H88" s="174"/>
      <c r="I88" s="375"/>
      <c r="J88" s="103"/>
      <c r="K88" s="179"/>
      <c r="L88" s="195"/>
      <c r="M88" s="181"/>
      <c r="N88" s="182"/>
      <c r="O88" s="196"/>
      <c r="P88" s="199"/>
      <c r="Q88" s="197"/>
      <c r="R88" s="17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03"/>
      <c r="B89" s="53"/>
      <c r="C89" s="166"/>
      <c r="D89" s="72"/>
      <c r="E89" s="162"/>
      <c r="F89" s="53"/>
      <c r="G89" s="174"/>
      <c r="H89" s="174"/>
      <c r="I89" s="375"/>
      <c r="J89" s="103"/>
      <c r="K89" s="179"/>
      <c r="L89" s="195"/>
      <c r="M89" s="181"/>
      <c r="N89" s="182"/>
      <c r="O89" s="196"/>
      <c r="P89" s="199"/>
      <c r="Q89" s="197"/>
      <c r="R89" s="17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03"/>
      <c r="B90" s="53"/>
      <c r="C90" s="166"/>
      <c r="D90" s="72"/>
      <c r="E90" s="162"/>
      <c r="F90" s="53"/>
      <c r="G90" s="174"/>
      <c r="H90" s="174"/>
      <c r="I90" s="375"/>
      <c r="J90" s="103"/>
      <c r="K90" s="179"/>
      <c r="L90" s="195"/>
      <c r="M90" s="181"/>
      <c r="N90" s="182"/>
      <c r="O90" s="196"/>
      <c r="P90" s="199"/>
      <c r="Q90" s="197"/>
      <c r="R90" s="17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03"/>
      <c r="B91" s="53"/>
      <c r="C91" s="166"/>
      <c r="D91" s="72"/>
      <c r="E91" s="162"/>
      <c r="F91" s="53"/>
      <c r="G91" s="174"/>
      <c r="H91" s="174"/>
      <c r="I91" s="375"/>
      <c r="J91" s="103"/>
      <c r="K91" s="179"/>
      <c r="L91" s="195"/>
      <c r="M91" s="181"/>
      <c r="N91" s="182"/>
      <c r="O91" s="196"/>
      <c r="P91" s="199"/>
      <c r="Q91" s="197"/>
      <c r="R91" s="17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03"/>
      <c r="B92" s="53"/>
      <c r="C92" s="166"/>
      <c r="D92" s="72"/>
      <c r="E92" s="162"/>
      <c r="F92" s="53"/>
      <c r="G92" s="174"/>
      <c r="H92" s="174"/>
      <c r="I92" s="375"/>
      <c r="J92" s="103"/>
      <c r="K92" s="179"/>
      <c r="L92" s="195"/>
      <c r="M92" s="181"/>
      <c r="N92" s="182"/>
      <c r="O92" s="196"/>
      <c r="P92" s="199"/>
      <c r="Q92" s="197"/>
      <c r="R92" s="17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03"/>
      <c r="B93" s="53"/>
      <c r="C93" s="166"/>
      <c r="D93" s="72"/>
      <c r="E93" s="162"/>
      <c r="F93" s="53"/>
      <c r="G93" s="174"/>
      <c r="H93" s="174"/>
      <c r="I93" s="375"/>
      <c r="J93" s="103"/>
      <c r="K93" s="179"/>
      <c r="L93" s="195"/>
      <c r="M93" s="181"/>
      <c r="N93" s="182"/>
      <c r="O93" s="196"/>
      <c r="P93" s="199"/>
      <c r="Q93" s="197"/>
      <c r="R93" s="17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3"/>
      <c r="D94" s="201"/>
      <c r="E94" s="202"/>
      <c r="F94" s="6"/>
      <c r="G94" s="203"/>
      <c r="H94" s="503"/>
      <c r="I94" s="376"/>
      <c r="J94" s="6"/>
      <c r="K94" s="206"/>
      <c r="Q94" s="206"/>
      <c r="R94" s="208">
        <f>SUM(R7:R93)</f>
        <v>5320</v>
      </c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3"/>
      <c r="D95" s="209"/>
      <c r="E95" s="210"/>
      <c r="F95" s="2"/>
      <c r="G95" s="211"/>
      <c r="H95" s="504"/>
      <c r="I95" s="377"/>
      <c r="J95" s="2"/>
      <c r="K95" s="214" t="s">
        <v>20</v>
      </c>
      <c r="L95" s="215"/>
      <c r="Q95" s="215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6"/>
      <c r="C96" s="216"/>
      <c r="D96" s="17"/>
      <c r="E96" s="217"/>
      <c r="F96" s="218"/>
      <c r="G96" s="203"/>
      <c r="H96" s="4"/>
      <c r="I96" s="6"/>
      <c r="J96" s="2"/>
      <c r="K96" s="167">
        <f>SUM(K7:K93)</f>
        <v>7010.8</v>
      </c>
      <c r="L96" s="219" t="s">
        <v>29</v>
      </c>
      <c r="M96" s="220"/>
      <c r="Q96" s="220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2"/>
      <c r="B97" s="2"/>
      <c r="C97" s="3"/>
      <c r="D97" s="17"/>
      <c r="E97" s="2"/>
      <c r="F97" s="2"/>
      <c r="G97" s="203"/>
      <c r="H97" s="4"/>
      <c r="I97" s="6"/>
      <c r="J97" s="2"/>
      <c r="K97" s="167">
        <f>SUM(K96*3%)</f>
        <v>210.324</v>
      </c>
      <c r="L97" s="221">
        <f>SUM(L7:L93)</f>
        <v>3020</v>
      </c>
      <c r="M97" s="222" t="s">
        <v>30</v>
      </c>
      <c r="Q97" s="222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2"/>
      <c r="C98" s="3"/>
      <c r="D98" s="17"/>
      <c r="E98" s="2"/>
      <c r="F98" s="2"/>
      <c r="G98" s="4"/>
      <c r="H98" s="4"/>
      <c r="I98" s="6"/>
      <c r="J98" s="2"/>
      <c r="K98" s="223"/>
      <c r="L98" s="83">
        <f>SUM(L97*2%)</f>
        <v>60.4</v>
      </c>
      <c r="M98" s="224" t="s">
        <v>31</v>
      </c>
      <c r="N98" s="225"/>
      <c r="Q98" s="225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2"/>
      <c r="B99" s="2"/>
      <c r="C99" s="3"/>
      <c r="D99" s="17"/>
      <c r="E99" s="2"/>
      <c r="F99" s="2"/>
      <c r="G99" s="226" t="s">
        <v>32</v>
      </c>
      <c r="H99" s="505">
        <f>SUM(K96,M99,O102,P104,Q106)</f>
        <v>13334.8</v>
      </c>
      <c r="I99" s="6"/>
      <c r="J99" s="2"/>
      <c r="K99" s="8"/>
      <c r="L99" s="223"/>
      <c r="M99" s="221">
        <f>SUM(M7:M93)</f>
        <v>2244</v>
      </c>
      <c r="N99" s="225"/>
      <c r="Q99" s="225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505">
        <f>SUM(L97,N101)</f>
        <v>4120</v>
      </c>
      <c r="I100" s="6"/>
      <c r="J100" s="2"/>
      <c r="K100" s="8"/>
      <c r="L100" s="8"/>
      <c r="M100" s="83">
        <f>SUM(M99*2%)</f>
        <v>44.88</v>
      </c>
      <c r="N100" s="229" t="s">
        <v>34</v>
      </c>
      <c r="O100" s="206"/>
      <c r="Q100" s="206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505">
        <f>SUM(P104)</f>
        <v>1300</v>
      </c>
      <c r="I101" s="6"/>
      <c r="J101" s="2"/>
      <c r="K101" s="8"/>
      <c r="L101" s="8"/>
      <c r="M101" s="18"/>
      <c r="N101" s="167">
        <f>SUM(N7:N93)</f>
        <v>1100</v>
      </c>
      <c r="O101" s="331" t="s">
        <v>289</v>
      </c>
      <c r="P101" s="230"/>
      <c r="Q101" s="230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"/>
      <c r="B102" s="2"/>
      <c r="C102" s="3"/>
      <c r="D102" s="17"/>
      <c r="E102" s="2"/>
      <c r="F102" s="2"/>
      <c r="G102" s="231"/>
      <c r="H102" s="571"/>
      <c r="I102" s="6"/>
      <c r="J102" s="2"/>
      <c r="K102" s="8"/>
      <c r="L102" s="8"/>
      <c r="M102" s="2"/>
      <c r="N102" s="167">
        <f>SUM(N101*1%)</f>
        <v>11</v>
      </c>
      <c r="O102" s="167">
        <f>SUM(O7:O93)</f>
        <v>2430</v>
      </c>
      <c r="P102" s="230"/>
      <c r="Q102" s="230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"/>
      <c r="B103" s="2"/>
      <c r="C103" s="3"/>
      <c r="D103" s="17"/>
      <c r="E103" s="2"/>
      <c r="F103" s="2"/>
      <c r="G103" s="4"/>
      <c r="H103" s="4"/>
      <c r="I103" s="6"/>
      <c r="J103" s="2"/>
      <c r="K103" s="8"/>
      <c r="L103" s="8"/>
      <c r="M103" s="2"/>
      <c r="N103" s="2"/>
      <c r="O103" s="167">
        <f>SUM(O102*2%)</f>
        <v>48.6</v>
      </c>
      <c r="P103" s="332" t="s">
        <v>291</v>
      </c>
      <c r="Q103" s="230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506">
        <f>SUM(L9,K10,K11,O12,P14,O15,K16,K20,L21,K23,O25,L26,M27,L28,L30,N31,K32,K34,K36,L48,P50,K56,K58)</f>
        <v>7890.8</v>
      </c>
      <c r="I104" s="380">
        <f>SUM(O15,O25,M27,N31)</f>
        <v>1400</v>
      </c>
      <c r="J104" s="2"/>
      <c r="K104" s="8"/>
      <c r="L104" s="8"/>
      <c r="M104" s="2"/>
      <c r="N104" s="2"/>
      <c r="O104" s="8"/>
      <c r="P104" s="167">
        <f>SUM(P7:P94)</f>
        <v>1300</v>
      </c>
      <c r="Q104" s="230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507"/>
      <c r="I105" s="379"/>
      <c r="J105" s="2"/>
      <c r="K105" s="8"/>
      <c r="L105" s="8"/>
      <c r="M105" s="2"/>
      <c r="N105" s="2"/>
      <c r="O105" s="8"/>
      <c r="P105" s="167">
        <f>SUM(P104*2%)</f>
        <v>26</v>
      </c>
      <c r="Q105" s="338" t="s">
        <v>293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506">
        <f>SUM(P7,M8,O13,K17,O18,M19,L22,K24,M29,Q33,K35,N37,M38,M39,N40,K41,K42,K43,O44,O46,M47,L49,K51,L52,P57)</f>
        <v>8514</v>
      </c>
      <c r="I106" s="380">
        <f>SUM(O13,O18,Q33,M39,K41)</f>
        <v>1700</v>
      </c>
      <c r="J106" s="2"/>
      <c r="K106" s="8"/>
      <c r="L106" s="8"/>
      <c r="M106" s="2"/>
      <c r="N106" s="2"/>
      <c r="O106" s="8"/>
      <c r="P106" s="18"/>
      <c r="Q106" s="167">
        <f>SUM(Q7:Q93)</f>
        <v>350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"/>
      <c r="B107" s="2"/>
      <c r="C107" s="124"/>
      <c r="D107" s="17"/>
      <c r="E107" s="2"/>
      <c r="F107" s="2"/>
      <c r="G107" s="4"/>
      <c r="H107" s="4"/>
      <c r="I107" s="6"/>
      <c r="J107" s="2"/>
      <c r="K107" s="8"/>
      <c r="L107" s="8"/>
      <c r="M107" s="2"/>
      <c r="N107" s="2"/>
      <c r="O107" s="8"/>
      <c r="P107" s="2"/>
      <c r="Q107" s="167">
        <f>SUM(Q106*1%)</f>
        <v>3.5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561">
        <f>SUM(O13,O15,O18,O25,M27,N31,Q33,M39,K41)</f>
        <v>3100</v>
      </c>
      <c r="I108" s="6"/>
      <c r="J108" s="2"/>
      <c r="K108" s="8"/>
      <c r="L108" s="8"/>
      <c r="M108" s="2"/>
      <c r="N108" s="2"/>
      <c r="O108" s="8"/>
      <c r="P108" s="2"/>
      <c r="Q108" s="2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"/>
      <c r="B109" s="2"/>
      <c r="C109" s="124"/>
      <c r="D109" s="17"/>
      <c r="E109" s="2"/>
      <c r="F109" s="2"/>
      <c r="G109" s="343" t="s">
        <v>295</v>
      </c>
      <c r="H109" s="561">
        <f>SUM(R9,R10,R11,R13,R15,R18,R19,R25,R27,R31,R33,R39,R41,R52)</f>
        <v>800</v>
      </c>
      <c r="I109" s="6"/>
      <c r="J109" s="2"/>
      <c r="K109" s="8"/>
      <c r="L109" s="8"/>
      <c r="M109" s="2"/>
      <c r="N109" s="2"/>
      <c r="O109" s="8"/>
      <c r="P109" s="2"/>
      <c r="Q109" s="2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"/>
      <c r="B110" s="2"/>
      <c r="C110" s="124"/>
      <c r="D110" s="17"/>
      <c r="E110" s="2"/>
      <c r="F110" s="2"/>
      <c r="G110" s="4"/>
      <c r="H110" s="4"/>
      <c r="I110" s="6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"/>
      <c r="B111" s="2"/>
      <c r="C111" s="124"/>
      <c r="D111" s="17"/>
      <c r="E111" s="2"/>
      <c r="F111" s="2"/>
      <c r="G111" s="4"/>
      <c r="H111" s="4"/>
      <c r="I111" s="6"/>
      <c r="J111" s="2"/>
      <c r="K111" s="8"/>
      <c r="L111" s="8"/>
      <c r="M111" s="2"/>
      <c r="N111" s="2"/>
      <c r="O111" s="8"/>
      <c r="P111" s="2"/>
      <c r="Q111" s="2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"/>
      <c r="B112" s="2"/>
      <c r="C112" s="124"/>
      <c r="D112" s="17"/>
      <c r="E112" s="2"/>
      <c r="F112" s="2"/>
      <c r="G112" s="4"/>
      <c r="H112" s="4"/>
      <c r="I112" s="6"/>
      <c r="J112" s="2"/>
      <c r="K112" s="8"/>
      <c r="L112" s="8"/>
      <c r="M112" s="2"/>
      <c r="N112" s="2"/>
      <c r="O112" s="8"/>
      <c r="P112" s="2"/>
      <c r="Q112" s="2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"/>
      <c r="B113" s="2"/>
      <c r="C113" s="124"/>
      <c r="D113" s="17"/>
      <c r="E113" s="2"/>
      <c r="F113" s="2"/>
      <c r="G113" s="4"/>
      <c r="H113" s="4"/>
      <c r="I113" s="6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"/>
      <c r="B114" s="2"/>
      <c r="C114" s="124"/>
      <c r="D114" s="17"/>
      <c r="E114" s="2"/>
      <c r="F114" s="2"/>
      <c r="G114" s="4"/>
      <c r="H114" s="4"/>
      <c r="I114" s="6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"/>
      <c r="B115" s="2"/>
      <c r="C115" s="124"/>
      <c r="D115" s="17"/>
      <c r="E115" s="2"/>
      <c r="F115" s="2"/>
      <c r="G115" s="4"/>
      <c r="H115" s="4"/>
      <c r="I115" s="6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"/>
      <c r="B116" s="2"/>
      <c r="C116" s="124"/>
      <c r="D116" s="17"/>
      <c r="E116" s="2"/>
      <c r="F116" s="2"/>
      <c r="G116" s="4"/>
      <c r="H116" s="4"/>
      <c r="I116" s="6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"/>
      <c r="B117" s="2"/>
      <c r="C117" s="124"/>
      <c r="D117" s="17"/>
      <c r="E117" s="2"/>
      <c r="F117" s="2"/>
      <c r="G117" s="4"/>
      <c r="H117" s="4"/>
      <c r="I117" s="6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"/>
      <c r="B118" s="2"/>
      <c r="C118" s="124"/>
      <c r="D118" s="17"/>
      <c r="E118" s="2"/>
      <c r="F118" s="2"/>
      <c r="G118" s="4"/>
      <c r="H118" s="4"/>
      <c r="I118" s="6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"/>
      <c r="B119" s="2"/>
      <c r="C119" s="124"/>
      <c r="D119" s="17"/>
      <c r="E119" s="2"/>
      <c r="F119" s="2"/>
      <c r="G119" s="4"/>
      <c r="H119" s="4"/>
      <c r="I119" s="6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"/>
      <c r="B120" s="2"/>
      <c r="C120" s="124"/>
      <c r="D120" s="17"/>
      <c r="E120" s="2"/>
      <c r="F120" s="2"/>
      <c r="G120" s="4"/>
      <c r="H120" s="4"/>
      <c r="I120" s="6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"/>
      <c r="B121" s="2"/>
      <c r="C121" s="124"/>
      <c r="D121" s="17"/>
      <c r="E121" s="2"/>
      <c r="F121" s="2"/>
      <c r="G121" s="4"/>
      <c r="H121" s="4"/>
      <c r="I121" s="6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"/>
      <c r="B122" s="2"/>
      <c r="C122" s="124"/>
      <c r="D122" s="17"/>
      <c r="E122" s="2"/>
      <c r="F122" s="2"/>
      <c r="G122" s="4"/>
      <c r="H122" s="4"/>
      <c r="I122" s="6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"/>
      <c r="B123" s="2"/>
      <c r="C123" s="124"/>
      <c r="D123" s="17"/>
      <c r="E123" s="2"/>
      <c r="F123" s="2"/>
      <c r="G123" s="4"/>
      <c r="H123" s="4"/>
      <c r="I123" s="6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"/>
      <c r="B124" s="2"/>
      <c r="C124" s="124"/>
      <c r="D124" s="17"/>
      <c r="E124" s="2"/>
      <c r="F124" s="2"/>
      <c r="G124" s="4"/>
      <c r="H124" s="4"/>
      <c r="I124" s="6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"/>
      <c r="B125" s="2"/>
      <c r="C125" s="124"/>
      <c r="D125" s="17"/>
      <c r="E125" s="2"/>
      <c r="F125" s="2"/>
      <c r="G125" s="4"/>
      <c r="H125" s="4"/>
      <c r="I125" s="6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"/>
      <c r="B126" s="2"/>
      <c r="C126" s="124"/>
      <c r="D126" s="17"/>
      <c r="E126" s="2"/>
      <c r="F126" s="2"/>
      <c r="G126" s="4"/>
      <c r="H126" s="4"/>
      <c r="I126" s="6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"/>
      <c r="B127" s="2"/>
      <c r="C127" s="124"/>
      <c r="D127" s="17"/>
      <c r="E127" s="2"/>
      <c r="F127" s="2"/>
      <c r="G127" s="4"/>
      <c r="H127" s="4"/>
      <c r="I127" s="6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"/>
      <c r="B128" s="2"/>
      <c r="C128" s="124"/>
      <c r="D128" s="17"/>
      <c r="E128" s="2"/>
      <c r="F128" s="2"/>
      <c r="G128" s="4"/>
      <c r="H128" s="4"/>
      <c r="I128" s="6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"/>
      <c r="B129" s="2"/>
      <c r="C129" s="124"/>
      <c r="D129" s="17"/>
      <c r="E129" s="2"/>
      <c r="F129" s="2"/>
      <c r="G129" s="4"/>
      <c r="H129" s="4"/>
      <c r="I129" s="6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"/>
      <c r="B130" s="2"/>
      <c r="C130" s="124"/>
      <c r="D130" s="17"/>
      <c r="E130" s="2"/>
      <c r="F130" s="2"/>
      <c r="G130" s="4"/>
      <c r="H130" s="4"/>
      <c r="I130" s="6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"/>
      <c r="B131" s="2"/>
      <c r="C131" s="124"/>
      <c r="D131" s="17"/>
      <c r="E131" s="2"/>
      <c r="F131" s="2"/>
      <c r="G131" s="4"/>
      <c r="H131" s="4"/>
      <c r="I131" s="6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"/>
      <c r="B132" s="2"/>
      <c r="C132" s="124"/>
      <c r="D132" s="17"/>
      <c r="E132" s="2"/>
      <c r="F132" s="2"/>
      <c r="G132" s="4"/>
      <c r="H132" s="4"/>
      <c r="I132" s="6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"/>
      <c r="B133" s="2"/>
      <c r="C133" s="124"/>
      <c r="D133" s="17"/>
      <c r="E133" s="2"/>
      <c r="F133" s="2"/>
      <c r="G133" s="4"/>
      <c r="H133" s="4"/>
      <c r="I133" s="6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"/>
      <c r="B134" s="2"/>
      <c r="C134" s="124"/>
      <c r="D134" s="17"/>
      <c r="E134" s="2"/>
      <c r="F134" s="2"/>
      <c r="G134" s="4"/>
      <c r="H134" s="4"/>
      <c r="I134" s="6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"/>
      <c r="B135" s="2"/>
      <c r="C135" s="124"/>
      <c r="D135" s="17"/>
      <c r="E135" s="2"/>
      <c r="F135" s="2"/>
      <c r="G135" s="4"/>
      <c r="H135" s="4"/>
      <c r="I135" s="6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"/>
      <c r="B136" s="2"/>
      <c r="C136" s="124"/>
      <c r="D136" s="17"/>
      <c r="E136" s="2"/>
      <c r="F136" s="2"/>
      <c r="G136" s="4"/>
      <c r="H136" s="4"/>
      <c r="I136" s="6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"/>
      <c r="B137" s="2"/>
      <c r="C137" s="124"/>
      <c r="D137" s="17"/>
      <c r="E137" s="2"/>
      <c r="F137" s="2"/>
      <c r="G137" s="4"/>
      <c r="H137" s="4"/>
      <c r="I137" s="6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"/>
      <c r="B138" s="2"/>
      <c r="C138" s="124"/>
      <c r="D138" s="17"/>
      <c r="E138" s="2"/>
      <c r="F138" s="2"/>
      <c r="G138" s="4"/>
      <c r="H138" s="4"/>
      <c r="I138" s="6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"/>
      <c r="B139" s="2"/>
      <c r="C139" s="124"/>
      <c r="D139" s="17"/>
      <c r="E139" s="2"/>
      <c r="F139" s="2"/>
      <c r="G139" s="4"/>
      <c r="H139" s="4"/>
      <c r="I139" s="6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"/>
      <c r="B140" s="2"/>
      <c r="C140" s="124"/>
      <c r="D140" s="17"/>
      <c r="E140" s="2"/>
      <c r="F140" s="2"/>
      <c r="G140" s="4"/>
      <c r="H140" s="4"/>
      <c r="I140" s="6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"/>
      <c r="B141" s="2"/>
      <c r="C141" s="124"/>
      <c r="D141" s="17"/>
      <c r="E141" s="2"/>
      <c r="F141" s="2"/>
      <c r="G141" s="4"/>
      <c r="H141" s="4"/>
      <c r="I141" s="6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"/>
      <c r="B142" s="2"/>
      <c r="C142" s="124"/>
      <c r="D142" s="17"/>
      <c r="E142" s="2"/>
      <c r="F142" s="2"/>
      <c r="G142" s="4"/>
      <c r="H142" s="4"/>
      <c r="I142" s="6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"/>
      <c r="B143" s="2"/>
      <c r="C143" s="124"/>
      <c r="D143" s="17"/>
      <c r="E143" s="2"/>
      <c r="F143" s="2"/>
      <c r="G143" s="4"/>
      <c r="H143" s="4"/>
      <c r="I143" s="6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"/>
      <c r="B144" s="2"/>
      <c r="C144" s="124"/>
      <c r="D144" s="17"/>
      <c r="E144" s="2"/>
      <c r="F144" s="2"/>
      <c r="G144" s="4"/>
      <c r="H144" s="4"/>
      <c r="I144" s="6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"/>
      <c r="B145" s="2"/>
      <c r="C145" s="124"/>
      <c r="D145" s="17"/>
      <c r="E145" s="2"/>
      <c r="F145" s="2"/>
      <c r="G145" s="4"/>
      <c r="H145" s="4"/>
      <c r="I145" s="6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"/>
      <c r="B146" s="2"/>
      <c r="C146" s="124"/>
      <c r="D146" s="17"/>
      <c r="E146" s="2"/>
      <c r="F146" s="2"/>
      <c r="G146" s="4"/>
      <c r="H146" s="4"/>
      <c r="I146" s="6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"/>
      <c r="B147" s="2"/>
      <c r="C147" s="124"/>
      <c r="D147" s="17"/>
      <c r="E147" s="2"/>
      <c r="F147" s="2"/>
      <c r="G147" s="4"/>
      <c r="H147" s="4"/>
      <c r="I147" s="6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"/>
      <c r="B148" s="2"/>
      <c r="C148" s="124"/>
      <c r="D148" s="17"/>
      <c r="E148" s="2"/>
      <c r="F148" s="2"/>
      <c r="G148" s="4"/>
      <c r="H148" s="4"/>
      <c r="I148" s="6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"/>
      <c r="B149" s="2"/>
      <c r="C149" s="124"/>
      <c r="D149" s="17"/>
      <c r="E149" s="2"/>
      <c r="F149" s="2"/>
      <c r="G149" s="4"/>
      <c r="H149" s="4"/>
      <c r="I149" s="6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"/>
      <c r="B150" s="2"/>
      <c r="C150" s="124"/>
      <c r="D150" s="17"/>
      <c r="E150" s="2"/>
      <c r="F150" s="2"/>
      <c r="G150" s="4"/>
      <c r="H150" s="4"/>
      <c r="I150" s="6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"/>
      <c r="B151" s="2"/>
      <c r="C151" s="124"/>
      <c r="D151" s="17"/>
      <c r="E151" s="2"/>
      <c r="F151" s="2"/>
      <c r="G151" s="4"/>
      <c r="H151" s="4"/>
      <c r="I151" s="6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"/>
      <c r="B152" s="2"/>
      <c r="C152" s="124"/>
      <c r="D152" s="17"/>
      <c r="E152" s="2"/>
      <c r="F152" s="2"/>
      <c r="G152" s="4"/>
      <c r="H152" s="4"/>
      <c r="I152" s="6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"/>
      <c r="B153" s="2"/>
      <c r="C153" s="124"/>
      <c r="D153" s="17"/>
      <c r="E153" s="2"/>
      <c r="F153" s="2"/>
      <c r="G153" s="4"/>
      <c r="H153" s="4"/>
      <c r="I153" s="6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"/>
      <c r="B154" s="2"/>
      <c r="C154" s="124"/>
      <c r="D154" s="17"/>
      <c r="E154" s="2"/>
      <c r="F154" s="2"/>
      <c r="G154" s="4"/>
      <c r="H154" s="4"/>
      <c r="I154" s="6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"/>
      <c r="B155" s="2"/>
      <c r="C155" s="124"/>
      <c r="D155" s="17"/>
      <c r="E155" s="2"/>
      <c r="F155" s="2"/>
      <c r="G155" s="4"/>
      <c r="H155" s="4"/>
      <c r="I155" s="6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"/>
      <c r="B156" s="2"/>
      <c r="C156" s="124"/>
      <c r="D156" s="17"/>
      <c r="E156" s="2"/>
      <c r="F156" s="2"/>
      <c r="G156" s="4"/>
      <c r="H156" s="4"/>
      <c r="I156" s="6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"/>
      <c r="B157" s="2"/>
      <c r="C157" s="124"/>
      <c r="D157" s="17"/>
      <c r="E157" s="2"/>
      <c r="F157" s="2"/>
      <c r="G157" s="4"/>
      <c r="H157" s="4"/>
      <c r="I157" s="6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"/>
      <c r="B158" s="2"/>
      <c r="C158" s="124"/>
      <c r="D158" s="17"/>
      <c r="E158" s="2"/>
      <c r="F158" s="2"/>
      <c r="G158" s="4"/>
      <c r="H158" s="4"/>
      <c r="I158" s="6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"/>
      <c r="B159" s="2"/>
      <c r="C159" s="124"/>
      <c r="D159" s="17"/>
      <c r="E159" s="2"/>
      <c r="F159" s="2"/>
      <c r="G159" s="4"/>
      <c r="H159" s="4"/>
      <c r="I159" s="6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"/>
      <c r="B160" s="2"/>
      <c r="C160" s="124"/>
      <c r="D160" s="17"/>
      <c r="E160" s="2"/>
      <c r="F160" s="2"/>
      <c r="G160" s="4"/>
      <c r="H160" s="4"/>
      <c r="I160" s="6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"/>
      <c r="B161" s="2"/>
      <c r="C161" s="124"/>
      <c r="D161" s="17"/>
      <c r="E161" s="2"/>
      <c r="F161" s="2"/>
      <c r="G161" s="4"/>
      <c r="H161" s="4"/>
      <c r="I161" s="6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"/>
      <c r="B162" s="2"/>
      <c r="C162" s="124"/>
      <c r="D162" s="17"/>
      <c r="E162" s="2"/>
      <c r="F162" s="2"/>
      <c r="G162" s="4"/>
      <c r="H162" s="4"/>
      <c r="I162" s="6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"/>
      <c r="B163" s="2"/>
      <c r="C163" s="124"/>
      <c r="D163" s="17"/>
      <c r="E163" s="2"/>
      <c r="F163" s="2"/>
      <c r="G163" s="4"/>
      <c r="H163" s="4"/>
      <c r="I163" s="6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"/>
      <c r="B164" s="2"/>
      <c r="C164" s="124"/>
      <c r="D164" s="17"/>
      <c r="E164" s="2"/>
      <c r="F164" s="2"/>
      <c r="G164" s="4"/>
      <c r="H164" s="4"/>
      <c r="I164" s="6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"/>
      <c r="B165" s="2"/>
      <c r="C165" s="124"/>
      <c r="D165" s="17"/>
      <c r="E165" s="2"/>
      <c r="F165" s="2"/>
      <c r="G165" s="4"/>
      <c r="H165" s="4"/>
      <c r="I165" s="6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"/>
      <c r="B166" s="2"/>
      <c r="C166" s="124"/>
      <c r="D166" s="17"/>
      <c r="E166" s="2"/>
      <c r="F166" s="2"/>
      <c r="G166" s="4"/>
      <c r="H166" s="4"/>
      <c r="I166" s="6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"/>
      <c r="B167" s="2"/>
      <c r="C167" s="124"/>
      <c r="D167" s="17"/>
      <c r="E167" s="2"/>
      <c r="F167" s="2"/>
      <c r="G167" s="4"/>
      <c r="H167" s="4"/>
      <c r="I167" s="6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"/>
      <c r="B168" s="2"/>
      <c r="C168" s="124"/>
      <c r="D168" s="17"/>
      <c r="E168" s="2"/>
      <c r="F168" s="2"/>
      <c r="G168" s="4"/>
      <c r="H168" s="4"/>
      <c r="I168" s="6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"/>
      <c r="B169" s="2"/>
      <c r="C169" s="124"/>
      <c r="D169" s="17"/>
      <c r="E169" s="2"/>
      <c r="F169" s="2"/>
      <c r="G169" s="4"/>
      <c r="H169" s="4"/>
      <c r="I169" s="6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"/>
      <c r="B170" s="2"/>
      <c r="C170" s="124"/>
      <c r="D170" s="17"/>
      <c r="E170" s="2"/>
      <c r="F170" s="2"/>
      <c r="G170" s="4"/>
      <c r="H170" s="4"/>
      <c r="I170" s="6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"/>
      <c r="B171" s="2"/>
      <c r="C171" s="124"/>
      <c r="D171" s="17"/>
      <c r="E171" s="2"/>
      <c r="F171" s="2"/>
      <c r="G171" s="4"/>
      <c r="H171" s="4"/>
      <c r="I171" s="6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"/>
      <c r="B172" s="2"/>
      <c r="C172" s="124"/>
      <c r="D172" s="17"/>
      <c r="E172" s="2"/>
      <c r="F172" s="2"/>
      <c r="G172" s="4"/>
      <c r="H172" s="4"/>
      <c r="I172" s="6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"/>
      <c r="B173" s="2"/>
      <c r="C173" s="124"/>
      <c r="D173" s="17"/>
      <c r="E173" s="2"/>
      <c r="F173" s="2"/>
      <c r="G173" s="4"/>
      <c r="H173" s="4"/>
      <c r="I173" s="6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"/>
      <c r="B174" s="2"/>
      <c r="C174" s="124"/>
      <c r="D174" s="17"/>
      <c r="E174" s="2"/>
      <c r="F174" s="2"/>
      <c r="G174" s="4"/>
      <c r="H174" s="4"/>
      <c r="I174" s="6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"/>
      <c r="B175" s="2"/>
      <c r="C175" s="124"/>
      <c r="D175" s="17"/>
      <c r="E175" s="2"/>
      <c r="F175" s="2"/>
      <c r="G175" s="4"/>
      <c r="H175" s="4"/>
      <c r="I175" s="6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"/>
      <c r="B176" s="2"/>
      <c r="C176" s="124"/>
      <c r="D176" s="17"/>
      <c r="E176" s="2"/>
      <c r="F176" s="2"/>
      <c r="G176" s="4"/>
      <c r="H176" s="4"/>
      <c r="I176" s="6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"/>
      <c r="B177" s="2"/>
      <c r="C177" s="124"/>
      <c r="D177" s="17"/>
      <c r="E177" s="2"/>
      <c r="F177" s="2"/>
      <c r="G177" s="4"/>
      <c r="H177" s="4"/>
      <c r="I177" s="6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"/>
      <c r="B178" s="2"/>
      <c r="C178" s="124"/>
      <c r="D178" s="17"/>
      <c r="E178" s="2"/>
      <c r="F178" s="2"/>
      <c r="G178" s="4"/>
      <c r="H178" s="4"/>
      <c r="I178" s="6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"/>
      <c r="B179" s="2"/>
      <c r="C179" s="124"/>
      <c r="D179" s="17"/>
      <c r="E179" s="2"/>
      <c r="F179" s="2"/>
      <c r="G179" s="4"/>
      <c r="H179" s="4"/>
      <c r="I179" s="6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"/>
      <c r="B180" s="2"/>
      <c r="C180" s="124"/>
      <c r="D180" s="17"/>
      <c r="E180" s="2"/>
      <c r="F180" s="2"/>
      <c r="G180" s="4"/>
      <c r="H180" s="4"/>
      <c r="I180" s="6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"/>
      <c r="B181" s="2"/>
      <c r="C181" s="124"/>
      <c r="D181" s="17"/>
      <c r="E181" s="2"/>
      <c r="F181" s="2"/>
      <c r="G181" s="4"/>
      <c r="H181" s="4"/>
      <c r="I181" s="6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"/>
      <c r="B182" s="2"/>
      <c r="C182" s="124"/>
      <c r="D182" s="17"/>
      <c r="E182" s="2"/>
      <c r="F182" s="2"/>
      <c r="G182" s="4"/>
      <c r="H182" s="4"/>
      <c r="I182" s="6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"/>
      <c r="B183" s="2"/>
      <c r="C183" s="124"/>
      <c r="D183" s="17"/>
      <c r="E183" s="2"/>
      <c r="F183" s="2"/>
      <c r="G183" s="4"/>
      <c r="H183" s="4"/>
      <c r="I183" s="6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"/>
      <c r="B184" s="2"/>
      <c r="C184" s="124"/>
      <c r="D184" s="17"/>
      <c r="E184" s="2"/>
      <c r="F184" s="2"/>
      <c r="G184" s="4"/>
      <c r="H184" s="4"/>
      <c r="I184" s="6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"/>
      <c r="B185" s="2"/>
      <c r="C185" s="124"/>
      <c r="D185" s="17"/>
      <c r="E185" s="2"/>
      <c r="F185" s="2"/>
      <c r="G185" s="4"/>
      <c r="H185" s="4"/>
      <c r="I185" s="6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"/>
      <c r="B186" s="2"/>
      <c r="C186" s="124"/>
      <c r="D186" s="17"/>
      <c r="E186" s="2"/>
      <c r="F186" s="2"/>
      <c r="G186" s="4"/>
      <c r="H186" s="4"/>
      <c r="I186" s="6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"/>
      <c r="B187" s="2"/>
      <c r="C187" s="124"/>
      <c r="D187" s="17"/>
      <c r="E187" s="2"/>
      <c r="F187" s="2"/>
      <c r="G187" s="4"/>
      <c r="H187" s="4"/>
      <c r="I187" s="6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"/>
      <c r="B188" s="2"/>
      <c r="C188" s="124"/>
      <c r="D188" s="17"/>
      <c r="E188" s="2"/>
      <c r="F188" s="2"/>
      <c r="G188" s="4"/>
      <c r="H188" s="4"/>
      <c r="I188" s="6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"/>
      <c r="B189" s="2"/>
      <c r="C189" s="124"/>
      <c r="D189" s="17"/>
      <c r="E189" s="2"/>
      <c r="F189" s="2"/>
      <c r="G189" s="4"/>
      <c r="H189" s="4"/>
      <c r="I189" s="6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"/>
      <c r="B190" s="2"/>
      <c r="C190" s="124"/>
      <c r="D190" s="17"/>
      <c r="E190" s="2"/>
      <c r="F190" s="2"/>
      <c r="G190" s="4"/>
      <c r="H190" s="4"/>
      <c r="I190" s="6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"/>
      <c r="B191" s="2"/>
      <c r="C191" s="124"/>
      <c r="D191" s="17"/>
      <c r="E191" s="2"/>
      <c r="F191" s="2"/>
      <c r="G191" s="4"/>
      <c r="H191" s="4"/>
      <c r="I191" s="6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"/>
      <c r="B192" s="2"/>
      <c r="C192" s="124"/>
      <c r="D192" s="17"/>
      <c r="E192" s="2"/>
      <c r="F192" s="2"/>
      <c r="G192" s="4"/>
      <c r="H192" s="4"/>
      <c r="I192" s="6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"/>
      <c r="B193" s="2"/>
      <c r="C193" s="124"/>
      <c r="D193" s="17"/>
      <c r="E193" s="2"/>
      <c r="F193" s="2"/>
      <c r="G193" s="4"/>
      <c r="H193" s="4"/>
      <c r="I193" s="6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"/>
      <c r="B194" s="2"/>
      <c r="C194" s="124"/>
      <c r="D194" s="17"/>
      <c r="E194" s="2"/>
      <c r="F194" s="2"/>
      <c r="G194" s="4"/>
      <c r="H194" s="4"/>
      <c r="I194" s="6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"/>
      <c r="B195" s="2"/>
      <c r="C195" s="124"/>
      <c r="D195" s="17"/>
      <c r="E195" s="2"/>
      <c r="F195" s="2"/>
      <c r="G195" s="4"/>
      <c r="H195" s="4"/>
      <c r="I195" s="6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"/>
      <c r="B196" s="2"/>
      <c r="C196" s="124"/>
      <c r="D196" s="17"/>
      <c r="E196" s="2"/>
      <c r="F196" s="2"/>
      <c r="G196" s="4"/>
      <c r="H196" s="4"/>
      <c r="I196" s="6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"/>
      <c r="B197" s="2"/>
      <c r="C197" s="124"/>
      <c r="D197" s="17"/>
      <c r="E197" s="2"/>
      <c r="F197" s="2"/>
      <c r="G197" s="4"/>
      <c r="H197" s="4"/>
      <c r="I197" s="6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"/>
      <c r="B198" s="2"/>
      <c r="C198" s="124"/>
      <c r="D198" s="17"/>
      <c r="E198" s="2"/>
      <c r="F198" s="2"/>
      <c r="G198" s="4"/>
      <c r="H198" s="4"/>
      <c r="I198" s="6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"/>
      <c r="B199" s="2"/>
      <c r="C199" s="124"/>
      <c r="D199" s="17"/>
      <c r="E199" s="2"/>
      <c r="F199" s="2"/>
      <c r="G199" s="4"/>
      <c r="H199" s="4"/>
      <c r="I199" s="6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"/>
      <c r="B200" s="2"/>
      <c r="C200" s="124"/>
      <c r="D200" s="17"/>
      <c r="E200" s="2"/>
      <c r="F200" s="2"/>
      <c r="G200" s="4"/>
      <c r="H200" s="4"/>
      <c r="I200" s="6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"/>
      <c r="B201" s="2"/>
      <c r="C201" s="124"/>
      <c r="D201" s="17"/>
      <c r="E201" s="2"/>
      <c r="F201" s="2"/>
      <c r="G201" s="4"/>
      <c r="H201" s="4"/>
      <c r="I201" s="6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"/>
      <c r="B202" s="2"/>
      <c r="C202" s="124"/>
      <c r="D202" s="17"/>
      <c r="E202" s="2"/>
      <c r="F202" s="2"/>
      <c r="G202" s="4"/>
      <c r="H202" s="4"/>
      <c r="I202" s="6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"/>
      <c r="B203" s="2"/>
      <c r="C203" s="124"/>
      <c r="D203" s="17"/>
      <c r="E203" s="2"/>
      <c r="F203" s="2"/>
      <c r="G203" s="4"/>
      <c r="H203" s="4"/>
      <c r="I203" s="6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"/>
      <c r="B204" s="2"/>
      <c r="C204" s="124"/>
      <c r="D204" s="17"/>
      <c r="E204" s="2"/>
      <c r="F204" s="2"/>
      <c r="G204" s="4"/>
      <c r="H204" s="4"/>
      <c r="I204" s="6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"/>
      <c r="B205" s="2"/>
      <c r="C205" s="124"/>
      <c r="D205" s="17"/>
      <c r="E205" s="2"/>
      <c r="F205" s="2"/>
      <c r="G205" s="4"/>
      <c r="H205" s="4"/>
      <c r="I205" s="6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"/>
      <c r="B206" s="2"/>
      <c r="C206" s="124"/>
      <c r="D206" s="17"/>
      <c r="E206" s="2"/>
      <c r="F206" s="2"/>
      <c r="G206" s="4"/>
      <c r="H206" s="4"/>
      <c r="I206" s="6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"/>
      <c r="B207" s="2"/>
      <c r="C207" s="124"/>
      <c r="D207" s="17"/>
      <c r="E207" s="2"/>
      <c r="F207" s="2"/>
      <c r="G207" s="4"/>
      <c r="H207" s="4"/>
      <c r="I207" s="6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"/>
      <c r="B208" s="2"/>
      <c r="C208" s="124"/>
      <c r="D208" s="17"/>
      <c r="E208" s="2"/>
      <c r="F208" s="2"/>
      <c r="G208" s="4"/>
      <c r="H208" s="4"/>
      <c r="I208" s="6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"/>
      <c r="B209" s="2"/>
      <c r="C209" s="124"/>
      <c r="D209" s="17"/>
      <c r="E209" s="2"/>
      <c r="F209" s="2"/>
      <c r="G209" s="4"/>
      <c r="H209" s="4"/>
      <c r="I209" s="6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"/>
      <c r="B210" s="2"/>
      <c r="C210" s="124"/>
      <c r="D210" s="17"/>
      <c r="E210" s="2"/>
      <c r="F210" s="2"/>
      <c r="G210" s="4"/>
      <c r="H210" s="4"/>
      <c r="I210" s="6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"/>
      <c r="B211" s="2"/>
      <c r="C211" s="124"/>
      <c r="D211" s="17"/>
      <c r="E211" s="2"/>
      <c r="F211" s="2"/>
      <c r="G211" s="4"/>
      <c r="H211" s="4"/>
      <c r="I211" s="6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"/>
      <c r="B212" s="2"/>
      <c r="C212" s="124"/>
      <c r="D212" s="17"/>
      <c r="E212" s="2"/>
      <c r="F212" s="2"/>
      <c r="G212" s="4"/>
      <c r="H212" s="4"/>
      <c r="I212" s="6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"/>
      <c r="B213" s="2"/>
      <c r="C213" s="124"/>
      <c r="D213" s="17"/>
      <c r="E213" s="2"/>
      <c r="F213" s="2"/>
      <c r="G213" s="4"/>
      <c r="H213" s="4"/>
      <c r="I213" s="6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"/>
      <c r="B214" s="2"/>
      <c r="C214" s="124"/>
      <c r="D214" s="17"/>
      <c r="E214" s="2"/>
      <c r="F214" s="2"/>
      <c r="G214" s="4"/>
      <c r="H214" s="4"/>
      <c r="I214" s="6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"/>
      <c r="B215" s="2"/>
      <c r="C215" s="124"/>
      <c r="D215" s="17"/>
      <c r="E215" s="2"/>
      <c r="F215" s="2"/>
      <c r="G215" s="4"/>
      <c r="H215" s="4"/>
      <c r="I215" s="6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"/>
      <c r="B216" s="2"/>
      <c r="C216" s="124"/>
      <c r="D216" s="17"/>
      <c r="E216" s="2"/>
      <c r="F216" s="2"/>
      <c r="G216" s="4"/>
      <c r="H216" s="4"/>
      <c r="I216" s="6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"/>
      <c r="B217" s="2"/>
      <c r="C217" s="124"/>
      <c r="D217" s="17"/>
      <c r="E217" s="2"/>
      <c r="F217" s="2"/>
      <c r="G217" s="4"/>
      <c r="H217" s="4"/>
      <c r="I217" s="6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"/>
      <c r="B218" s="2"/>
      <c r="C218" s="124"/>
      <c r="D218" s="17"/>
      <c r="E218" s="2"/>
      <c r="F218" s="2"/>
      <c r="G218" s="4"/>
      <c r="H218" s="4"/>
      <c r="I218" s="6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"/>
      <c r="B219" s="2"/>
      <c r="C219" s="124"/>
      <c r="D219" s="17"/>
      <c r="E219" s="2"/>
      <c r="F219" s="2"/>
      <c r="G219" s="4"/>
      <c r="H219" s="4"/>
      <c r="I219" s="6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"/>
      <c r="B220" s="2"/>
      <c r="C220" s="124"/>
      <c r="D220" s="17"/>
      <c r="E220" s="2"/>
      <c r="F220" s="2"/>
      <c r="G220" s="4"/>
      <c r="H220" s="4"/>
      <c r="I220" s="6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"/>
      <c r="B221" s="2"/>
      <c r="C221" s="124"/>
      <c r="D221" s="17"/>
      <c r="E221" s="2"/>
      <c r="F221" s="2"/>
      <c r="G221" s="4"/>
      <c r="H221" s="4"/>
      <c r="I221" s="6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"/>
      <c r="B222" s="2"/>
      <c r="C222" s="124"/>
      <c r="D222" s="17"/>
      <c r="E222" s="2"/>
      <c r="F222" s="2"/>
      <c r="G222" s="4"/>
      <c r="H222" s="4"/>
      <c r="I222" s="6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"/>
      <c r="B223" s="2"/>
      <c r="C223" s="124"/>
      <c r="D223" s="17"/>
      <c r="E223" s="2"/>
      <c r="F223" s="2"/>
      <c r="G223" s="4"/>
      <c r="H223" s="4"/>
      <c r="I223" s="6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"/>
      <c r="B224" s="2"/>
      <c r="C224" s="124"/>
      <c r="D224" s="17"/>
      <c r="E224" s="2"/>
      <c r="F224" s="2"/>
      <c r="G224" s="4"/>
      <c r="H224" s="4"/>
      <c r="I224" s="6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"/>
      <c r="B225" s="2"/>
      <c r="C225" s="124"/>
      <c r="D225" s="17"/>
      <c r="E225" s="2"/>
      <c r="F225" s="2"/>
      <c r="G225" s="4"/>
      <c r="H225" s="4"/>
      <c r="I225" s="6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"/>
      <c r="B226" s="2"/>
      <c r="C226" s="124"/>
      <c r="D226" s="17"/>
      <c r="E226" s="2"/>
      <c r="F226" s="2"/>
      <c r="G226" s="4"/>
      <c r="H226" s="4"/>
      <c r="I226" s="6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"/>
      <c r="B227" s="2"/>
      <c r="C227" s="241"/>
      <c r="D227" s="241"/>
      <c r="E227" s="2"/>
      <c r="F227" s="2"/>
      <c r="G227" s="4"/>
      <c r="H227" s="4"/>
      <c r="I227" s="6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"/>
      <c r="B228" s="2"/>
      <c r="C228" s="241"/>
      <c r="D228" s="241"/>
      <c r="E228" s="2"/>
      <c r="F228" s="2"/>
      <c r="G228" s="4"/>
      <c r="H228" s="4"/>
      <c r="I228" s="6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"/>
      <c r="B229" s="2"/>
      <c r="C229" s="241"/>
      <c r="D229" s="241"/>
      <c r="E229" s="2"/>
      <c r="F229" s="2"/>
      <c r="G229" s="4"/>
      <c r="H229" s="4"/>
      <c r="I229" s="6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"/>
      <c r="B230" s="2"/>
      <c r="C230" s="241"/>
      <c r="D230" s="241"/>
      <c r="E230" s="2"/>
      <c r="F230" s="2"/>
      <c r="G230" s="4"/>
      <c r="H230" s="4"/>
      <c r="I230" s="6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"/>
      <c r="B231" s="2"/>
      <c r="C231" s="241"/>
      <c r="D231" s="241"/>
      <c r="E231" s="2"/>
      <c r="F231" s="2"/>
      <c r="G231" s="4"/>
      <c r="H231" s="4"/>
      <c r="I231" s="6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"/>
      <c r="B232" s="2"/>
      <c r="C232" s="241"/>
      <c r="D232" s="241"/>
      <c r="E232" s="2"/>
      <c r="F232" s="2"/>
      <c r="G232" s="4"/>
      <c r="H232" s="4"/>
      <c r="I232" s="6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"/>
      <c r="B233" s="2"/>
      <c r="C233" s="241"/>
      <c r="D233" s="241"/>
      <c r="E233" s="2"/>
      <c r="F233" s="2"/>
      <c r="G233" s="4"/>
      <c r="H233" s="4"/>
      <c r="I233" s="6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"/>
      <c r="B234" s="2"/>
      <c r="C234" s="241"/>
      <c r="D234" s="241"/>
      <c r="E234" s="2"/>
      <c r="F234" s="2"/>
      <c r="G234" s="4"/>
      <c r="H234" s="4"/>
      <c r="I234" s="6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"/>
      <c r="B235" s="2"/>
      <c r="C235" s="241"/>
      <c r="D235" s="241"/>
      <c r="E235" s="2"/>
      <c r="F235" s="2"/>
      <c r="G235" s="4"/>
      <c r="H235" s="4"/>
      <c r="I235" s="6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"/>
      <c r="B236" s="2"/>
      <c r="C236" s="241"/>
      <c r="D236" s="241"/>
      <c r="E236" s="2"/>
      <c r="F236" s="2"/>
      <c r="G236" s="4"/>
      <c r="H236" s="4"/>
      <c r="I236" s="6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"/>
      <c r="B237" s="2"/>
      <c r="C237" s="241"/>
      <c r="D237" s="241"/>
      <c r="E237" s="2"/>
      <c r="F237" s="2"/>
      <c r="G237" s="4"/>
      <c r="H237" s="4"/>
      <c r="I237" s="6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"/>
      <c r="B238" s="2"/>
      <c r="C238" s="241"/>
      <c r="D238" s="241"/>
      <c r="E238" s="2"/>
      <c r="F238" s="2"/>
      <c r="G238" s="4"/>
      <c r="H238" s="4"/>
      <c r="I238" s="6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"/>
      <c r="B239" s="2"/>
      <c r="C239" s="241"/>
      <c r="D239" s="241"/>
      <c r="E239" s="2"/>
      <c r="F239" s="2"/>
      <c r="G239" s="4"/>
      <c r="H239" s="4"/>
      <c r="I239" s="6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"/>
      <c r="B240" s="2"/>
      <c r="C240" s="241"/>
      <c r="D240" s="241"/>
      <c r="E240" s="2"/>
      <c r="F240" s="2"/>
      <c r="G240" s="4"/>
      <c r="H240" s="4"/>
      <c r="I240" s="6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"/>
      <c r="B241" s="2"/>
      <c r="C241" s="241"/>
      <c r="D241" s="241"/>
      <c r="E241" s="2"/>
      <c r="F241" s="2"/>
      <c r="G241" s="4"/>
      <c r="H241" s="4"/>
      <c r="I241" s="6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"/>
      <c r="B242" s="2"/>
      <c r="C242" s="241"/>
      <c r="D242" s="241"/>
      <c r="E242" s="2"/>
      <c r="F242" s="2"/>
      <c r="G242" s="4"/>
      <c r="H242" s="4"/>
      <c r="I242" s="6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"/>
      <c r="B243" s="2"/>
      <c r="C243" s="241"/>
      <c r="D243" s="241"/>
      <c r="E243" s="2"/>
      <c r="F243" s="2"/>
      <c r="G243" s="4"/>
      <c r="H243" s="4"/>
      <c r="I243" s="6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"/>
      <c r="B244" s="2"/>
      <c r="C244" s="241"/>
      <c r="D244" s="241"/>
      <c r="E244" s="2"/>
      <c r="F244" s="2"/>
      <c r="G244" s="4"/>
      <c r="H244" s="4"/>
      <c r="I244" s="6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"/>
      <c r="B245" s="2"/>
      <c r="C245" s="241"/>
      <c r="D245" s="241"/>
      <c r="E245" s="2"/>
      <c r="F245" s="2"/>
      <c r="G245" s="4"/>
      <c r="H245" s="4"/>
      <c r="I245" s="6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"/>
      <c r="B246" s="2"/>
      <c r="C246" s="241"/>
      <c r="D246" s="241"/>
      <c r="E246" s="2"/>
      <c r="F246" s="2"/>
      <c r="G246" s="4"/>
      <c r="H246" s="4"/>
      <c r="I246" s="6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"/>
      <c r="B247" s="2"/>
      <c r="C247" s="241"/>
      <c r="D247" s="241"/>
      <c r="E247" s="2"/>
      <c r="F247" s="2"/>
      <c r="G247" s="4"/>
      <c r="H247" s="4"/>
      <c r="I247" s="6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"/>
      <c r="B248" s="2"/>
      <c r="C248" s="241"/>
      <c r="D248" s="241"/>
      <c r="E248" s="2"/>
      <c r="F248" s="2"/>
      <c r="G248" s="4"/>
      <c r="H248" s="4"/>
      <c r="I248" s="6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"/>
      <c r="B249" s="2"/>
      <c r="C249" s="241"/>
      <c r="D249" s="241"/>
      <c r="E249" s="2"/>
      <c r="F249" s="2"/>
      <c r="G249" s="4"/>
      <c r="H249" s="4"/>
      <c r="I249" s="6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"/>
      <c r="B250" s="2"/>
      <c r="C250" s="241"/>
      <c r="D250" s="241"/>
      <c r="E250" s="2"/>
      <c r="F250" s="2"/>
      <c r="G250" s="4"/>
      <c r="H250" s="4"/>
      <c r="I250" s="6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"/>
      <c r="B251" s="2"/>
      <c r="C251" s="241"/>
      <c r="D251" s="241"/>
      <c r="E251" s="2"/>
      <c r="F251" s="2"/>
      <c r="G251" s="4"/>
      <c r="H251" s="4"/>
      <c r="I251" s="6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"/>
      <c r="B252" s="2"/>
      <c r="C252" s="241"/>
      <c r="D252" s="241"/>
      <c r="E252" s="2"/>
      <c r="F252" s="2"/>
      <c r="G252" s="4"/>
      <c r="H252" s="4"/>
      <c r="I252" s="6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"/>
      <c r="B253" s="2"/>
      <c r="C253" s="241"/>
      <c r="D253" s="241"/>
      <c r="E253" s="2"/>
      <c r="F253" s="2"/>
      <c r="G253" s="4"/>
      <c r="H253" s="4"/>
      <c r="I253" s="6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"/>
      <c r="B254" s="2"/>
      <c r="C254" s="241"/>
      <c r="D254" s="241"/>
      <c r="E254" s="2"/>
      <c r="F254" s="2"/>
      <c r="G254" s="4"/>
      <c r="H254" s="4"/>
      <c r="I254" s="6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"/>
      <c r="B255" s="2"/>
      <c r="C255" s="241"/>
      <c r="D255" s="241"/>
      <c r="E255" s="2"/>
      <c r="F255" s="2"/>
      <c r="G255" s="4"/>
      <c r="H255" s="4"/>
      <c r="I255" s="6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"/>
      <c r="B256" s="2"/>
      <c r="C256" s="241"/>
      <c r="D256" s="241"/>
      <c r="E256" s="2"/>
      <c r="F256" s="2"/>
      <c r="G256" s="4"/>
      <c r="H256" s="4"/>
      <c r="I256" s="6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"/>
      <c r="B257" s="2"/>
      <c r="C257" s="241"/>
      <c r="D257" s="241"/>
      <c r="E257" s="2"/>
      <c r="F257" s="2"/>
      <c r="G257" s="4"/>
      <c r="H257" s="4"/>
      <c r="I257" s="6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"/>
      <c r="B258" s="2"/>
      <c r="C258" s="241"/>
      <c r="D258" s="241"/>
      <c r="E258" s="2"/>
      <c r="F258" s="2"/>
      <c r="G258" s="4"/>
      <c r="H258" s="4"/>
      <c r="I258" s="6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"/>
      <c r="B259" s="2"/>
      <c r="C259" s="241"/>
      <c r="D259" s="241"/>
      <c r="E259" s="2"/>
      <c r="F259" s="2"/>
      <c r="G259" s="4"/>
      <c r="H259" s="4"/>
      <c r="I259" s="6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"/>
      <c r="B260" s="2"/>
      <c r="C260" s="241"/>
      <c r="D260" s="241"/>
      <c r="E260" s="2"/>
      <c r="F260" s="2"/>
      <c r="G260" s="4"/>
      <c r="H260" s="4"/>
      <c r="I260" s="6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"/>
      <c r="B261" s="2"/>
      <c r="C261" s="241"/>
      <c r="D261" s="241"/>
      <c r="E261" s="2"/>
      <c r="F261" s="2"/>
      <c r="G261" s="4"/>
      <c r="H261" s="4"/>
      <c r="I261" s="6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"/>
      <c r="B262" s="2"/>
      <c r="C262" s="241"/>
      <c r="D262" s="241"/>
      <c r="E262" s="2"/>
      <c r="F262" s="2"/>
      <c r="G262" s="4"/>
      <c r="H262" s="4"/>
      <c r="I262" s="6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"/>
      <c r="B263" s="2"/>
      <c r="C263" s="241"/>
      <c r="D263" s="241"/>
      <c r="E263" s="2"/>
      <c r="F263" s="2"/>
      <c r="G263" s="4"/>
      <c r="H263" s="4"/>
      <c r="I263" s="6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"/>
      <c r="B264" s="2"/>
      <c r="C264" s="241"/>
      <c r="D264" s="241"/>
      <c r="E264" s="2"/>
      <c r="F264" s="2"/>
      <c r="G264" s="4"/>
      <c r="H264" s="4"/>
      <c r="I264" s="6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"/>
      <c r="B265" s="2"/>
      <c r="C265" s="241"/>
      <c r="D265" s="241"/>
      <c r="E265" s="2"/>
      <c r="F265" s="2"/>
      <c r="G265" s="4"/>
      <c r="H265" s="4"/>
      <c r="I265" s="6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"/>
      <c r="B266" s="2"/>
      <c r="C266" s="241"/>
      <c r="D266" s="241"/>
      <c r="E266" s="2"/>
      <c r="F266" s="2"/>
      <c r="G266" s="4"/>
      <c r="H266" s="4"/>
      <c r="I266" s="6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"/>
      <c r="B267" s="2"/>
      <c r="C267" s="241"/>
      <c r="D267" s="241"/>
      <c r="E267" s="2"/>
      <c r="F267" s="2"/>
      <c r="G267" s="4"/>
      <c r="H267" s="4"/>
      <c r="I267" s="6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"/>
      <c r="B268" s="2"/>
      <c r="C268" s="241"/>
      <c r="D268" s="241"/>
      <c r="E268" s="2"/>
      <c r="F268" s="2"/>
      <c r="G268" s="4"/>
      <c r="H268" s="4"/>
      <c r="I268" s="6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"/>
      <c r="B269" s="2"/>
      <c r="C269" s="241"/>
      <c r="D269" s="241"/>
      <c r="E269" s="2"/>
      <c r="F269" s="2"/>
      <c r="G269" s="4"/>
      <c r="H269" s="4"/>
      <c r="I269" s="6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"/>
      <c r="B270" s="2"/>
      <c r="C270" s="241"/>
      <c r="D270" s="241"/>
      <c r="E270" s="2"/>
      <c r="F270" s="2"/>
      <c r="G270" s="4"/>
      <c r="H270" s="4"/>
      <c r="I270" s="6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"/>
      <c r="B271" s="2"/>
      <c r="C271" s="241"/>
      <c r="D271" s="241"/>
      <c r="E271" s="2"/>
      <c r="F271" s="2"/>
      <c r="G271" s="4"/>
      <c r="H271" s="4"/>
      <c r="I271" s="6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"/>
      <c r="B272" s="2"/>
      <c r="C272" s="241"/>
      <c r="D272" s="241"/>
      <c r="E272" s="2"/>
      <c r="F272" s="2"/>
      <c r="G272" s="4"/>
      <c r="H272" s="4"/>
      <c r="I272" s="6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"/>
      <c r="B273" s="2"/>
      <c r="C273" s="241"/>
      <c r="D273" s="241"/>
      <c r="E273" s="2"/>
      <c r="F273" s="2"/>
      <c r="G273" s="4"/>
      <c r="H273" s="4"/>
      <c r="I273" s="6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"/>
      <c r="B274" s="2"/>
      <c r="C274" s="241"/>
      <c r="D274" s="241"/>
      <c r="E274" s="2"/>
      <c r="F274" s="2"/>
      <c r="G274" s="4"/>
      <c r="H274" s="4"/>
      <c r="I274" s="6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"/>
      <c r="B275" s="2"/>
      <c r="C275" s="241"/>
      <c r="D275" s="241"/>
      <c r="E275" s="2"/>
      <c r="F275" s="2"/>
      <c r="G275" s="4"/>
      <c r="H275" s="4"/>
      <c r="I275" s="6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"/>
      <c r="B276" s="2"/>
      <c r="C276" s="241"/>
      <c r="D276" s="241"/>
      <c r="E276" s="2"/>
      <c r="F276" s="2"/>
      <c r="G276" s="4"/>
      <c r="H276" s="4"/>
      <c r="I276" s="6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"/>
      <c r="B277" s="2"/>
      <c r="C277" s="241"/>
      <c r="D277" s="241"/>
      <c r="E277" s="2"/>
      <c r="F277" s="2"/>
      <c r="G277" s="4"/>
      <c r="H277" s="4"/>
      <c r="I277" s="6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"/>
      <c r="B278" s="2"/>
      <c r="C278" s="241"/>
      <c r="D278" s="241"/>
      <c r="E278" s="2"/>
      <c r="F278" s="2"/>
      <c r="G278" s="4"/>
      <c r="H278" s="4"/>
      <c r="I278" s="6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"/>
      <c r="B279" s="2"/>
      <c r="C279" s="241"/>
      <c r="D279" s="241"/>
      <c r="E279" s="2"/>
      <c r="F279" s="2"/>
      <c r="G279" s="4"/>
      <c r="H279" s="4"/>
      <c r="I279" s="6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"/>
      <c r="B280" s="2"/>
      <c r="C280" s="241"/>
      <c r="D280" s="241"/>
      <c r="E280" s="2"/>
      <c r="F280" s="2"/>
      <c r="G280" s="4"/>
      <c r="H280" s="4"/>
      <c r="I280" s="6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"/>
      <c r="B281" s="2"/>
      <c r="C281" s="241"/>
      <c r="D281" s="241"/>
      <c r="E281" s="2"/>
      <c r="F281" s="2"/>
      <c r="G281" s="4"/>
      <c r="H281" s="4"/>
      <c r="I281" s="6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"/>
      <c r="B282" s="2"/>
      <c r="C282" s="241"/>
      <c r="D282" s="241"/>
      <c r="E282" s="2"/>
      <c r="F282" s="2"/>
      <c r="G282" s="4"/>
      <c r="H282" s="4"/>
      <c r="I282" s="6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"/>
      <c r="B283" s="2"/>
      <c r="C283" s="241"/>
      <c r="D283" s="241"/>
      <c r="E283" s="2"/>
      <c r="F283" s="2"/>
      <c r="G283" s="4"/>
      <c r="H283" s="4"/>
      <c r="I283" s="6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"/>
      <c r="B284" s="2"/>
      <c r="C284" s="241"/>
      <c r="D284" s="241"/>
      <c r="E284" s="2"/>
      <c r="F284" s="2"/>
      <c r="G284" s="4"/>
      <c r="H284" s="4"/>
      <c r="I284" s="6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"/>
      <c r="B285" s="2"/>
      <c r="C285" s="241"/>
      <c r="D285" s="241"/>
      <c r="E285" s="2"/>
      <c r="F285" s="2"/>
      <c r="G285" s="4"/>
      <c r="H285" s="4"/>
      <c r="I285" s="6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"/>
      <c r="B286" s="2"/>
      <c r="C286" s="241"/>
      <c r="D286" s="241"/>
      <c r="E286" s="2"/>
      <c r="F286" s="2"/>
      <c r="G286" s="4"/>
      <c r="H286" s="4"/>
      <c r="I286" s="6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"/>
      <c r="B287" s="2"/>
      <c r="C287" s="241"/>
      <c r="D287" s="241"/>
      <c r="E287" s="2"/>
      <c r="F287" s="2"/>
      <c r="G287" s="4"/>
      <c r="H287" s="4"/>
      <c r="I287" s="6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"/>
      <c r="B288" s="2"/>
      <c r="C288" s="241"/>
      <c r="D288" s="241"/>
      <c r="E288" s="2"/>
      <c r="F288" s="2"/>
      <c r="G288" s="4"/>
      <c r="H288" s="4"/>
      <c r="I288" s="6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"/>
      <c r="B289" s="2"/>
      <c r="C289" s="241"/>
      <c r="D289" s="241"/>
      <c r="E289" s="2"/>
      <c r="F289" s="2"/>
      <c r="G289" s="4"/>
      <c r="H289" s="4"/>
      <c r="I289" s="6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"/>
      <c r="B290" s="2"/>
      <c r="C290" s="241"/>
      <c r="D290" s="241"/>
      <c r="E290" s="2"/>
      <c r="F290" s="2"/>
      <c r="G290" s="4"/>
      <c r="H290" s="4"/>
      <c r="I290" s="6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"/>
      <c r="B291" s="2"/>
      <c r="C291" s="241"/>
      <c r="D291" s="241"/>
      <c r="E291" s="2"/>
      <c r="F291" s="2"/>
      <c r="G291" s="4"/>
      <c r="H291" s="4"/>
      <c r="I291" s="6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"/>
      <c r="B292" s="2"/>
      <c r="C292" s="241"/>
      <c r="D292" s="241"/>
      <c r="E292" s="2"/>
      <c r="F292" s="2"/>
      <c r="G292" s="4"/>
      <c r="H292" s="4"/>
      <c r="I292" s="6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"/>
      <c r="B293" s="2"/>
      <c r="C293" s="241"/>
      <c r="D293" s="241"/>
      <c r="E293" s="2"/>
      <c r="F293" s="2"/>
      <c r="G293" s="4"/>
      <c r="H293" s="4"/>
      <c r="I293" s="6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"/>
      <c r="B294" s="2"/>
      <c r="C294" s="241"/>
      <c r="D294" s="241"/>
      <c r="E294" s="2"/>
      <c r="F294" s="2"/>
      <c r="G294" s="4"/>
      <c r="H294" s="4"/>
      <c r="I294" s="6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"/>
      <c r="B295" s="2"/>
      <c r="C295" s="241"/>
      <c r="D295" s="241"/>
      <c r="E295" s="2"/>
      <c r="F295" s="2"/>
      <c r="G295" s="4"/>
      <c r="H295" s="4"/>
      <c r="I295" s="6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"/>
      <c r="B296" s="2"/>
      <c r="C296" s="241"/>
      <c r="D296" s="241"/>
      <c r="E296" s="2"/>
      <c r="F296" s="2"/>
      <c r="G296" s="4"/>
      <c r="H296" s="4"/>
      <c r="I296" s="6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"/>
      <c r="B297" s="2"/>
      <c r="C297" s="241"/>
      <c r="D297" s="241"/>
      <c r="E297" s="2"/>
      <c r="F297" s="2"/>
      <c r="G297" s="4"/>
      <c r="H297" s="4"/>
      <c r="I297" s="6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"/>
      <c r="B298" s="2"/>
      <c r="C298" s="241"/>
      <c r="D298" s="241"/>
      <c r="E298" s="2"/>
      <c r="F298" s="2"/>
      <c r="G298" s="4"/>
      <c r="H298" s="4"/>
      <c r="I298" s="6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"/>
      <c r="B299" s="2"/>
      <c r="C299" s="241"/>
      <c r="D299" s="241"/>
      <c r="E299" s="2"/>
      <c r="F299" s="2"/>
      <c r="G299" s="4"/>
      <c r="H299" s="4"/>
      <c r="I299" s="6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"/>
      <c r="B300" s="2"/>
      <c r="C300" s="241"/>
      <c r="D300" s="241"/>
      <c r="E300" s="2"/>
      <c r="F300" s="2"/>
      <c r="G300" s="4"/>
      <c r="H300" s="4"/>
      <c r="I300" s="6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"/>
      <c r="B301" s="2"/>
      <c r="C301" s="241"/>
      <c r="D301" s="241"/>
      <c r="E301" s="2"/>
      <c r="F301" s="2"/>
      <c r="G301" s="4"/>
      <c r="H301" s="4"/>
      <c r="I301" s="6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"/>
      <c r="B302" s="2"/>
      <c r="C302" s="241"/>
      <c r="D302" s="241"/>
      <c r="E302" s="2"/>
      <c r="F302" s="2"/>
      <c r="G302" s="4"/>
      <c r="H302" s="4"/>
      <c r="I302" s="6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"/>
      <c r="B303" s="2"/>
      <c r="C303" s="241"/>
      <c r="D303" s="241"/>
      <c r="E303" s="2"/>
      <c r="F303" s="2"/>
      <c r="G303" s="4"/>
      <c r="H303" s="4"/>
      <c r="I303" s="6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"/>
      <c r="B304" s="2"/>
      <c r="C304" s="241"/>
      <c r="D304" s="241"/>
      <c r="E304" s="2"/>
      <c r="F304" s="2"/>
      <c r="G304" s="4"/>
      <c r="H304" s="4"/>
      <c r="I304" s="6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"/>
      <c r="B305" s="2"/>
      <c r="C305" s="241"/>
      <c r="D305" s="241"/>
      <c r="E305" s="2"/>
      <c r="F305" s="2"/>
      <c r="G305" s="4"/>
      <c r="H305" s="4"/>
      <c r="I305" s="6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"/>
      <c r="B306" s="2"/>
      <c r="C306" s="241"/>
      <c r="D306" s="241"/>
      <c r="E306" s="2"/>
      <c r="F306" s="2"/>
      <c r="G306" s="4"/>
      <c r="H306" s="4"/>
      <c r="I306" s="6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"/>
      <c r="B307" s="2"/>
      <c r="C307" s="241"/>
      <c r="D307" s="241"/>
      <c r="E307" s="2"/>
      <c r="F307" s="2"/>
      <c r="G307" s="4"/>
      <c r="H307" s="4"/>
      <c r="I307" s="6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"/>
      <c r="B308" s="2"/>
      <c r="C308" s="241"/>
      <c r="D308" s="241"/>
      <c r="E308" s="2"/>
      <c r="F308" s="2"/>
      <c r="G308" s="4"/>
      <c r="H308" s="4"/>
      <c r="I308" s="6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"/>
      <c r="B309" s="2"/>
      <c r="C309" s="241"/>
      <c r="D309" s="241"/>
      <c r="E309" s="2"/>
      <c r="F309" s="2"/>
      <c r="G309" s="4"/>
      <c r="H309" s="4"/>
      <c r="I309" s="6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"/>
      <c r="B310" s="2"/>
      <c r="C310" s="241"/>
      <c r="D310" s="241"/>
      <c r="E310" s="2"/>
      <c r="F310" s="2"/>
      <c r="G310" s="4"/>
      <c r="H310" s="4"/>
      <c r="I310" s="6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"/>
      <c r="B311" s="2"/>
      <c r="C311" s="241"/>
      <c r="D311" s="241"/>
      <c r="E311" s="2"/>
      <c r="F311" s="2"/>
      <c r="G311" s="4"/>
      <c r="H311" s="4"/>
      <c r="I311" s="6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"/>
      <c r="B312" s="2"/>
      <c r="C312" s="241"/>
      <c r="D312" s="241"/>
      <c r="E312" s="2"/>
      <c r="F312" s="2"/>
      <c r="G312" s="4"/>
      <c r="H312" s="4"/>
      <c r="I312" s="6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"/>
      <c r="B313" s="2"/>
      <c r="C313" s="241"/>
      <c r="D313" s="241"/>
      <c r="E313" s="2"/>
      <c r="F313" s="2"/>
      <c r="G313" s="4"/>
      <c r="H313" s="4"/>
      <c r="I313" s="6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"/>
      <c r="B314" s="2"/>
      <c r="C314" s="241"/>
      <c r="D314" s="241"/>
      <c r="E314" s="2"/>
      <c r="F314" s="2"/>
      <c r="G314" s="4"/>
      <c r="H314" s="4"/>
      <c r="I314" s="6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"/>
      <c r="B315" s="2"/>
      <c r="C315" s="241"/>
      <c r="D315" s="241"/>
      <c r="E315" s="2"/>
      <c r="F315" s="2"/>
      <c r="G315" s="4"/>
      <c r="H315" s="4"/>
      <c r="I315" s="6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"/>
      <c r="B316" s="2"/>
      <c r="C316" s="241"/>
      <c r="D316" s="241"/>
      <c r="E316" s="2"/>
      <c r="F316" s="2"/>
      <c r="G316" s="4"/>
      <c r="H316" s="4"/>
      <c r="I316" s="6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"/>
      <c r="B317" s="2"/>
      <c r="C317" s="241"/>
      <c r="D317" s="241"/>
      <c r="E317" s="2"/>
      <c r="F317" s="2"/>
      <c r="G317" s="4"/>
      <c r="H317" s="4"/>
      <c r="I317" s="6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"/>
      <c r="B318" s="2"/>
      <c r="C318" s="241"/>
      <c r="D318" s="241"/>
      <c r="E318" s="2"/>
      <c r="F318" s="2"/>
      <c r="G318" s="4"/>
      <c r="H318" s="4"/>
      <c r="I318" s="6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"/>
      <c r="B319" s="2"/>
      <c r="C319" s="241"/>
      <c r="D319" s="241"/>
      <c r="E319" s="2"/>
      <c r="F319" s="2"/>
      <c r="G319" s="4"/>
      <c r="H319" s="4"/>
      <c r="I319" s="6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"/>
      <c r="B320" s="2"/>
      <c r="C320" s="241"/>
      <c r="D320" s="241"/>
      <c r="E320" s="2"/>
      <c r="F320" s="2"/>
      <c r="G320" s="4"/>
      <c r="H320" s="4"/>
      <c r="I320" s="6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"/>
      <c r="B321" s="2"/>
      <c r="C321" s="241"/>
      <c r="D321" s="241"/>
      <c r="E321" s="2"/>
      <c r="F321" s="2"/>
      <c r="G321" s="4"/>
      <c r="H321" s="4"/>
      <c r="I321" s="6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"/>
      <c r="B322" s="2"/>
      <c r="C322" s="241"/>
      <c r="D322" s="241"/>
      <c r="E322" s="2"/>
      <c r="F322" s="2"/>
      <c r="G322" s="4"/>
      <c r="H322" s="4"/>
      <c r="I322" s="6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"/>
      <c r="B323" s="2"/>
      <c r="C323" s="241"/>
      <c r="D323" s="241"/>
      <c r="E323" s="2"/>
      <c r="F323" s="2"/>
      <c r="G323" s="4"/>
      <c r="H323" s="4"/>
      <c r="I323" s="6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"/>
      <c r="B324" s="2"/>
      <c r="C324" s="241"/>
      <c r="D324" s="241"/>
      <c r="E324" s="2"/>
      <c r="F324" s="2"/>
      <c r="G324" s="4"/>
      <c r="H324" s="4"/>
      <c r="I324" s="6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"/>
      <c r="B325" s="2"/>
      <c r="C325" s="241"/>
      <c r="D325" s="241"/>
      <c r="E325" s="2"/>
      <c r="F325" s="2"/>
      <c r="G325" s="4"/>
      <c r="H325" s="4"/>
      <c r="I325" s="6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"/>
      <c r="B326" s="2"/>
      <c r="C326" s="241"/>
      <c r="D326" s="241"/>
      <c r="E326" s="2"/>
      <c r="F326" s="2"/>
      <c r="G326" s="4"/>
      <c r="H326" s="4"/>
      <c r="I326" s="6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"/>
      <c r="B327" s="2"/>
      <c r="C327" s="241"/>
      <c r="D327" s="241"/>
      <c r="E327" s="2"/>
      <c r="F327" s="2"/>
      <c r="G327" s="4"/>
      <c r="H327" s="4"/>
      <c r="I327" s="6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"/>
      <c r="B328" s="2"/>
      <c r="C328" s="241"/>
      <c r="D328" s="241"/>
      <c r="E328" s="2"/>
      <c r="F328" s="2"/>
      <c r="G328" s="4"/>
      <c r="H328" s="4"/>
      <c r="I328" s="6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"/>
      <c r="B329" s="2"/>
      <c r="C329" s="241"/>
      <c r="D329" s="241"/>
      <c r="E329" s="2"/>
      <c r="F329" s="2"/>
      <c r="G329" s="4"/>
      <c r="H329" s="4"/>
      <c r="I329" s="6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"/>
      <c r="B330" s="2"/>
      <c r="C330" s="241"/>
      <c r="D330" s="241"/>
      <c r="E330" s="2"/>
      <c r="F330" s="2"/>
      <c r="G330" s="4"/>
      <c r="H330" s="4"/>
      <c r="I330" s="6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"/>
      <c r="B331" s="2"/>
      <c r="C331" s="241"/>
      <c r="D331" s="241"/>
      <c r="E331" s="2"/>
      <c r="F331" s="2"/>
      <c r="G331" s="4"/>
      <c r="H331" s="4"/>
      <c r="I331" s="6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"/>
      <c r="B332" s="2"/>
      <c r="C332" s="241"/>
      <c r="D332" s="241"/>
      <c r="E332" s="2"/>
      <c r="F332" s="2"/>
      <c r="G332" s="4"/>
      <c r="H332" s="4"/>
      <c r="I332" s="6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"/>
      <c r="B333" s="2"/>
      <c r="C333" s="241"/>
      <c r="D333" s="241"/>
      <c r="E333" s="2"/>
      <c r="F333" s="2"/>
      <c r="G333" s="4"/>
      <c r="H333" s="4"/>
      <c r="I333" s="6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"/>
      <c r="B334" s="2"/>
      <c r="C334" s="241"/>
      <c r="D334" s="241"/>
      <c r="E334" s="2"/>
      <c r="F334" s="2"/>
      <c r="G334" s="4"/>
      <c r="H334" s="4"/>
      <c r="I334" s="6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"/>
      <c r="B335" s="2"/>
      <c r="C335" s="241"/>
      <c r="D335" s="241"/>
      <c r="E335" s="2"/>
      <c r="F335" s="2"/>
      <c r="G335" s="4"/>
      <c r="H335" s="4"/>
      <c r="I335" s="6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"/>
      <c r="B336" s="2"/>
      <c r="C336" s="241"/>
      <c r="D336" s="241"/>
      <c r="E336" s="2"/>
      <c r="F336" s="2"/>
      <c r="G336" s="4"/>
      <c r="H336" s="4"/>
      <c r="I336" s="6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"/>
      <c r="B337" s="2"/>
      <c r="C337" s="241"/>
      <c r="D337" s="241"/>
      <c r="E337" s="2"/>
      <c r="F337" s="2"/>
      <c r="G337" s="4"/>
      <c r="H337" s="4"/>
      <c r="I337" s="6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"/>
      <c r="B338" s="2"/>
      <c r="C338" s="241"/>
      <c r="D338" s="241"/>
      <c r="E338" s="2"/>
      <c r="F338" s="2"/>
      <c r="G338" s="4"/>
      <c r="H338" s="4"/>
      <c r="I338" s="6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"/>
      <c r="B339" s="2"/>
      <c r="C339" s="241"/>
      <c r="D339" s="241"/>
      <c r="E339" s="2"/>
      <c r="F339" s="2"/>
      <c r="G339" s="4"/>
      <c r="H339" s="4"/>
      <c r="I339" s="6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"/>
      <c r="B340" s="2"/>
      <c r="C340" s="241"/>
      <c r="D340" s="241"/>
      <c r="E340" s="2"/>
      <c r="F340" s="2"/>
      <c r="G340" s="4"/>
      <c r="H340" s="4"/>
      <c r="I340" s="6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"/>
      <c r="B341" s="2"/>
      <c r="C341" s="241"/>
      <c r="D341" s="241"/>
      <c r="E341" s="2"/>
      <c r="F341" s="2"/>
      <c r="G341" s="4"/>
      <c r="H341" s="4"/>
      <c r="I341" s="6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"/>
      <c r="B342" s="2"/>
      <c r="C342" s="241"/>
      <c r="D342" s="241"/>
      <c r="E342" s="2"/>
      <c r="F342" s="2"/>
      <c r="G342" s="4"/>
      <c r="H342" s="4"/>
      <c r="I342" s="6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"/>
      <c r="B343" s="2"/>
      <c r="C343" s="241"/>
      <c r="D343" s="241"/>
      <c r="E343" s="2"/>
      <c r="F343" s="2"/>
      <c r="G343" s="4"/>
      <c r="H343" s="4"/>
      <c r="I343" s="6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"/>
      <c r="B344" s="2"/>
      <c r="C344" s="241"/>
      <c r="D344" s="241"/>
      <c r="E344" s="2"/>
      <c r="F344" s="2"/>
      <c r="G344" s="4"/>
      <c r="H344" s="4"/>
      <c r="I344" s="6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"/>
      <c r="B345" s="2"/>
      <c r="C345" s="241"/>
      <c r="D345" s="241"/>
      <c r="E345" s="2"/>
      <c r="F345" s="2"/>
      <c r="G345" s="4"/>
      <c r="H345" s="4"/>
      <c r="I345" s="6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"/>
      <c r="B346" s="2"/>
      <c r="C346" s="241"/>
      <c r="D346" s="241"/>
      <c r="E346" s="2"/>
      <c r="F346" s="2"/>
      <c r="G346" s="4"/>
      <c r="H346" s="4"/>
      <c r="I346" s="6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"/>
      <c r="B347" s="2"/>
      <c r="C347" s="241"/>
      <c r="D347" s="241"/>
      <c r="E347" s="2"/>
      <c r="F347" s="2"/>
      <c r="G347" s="4"/>
      <c r="H347" s="4"/>
      <c r="I347" s="6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"/>
      <c r="B348" s="2"/>
      <c r="C348" s="241"/>
      <c r="D348" s="241"/>
      <c r="E348" s="2"/>
      <c r="F348" s="2"/>
      <c r="G348" s="4"/>
      <c r="H348" s="4"/>
      <c r="I348" s="6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"/>
      <c r="B349" s="2"/>
      <c r="C349" s="241"/>
      <c r="D349" s="241"/>
      <c r="E349" s="2"/>
      <c r="F349" s="2"/>
      <c r="G349" s="4"/>
      <c r="H349" s="4"/>
      <c r="I349" s="6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"/>
      <c r="B350" s="2"/>
      <c r="C350" s="241"/>
      <c r="D350" s="241"/>
      <c r="E350" s="2"/>
      <c r="F350" s="2"/>
      <c r="G350" s="4"/>
      <c r="H350" s="4"/>
      <c r="I350" s="6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"/>
      <c r="B351" s="2"/>
      <c r="C351" s="241"/>
      <c r="D351" s="241"/>
      <c r="E351" s="2"/>
      <c r="F351" s="2"/>
      <c r="G351" s="4"/>
      <c r="H351" s="4"/>
      <c r="I351" s="6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"/>
      <c r="B352" s="2"/>
      <c r="C352" s="241"/>
      <c r="D352" s="241"/>
      <c r="E352" s="2"/>
      <c r="F352" s="2"/>
      <c r="G352" s="4"/>
      <c r="H352" s="4"/>
      <c r="I352" s="6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"/>
      <c r="B353" s="2"/>
      <c r="C353" s="241"/>
      <c r="D353" s="241"/>
      <c r="E353" s="2"/>
      <c r="F353" s="2"/>
      <c r="G353" s="4"/>
      <c r="H353" s="4"/>
      <c r="I353" s="6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"/>
      <c r="B354" s="2"/>
      <c r="C354" s="241"/>
      <c r="D354" s="241"/>
      <c r="E354" s="2"/>
      <c r="F354" s="2"/>
      <c r="G354" s="4"/>
      <c r="H354" s="4"/>
      <c r="I354" s="6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"/>
      <c r="B355" s="2"/>
      <c r="C355" s="241"/>
      <c r="D355" s="241"/>
      <c r="E355" s="2"/>
      <c r="F355" s="2"/>
      <c r="G355" s="4"/>
      <c r="H355" s="4"/>
      <c r="I355" s="6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"/>
      <c r="B356" s="2"/>
      <c r="C356" s="241"/>
      <c r="D356" s="241"/>
      <c r="E356" s="2"/>
      <c r="F356" s="2"/>
      <c r="G356" s="4"/>
      <c r="H356" s="4"/>
      <c r="I356" s="6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"/>
      <c r="B357" s="2"/>
      <c r="C357" s="241"/>
      <c r="D357" s="241"/>
      <c r="E357" s="2"/>
      <c r="F357" s="2"/>
      <c r="G357" s="4"/>
      <c r="H357" s="4"/>
      <c r="I357" s="6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"/>
      <c r="B358" s="2"/>
      <c r="C358" s="241"/>
      <c r="D358" s="241"/>
      <c r="E358" s="2"/>
      <c r="F358" s="2"/>
      <c r="G358" s="4"/>
      <c r="H358" s="4"/>
      <c r="I358" s="6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"/>
      <c r="B359" s="2"/>
      <c r="C359" s="241"/>
      <c r="D359" s="241"/>
      <c r="E359" s="2"/>
      <c r="F359" s="2"/>
      <c r="G359" s="4"/>
      <c r="H359" s="4"/>
      <c r="I359" s="6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"/>
      <c r="B360" s="2"/>
      <c r="C360" s="241"/>
      <c r="D360" s="241"/>
      <c r="E360" s="2"/>
      <c r="F360" s="2"/>
      <c r="G360" s="4"/>
      <c r="H360" s="4"/>
      <c r="I360" s="6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"/>
      <c r="B361" s="2"/>
      <c r="C361" s="241"/>
      <c r="D361" s="241"/>
      <c r="E361" s="2"/>
      <c r="F361" s="2"/>
      <c r="G361" s="4"/>
      <c r="H361" s="4"/>
      <c r="I361" s="6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"/>
      <c r="B362" s="2"/>
      <c r="C362" s="241"/>
      <c r="D362" s="241"/>
      <c r="E362" s="2"/>
      <c r="F362" s="2"/>
      <c r="G362" s="4"/>
      <c r="H362" s="4"/>
      <c r="I362" s="6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"/>
      <c r="B363" s="2"/>
      <c r="C363" s="241"/>
      <c r="D363" s="241"/>
      <c r="E363" s="2"/>
      <c r="F363" s="2"/>
      <c r="G363" s="4"/>
      <c r="H363" s="4"/>
      <c r="I363" s="6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"/>
      <c r="B364" s="2"/>
      <c r="C364" s="241"/>
      <c r="D364" s="241"/>
      <c r="E364" s="2"/>
      <c r="F364" s="2"/>
      <c r="G364" s="4"/>
      <c r="H364" s="4"/>
      <c r="I364" s="6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"/>
      <c r="B365" s="2"/>
      <c r="C365" s="241"/>
      <c r="D365" s="241"/>
      <c r="E365" s="2"/>
      <c r="F365" s="2"/>
      <c r="G365" s="4"/>
      <c r="H365" s="4"/>
      <c r="I365" s="6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"/>
      <c r="B366" s="2"/>
      <c r="C366" s="241"/>
      <c r="D366" s="241"/>
      <c r="E366" s="2"/>
      <c r="F366" s="2"/>
      <c r="G366" s="4"/>
      <c r="H366" s="4"/>
      <c r="I366" s="6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"/>
      <c r="B367" s="2"/>
      <c r="C367" s="241"/>
      <c r="D367" s="241"/>
      <c r="E367" s="2"/>
      <c r="F367" s="2"/>
      <c r="G367" s="4"/>
      <c r="H367" s="4"/>
      <c r="I367" s="6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"/>
      <c r="B368" s="2"/>
      <c r="C368" s="241"/>
      <c r="D368" s="241"/>
      <c r="E368" s="2"/>
      <c r="F368" s="2"/>
      <c r="G368" s="4"/>
      <c r="H368" s="4"/>
      <c r="I368" s="6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"/>
      <c r="B369" s="2"/>
      <c r="C369" s="241"/>
      <c r="D369" s="241"/>
      <c r="E369" s="2"/>
      <c r="F369" s="2"/>
      <c r="G369" s="4"/>
      <c r="H369" s="4"/>
      <c r="I369" s="6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"/>
      <c r="B370" s="2"/>
      <c r="C370" s="241"/>
      <c r="D370" s="241"/>
      <c r="E370" s="2"/>
      <c r="F370" s="2"/>
      <c r="G370" s="4"/>
      <c r="H370" s="4"/>
      <c r="I370" s="6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"/>
      <c r="B371" s="2"/>
      <c r="C371" s="241"/>
      <c r="D371" s="241"/>
      <c r="E371" s="2"/>
      <c r="F371" s="2"/>
      <c r="G371" s="4"/>
      <c r="H371" s="4"/>
      <c r="I371" s="6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"/>
      <c r="B372" s="2"/>
      <c r="C372" s="241"/>
      <c r="D372" s="241"/>
      <c r="E372" s="2"/>
      <c r="F372" s="2"/>
      <c r="G372" s="4"/>
      <c r="H372" s="4"/>
      <c r="I372" s="6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"/>
      <c r="B373" s="2"/>
      <c r="C373" s="241"/>
      <c r="D373" s="241"/>
      <c r="E373" s="2"/>
      <c r="F373" s="2"/>
      <c r="G373" s="4"/>
      <c r="H373" s="4"/>
      <c r="I373" s="6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"/>
      <c r="B374" s="2"/>
      <c r="C374" s="241"/>
      <c r="D374" s="241"/>
      <c r="E374" s="2"/>
      <c r="F374" s="2"/>
      <c r="G374" s="4"/>
      <c r="H374" s="4"/>
      <c r="I374" s="6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"/>
      <c r="B375" s="2"/>
      <c r="C375" s="241"/>
      <c r="D375" s="241"/>
      <c r="E375" s="2"/>
      <c r="F375" s="2"/>
      <c r="G375" s="4"/>
      <c r="H375" s="4"/>
      <c r="I375" s="6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"/>
      <c r="B376" s="2"/>
      <c r="C376" s="241"/>
      <c r="D376" s="241"/>
      <c r="E376" s="2"/>
      <c r="F376" s="2"/>
      <c r="G376" s="4"/>
      <c r="H376" s="4"/>
      <c r="I376" s="6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"/>
      <c r="B377" s="2"/>
      <c r="C377" s="241"/>
      <c r="D377" s="241"/>
      <c r="E377" s="2"/>
      <c r="F377" s="2"/>
      <c r="G377" s="4"/>
      <c r="H377" s="4"/>
      <c r="I377" s="6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"/>
      <c r="B378" s="2"/>
      <c r="C378" s="241"/>
      <c r="D378" s="241"/>
      <c r="E378" s="2"/>
      <c r="F378" s="2"/>
      <c r="G378" s="4"/>
      <c r="H378" s="4"/>
      <c r="I378" s="6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"/>
      <c r="B379" s="2"/>
      <c r="C379" s="241"/>
      <c r="D379" s="241"/>
      <c r="E379" s="2"/>
      <c r="F379" s="2"/>
      <c r="G379" s="4"/>
      <c r="H379" s="4"/>
      <c r="I379" s="6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"/>
      <c r="B380" s="2"/>
      <c r="C380" s="241"/>
      <c r="D380" s="241"/>
      <c r="E380" s="2"/>
      <c r="F380" s="2"/>
      <c r="G380" s="4"/>
      <c r="H380" s="4"/>
      <c r="I380" s="6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"/>
      <c r="B381" s="2"/>
      <c r="C381" s="241"/>
      <c r="D381" s="241"/>
      <c r="E381" s="2"/>
      <c r="F381" s="2"/>
      <c r="G381" s="4"/>
      <c r="H381" s="4"/>
      <c r="I381" s="6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"/>
      <c r="B382" s="2"/>
      <c r="C382" s="241"/>
      <c r="D382" s="241"/>
      <c r="E382" s="2"/>
      <c r="F382" s="2"/>
      <c r="G382" s="4"/>
      <c r="H382" s="4"/>
      <c r="I382" s="6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"/>
      <c r="B383" s="2"/>
      <c r="C383" s="241"/>
      <c r="D383" s="241"/>
      <c r="E383" s="2"/>
      <c r="F383" s="2"/>
      <c r="G383" s="4"/>
      <c r="H383" s="4"/>
      <c r="I383" s="6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"/>
      <c r="B384" s="2"/>
      <c r="C384" s="241"/>
      <c r="D384" s="241"/>
      <c r="E384" s="2"/>
      <c r="F384" s="2"/>
      <c r="G384" s="4"/>
      <c r="H384" s="4"/>
      <c r="I384" s="6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"/>
      <c r="B385" s="2"/>
      <c r="C385" s="241"/>
      <c r="D385" s="241"/>
      <c r="E385" s="2"/>
      <c r="F385" s="2"/>
      <c r="G385" s="4"/>
      <c r="H385" s="4"/>
      <c r="I385" s="6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"/>
      <c r="B386" s="2"/>
      <c r="C386" s="241"/>
      <c r="D386" s="241"/>
      <c r="E386" s="2"/>
      <c r="F386" s="2"/>
      <c r="G386" s="4"/>
      <c r="H386" s="4"/>
      <c r="I386" s="6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"/>
      <c r="B387" s="2"/>
      <c r="C387" s="241"/>
      <c r="D387" s="241"/>
      <c r="E387" s="2"/>
      <c r="F387" s="2"/>
      <c r="G387" s="4"/>
      <c r="H387" s="4"/>
      <c r="I387" s="6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"/>
      <c r="B388" s="2"/>
      <c r="C388" s="241"/>
      <c r="D388" s="241"/>
      <c r="E388" s="2"/>
      <c r="F388" s="2"/>
      <c r="G388" s="4"/>
      <c r="H388" s="4"/>
      <c r="I388" s="6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"/>
      <c r="B389" s="2"/>
      <c r="C389" s="241"/>
      <c r="D389" s="241"/>
      <c r="E389" s="2"/>
      <c r="F389" s="2"/>
      <c r="G389" s="4"/>
      <c r="H389" s="4"/>
      <c r="I389" s="6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"/>
      <c r="B390" s="2"/>
      <c r="C390" s="241"/>
      <c r="D390" s="241"/>
      <c r="E390" s="2"/>
      <c r="F390" s="2"/>
      <c r="G390" s="4"/>
      <c r="H390" s="4"/>
      <c r="I390" s="6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"/>
      <c r="B391" s="2"/>
      <c r="C391" s="241"/>
      <c r="D391" s="241"/>
      <c r="E391" s="2"/>
      <c r="F391" s="2"/>
      <c r="G391" s="4"/>
      <c r="H391" s="4"/>
      <c r="I391" s="6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"/>
      <c r="B392" s="2"/>
      <c r="C392" s="241"/>
      <c r="D392" s="241"/>
      <c r="E392" s="2"/>
      <c r="F392" s="2"/>
      <c r="G392" s="4"/>
      <c r="H392" s="4"/>
      <c r="I392" s="6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"/>
      <c r="B393" s="2"/>
      <c r="C393" s="241"/>
      <c r="D393" s="241"/>
      <c r="E393" s="2"/>
      <c r="F393" s="2"/>
      <c r="G393" s="4"/>
      <c r="H393" s="4"/>
      <c r="I393" s="6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"/>
      <c r="B394" s="2"/>
      <c r="C394" s="241"/>
      <c r="D394" s="241"/>
      <c r="E394" s="2"/>
      <c r="F394" s="2"/>
      <c r="G394" s="4"/>
      <c r="H394" s="4"/>
      <c r="I394" s="6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"/>
      <c r="B395" s="2"/>
      <c r="C395" s="241"/>
      <c r="D395" s="241"/>
      <c r="E395" s="2"/>
      <c r="F395" s="2"/>
      <c r="G395" s="4"/>
      <c r="H395" s="4"/>
      <c r="I395" s="6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"/>
      <c r="B396" s="2"/>
      <c r="C396" s="241"/>
      <c r="D396" s="241"/>
      <c r="E396" s="2"/>
      <c r="F396" s="2"/>
      <c r="G396" s="4"/>
      <c r="H396" s="4"/>
      <c r="I396" s="6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"/>
      <c r="B397" s="2"/>
      <c r="C397" s="241"/>
      <c r="D397" s="241"/>
      <c r="E397" s="2"/>
      <c r="F397" s="2"/>
      <c r="G397" s="4"/>
      <c r="H397" s="4"/>
      <c r="I397" s="6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"/>
      <c r="B398" s="2"/>
      <c r="C398" s="241"/>
      <c r="D398" s="241"/>
      <c r="E398" s="2"/>
      <c r="F398" s="2"/>
      <c r="G398" s="4"/>
      <c r="H398" s="4"/>
      <c r="I398" s="6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"/>
      <c r="B399" s="2"/>
      <c r="C399" s="241"/>
      <c r="D399" s="241"/>
      <c r="E399" s="2"/>
      <c r="F399" s="2"/>
      <c r="G399" s="4"/>
      <c r="H399" s="4"/>
      <c r="I399" s="6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"/>
      <c r="B400" s="2"/>
      <c r="C400" s="241"/>
      <c r="D400" s="241"/>
      <c r="E400" s="2"/>
      <c r="F400" s="2"/>
      <c r="G400" s="4"/>
      <c r="H400" s="4"/>
      <c r="I400" s="6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"/>
      <c r="B401" s="2"/>
      <c r="C401" s="241"/>
      <c r="D401" s="241"/>
      <c r="E401" s="2"/>
      <c r="F401" s="2"/>
      <c r="G401" s="4"/>
      <c r="H401" s="4"/>
      <c r="I401" s="6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"/>
      <c r="B402" s="2"/>
      <c r="C402" s="241"/>
      <c r="D402" s="241"/>
      <c r="E402" s="2"/>
      <c r="F402" s="2"/>
      <c r="G402" s="4"/>
      <c r="H402" s="4"/>
      <c r="I402" s="6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"/>
      <c r="B403" s="2"/>
      <c r="C403" s="241"/>
      <c r="D403" s="241"/>
      <c r="E403" s="2"/>
      <c r="F403" s="2"/>
      <c r="G403" s="4"/>
      <c r="H403" s="4"/>
      <c r="I403" s="6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"/>
      <c r="B404" s="2"/>
      <c r="C404" s="241"/>
      <c r="D404" s="241"/>
      <c r="E404" s="2"/>
      <c r="F404" s="2"/>
      <c r="G404" s="4"/>
      <c r="H404" s="4"/>
      <c r="I404" s="6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"/>
      <c r="B405" s="2"/>
      <c r="C405" s="241"/>
      <c r="D405" s="241"/>
      <c r="E405" s="2"/>
      <c r="F405" s="2"/>
      <c r="G405" s="4"/>
      <c r="H405" s="4"/>
      <c r="I405" s="6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"/>
      <c r="B406" s="2"/>
      <c r="C406" s="241"/>
      <c r="D406" s="241"/>
      <c r="E406" s="2"/>
      <c r="F406" s="2"/>
      <c r="G406" s="4"/>
      <c r="H406" s="4"/>
      <c r="I406" s="6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"/>
      <c r="B407" s="2"/>
      <c r="C407" s="241"/>
      <c r="D407" s="241"/>
      <c r="E407" s="2"/>
      <c r="F407" s="2"/>
      <c r="G407" s="4"/>
      <c r="H407" s="4"/>
      <c r="I407" s="6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"/>
      <c r="B408" s="2"/>
      <c r="C408" s="241"/>
      <c r="D408" s="241"/>
      <c r="E408" s="2"/>
      <c r="F408" s="2"/>
      <c r="G408" s="4"/>
      <c r="H408" s="4"/>
      <c r="I408" s="6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"/>
      <c r="B409" s="2"/>
      <c r="C409" s="241"/>
      <c r="D409" s="241"/>
      <c r="E409" s="2"/>
      <c r="F409" s="2"/>
      <c r="G409" s="4"/>
      <c r="H409" s="4"/>
      <c r="I409" s="6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"/>
      <c r="B410" s="2"/>
      <c r="C410" s="241"/>
      <c r="D410" s="241"/>
      <c r="E410" s="2"/>
      <c r="F410" s="2"/>
      <c r="G410" s="4"/>
      <c r="H410" s="4"/>
      <c r="I410" s="6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"/>
      <c r="B411" s="2"/>
      <c r="C411" s="241"/>
      <c r="D411" s="241"/>
      <c r="E411" s="2"/>
      <c r="F411" s="2"/>
      <c r="G411" s="4"/>
      <c r="H411" s="4"/>
      <c r="I411" s="6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"/>
      <c r="B412" s="2"/>
      <c r="C412" s="241"/>
      <c r="D412" s="241"/>
      <c r="E412" s="2"/>
      <c r="F412" s="2"/>
      <c r="G412" s="4"/>
      <c r="H412" s="4"/>
      <c r="I412" s="6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"/>
      <c r="B413" s="2"/>
      <c r="C413" s="241"/>
      <c r="D413" s="241"/>
      <c r="E413" s="2"/>
      <c r="F413" s="2"/>
      <c r="G413" s="4"/>
      <c r="H413" s="4"/>
      <c r="I413" s="6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"/>
      <c r="B414" s="2"/>
      <c r="C414" s="241"/>
      <c r="D414" s="241"/>
      <c r="E414" s="2"/>
      <c r="F414" s="2"/>
      <c r="G414" s="4"/>
      <c r="H414" s="4"/>
      <c r="I414" s="6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"/>
      <c r="B415" s="2"/>
      <c r="C415" s="241"/>
      <c r="D415" s="241"/>
      <c r="E415" s="2"/>
      <c r="F415" s="2"/>
      <c r="G415" s="4"/>
      <c r="H415" s="4"/>
      <c r="I415" s="6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"/>
      <c r="B416" s="2"/>
      <c r="C416" s="241"/>
      <c r="D416" s="241"/>
      <c r="E416" s="2"/>
      <c r="F416" s="2"/>
      <c r="G416" s="4"/>
      <c r="H416" s="4"/>
      <c r="I416" s="6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"/>
      <c r="B417" s="2"/>
      <c r="C417" s="241"/>
      <c r="D417" s="241"/>
      <c r="E417" s="2"/>
      <c r="F417" s="2"/>
      <c r="G417" s="4"/>
      <c r="H417" s="4"/>
      <c r="I417" s="6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"/>
      <c r="B418" s="2"/>
      <c r="C418" s="241"/>
      <c r="D418" s="241"/>
      <c r="E418" s="2"/>
      <c r="F418" s="2"/>
      <c r="G418" s="4"/>
      <c r="H418" s="4"/>
      <c r="I418" s="6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"/>
      <c r="B419" s="2"/>
      <c r="C419" s="241"/>
      <c r="D419" s="241"/>
      <c r="E419" s="2"/>
      <c r="F419" s="2"/>
      <c r="G419" s="4"/>
      <c r="H419" s="4"/>
      <c r="I419" s="6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"/>
      <c r="B420" s="2"/>
      <c r="C420" s="241"/>
      <c r="D420" s="241"/>
      <c r="E420" s="2"/>
      <c r="F420" s="2"/>
      <c r="G420" s="4"/>
      <c r="H420" s="4"/>
      <c r="I420" s="6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"/>
      <c r="B421" s="2"/>
      <c r="C421" s="241"/>
      <c r="D421" s="241"/>
      <c r="E421" s="2"/>
      <c r="F421" s="2"/>
      <c r="G421" s="4"/>
      <c r="H421" s="4"/>
      <c r="I421" s="6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"/>
      <c r="B422" s="2"/>
      <c r="C422" s="241"/>
      <c r="D422" s="241"/>
      <c r="E422" s="2"/>
      <c r="F422" s="2"/>
      <c r="G422" s="4"/>
      <c r="H422" s="4"/>
      <c r="I422" s="6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"/>
      <c r="B423" s="2"/>
      <c r="C423" s="241"/>
      <c r="D423" s="241"/>
      <c r="E423" s="2"/>
      <c r="F423" s="2"/>
      <c r="G423" s="4"/>
      <c r="H423" s="4"/>
      <c r="I423" s="6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"/>
      <c r="B424" s="2"/>
      <c r="C424" s="241"/>
      <c r="D424" s="241"/>
      <c r="E424" s="2"/>
      <c r="F424" s="2"/>
      <c r="G424" s="4"/>
      <c r="H424" s="4"/>
      <c r="I424" s="6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"/>
      <c r="B425" s="2"/>
      <c r="C425" s="241"/>
      <c r="D425" s="241"/>
      <c r="E425" s="2"/>
      <c r="F425" s="2"/>
      <c r="G425" s="4"/>
      <c r="H425" s="4"/>
      <c r="I425" s="6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"/>
      <c r="B426" s="2"/>
      <c r="C426" s="241"/>
      <c r="D426" s="241"/>
      <c r="E426" s="2"/>
      <c r="F426" s="2"/>
      <c r="G426" s="4"/>
      <c r="H426" s="4"/>
      <c r="I426" s="6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"/>
      <c r="B427" s="2"/>
      <c r="C427" s="241"/>
      <c r="D427" s="241"/>
      <c r="E427" s="2"/>
      <c r="F427" s="2"/>
      <c r="G427" s="4"/>
      <c r="H427" s="4"/>
      <c r="I427" s="6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"/>
      <c r="B428" s="2"/>
      <c r="C428" s="241"/>
      <c r="D428" s="241"/>
      <c r="E428" s="2"/>
      <c r="F428" s="2"/>
      <c r="G428" s="4"/>
      <c r="H428" s="4"/>
      <c r="I428" s="6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"/>
      <c r="B429" s="2"/>
      <c r="C429" s="241"/>
      <c r="D429" s="241"/>
      <c r="E429" s="2"/>
      <c r="F429" s="2"/>
      <c r="G429" s="4"/>
      <c r="H429" s="4"/>
      <c r="I429" s="6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"/>
      <c r="B430" s="2"/>
      <c r="C430" s="241"/>
      <c r="D430" s="241"/>
      <c r="E430" s="2"/>
      <c r="F430" s="2"/>
      <c r="G430" s="4"/>
      <c r="H430" s="4"/>
      <c r="I430" s="6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"/>
      <c r="B431" s="2"/>
      <c r="C431" s="241"/>
      <c r="D431" s="241"/>
      <c r="E431" s="2"/>
      <c r="F431" s="2"/>
      <c r="G431" s="4"/>
      <c r="H431" s="4"/>
      <c r="I431" s="6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"/>
      <c r="B432" s="2"/>
      <c r="C432" s="241"/>
      <c r="D432" s="241"/>
      <c r="E432" s="2"/>
      <c r="F432" s="2"/>
      <c r="G432" s="4"/>
      <c r="H432" s="4"/>
      <c r="I432" s="6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"/>
      <c r="B433" s="2"/>
      <c r="C433" s="241"/>
      <c r="D433" s="241"/>
      <c r="E433" s="2"/>
      <c r="F433" s="2"/>
      <c r="G433" s="4"/>
      <c r="H433" s="4"/>
      <c r="I433" s="6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"/>
      <c r="B434" s="2"/>
      <c r="C434" s="241"/>
      <c r="D434" s="241"/>
      <c r="E434" s="2"/>
      <c r="F434" s="2"/>
      <c r="G434" s="4"/>
      <c r="H434" s="4"/>
      <c r="I434" s="6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"/>
      <c r="B435" s="2"/>
      <c r="C435" s="241"/>
      <c r="D435" s="241"/>
      <c r="E435" s="2"/>
      <c r="F435" s="2"/>
      <c r="G435" s="4"/>
      <c r="H435" s="4"/>
      <c r="I435" s="6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"/>
      <c r="B436" s="2"/>
      <c r="C436" s="241"/>
      <c r="D436" s="241"/>
      <c r="E436" s="2"/>
      <c r="F436" s="2"/>
      <c r="G436" s="4"/>
      <c r="H436" s="4"/>
      <c r="I436" s="6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"/>
      <c r="B437" s="2"/>
      <c r="C437" s="241"/>
      <c r="D437" s="241"/>
      <c r="E437" s="2"/>
      <c r="F437" s="2"/>
      <c r="G437" s="4"/>
      <c r="H437" s="4"/>
      <c r="I437" s="6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"/>
      <c r="B438" s="2"/>
      <c r="C438" s="241"/>
      <c r="D438" s="241"/>
      <c r="E438" s="2"/>
      <c r="F438" s="2"/>
      <c r="G438" s="4"/>
      <c r="H438" s="4"/>
      <c r="I438" s="6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"/>
      <c r="B439" s="2"/>
      <c r="C439" s="241"/>
      <c r="D439" s="241"/>
      <c r="E439" s="2"/>
      <c r="F439" s="2"/>
      <c r="G439" s="4"/>
      <c r="H439" s="4"/>
      <c r="I439" s="6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"/>
      <c r="B440" s="2"/>
      <c r="C440" s="241"/>
      <c r="D440" s="241"/>
      <c r="E440" s="2"/>
      <c r="F440" s="2"/>
      <c r="G440" s="4"/>
      <c r="H440" s="4"/>
      <c r="I440" s="6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"/>
      <c r="B441" s="2"/>
      <c r="C441" s="241"/>
      <c r="D441" s="241"/>
      <c r="E441" s="2"/>
      <c r="F441" s="2"/>
      <c r="G441" s="4"/>
      <c r="H441" s="4"/>
      <c r="I441" s="6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"/>
      <c r="B442" s="2"/>
      <c r="C442" s="241"/>
      <c r="D442" s="241"/>
      <c r="E442" s="2"/>
      <c r="F442" s="2"/>
      <c r="G442" s="4"/>
      <c r="H442" s="4"/>
      <c r="I442" s="6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"/>
      <c r="B443" s="2"/>
      <c r="C443" s="241"/>
      <c r="D443" s="241"/>
      <c r="E443" s="2"/>
      <c r="F443" s="2"/>
      <c r="G443" s="4"/>
      <c r="H443" s="4"/>
      <c r="I443" s="6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"/>
      <c r="B444" s="2"/>
      <c r="C444" s="241"/>
      <c r="D444" s="241"/>
      <c r="E444" s="2"/>
      <c r="F444" s="2"/>
      <c r="G444" s="4"/>
      <c r="H444" s="4"/>
      <c r="I444" s="6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"/>
      <c r="B445" s="2"/>
      <c r="C445" s="241"/>
      <c r="D445" s="241"/>
      <c r="E445" s="2"/>
      <c r="F445" s="2"/>
      <c r="G445" s="4"/>
      <c r="H445" s="4"/>
      <c r="I445" s="6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"/>
      <c r="B446" s="2"/>
      <c r="C446" s="241"/>
      <c r="D446" s="241"/>
      <c r="E446" s="2"/>
      <c r="F446" s="2"/>
      <c r="G446" s="4"/>
      <c r="H446" s="4"/>
      <c r="I446" s="6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"/>
      <c r="B447" s="2"/>
      <c r="C447" s="241"/>
      <c r="D447" s="241"/>
      <c r="E447" s="2"/>
      <c r="F447" s="2"/>
      <c r="G447" s="4"/>
      <c r="H447" s="4"/>
      <c r="I447" s="6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"/>
      <c r="B448" s="2"/>
      <c r="C448" s="241"/>
      <c r="D448" s="241"/>
      <c r="E448" s="2"/>
      <c r="F448" s="2"/>
      <c r="G448" s="4"/>
      <c r="H448" s="4"/>
      <c r="I448" s="6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"/>
      <c r="B449" s="2"/>
      <c r="C449" s="241"/>
      <c r="D449" s="241"/>
      <c r="E449" s="2"/>
      <c r="F449" s="2"/>
      <c r="G449" s="4"/>
      <c r="H449" s="4"/>
      <c r="I449" s="6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"/>
      <c r="B450" s="2"/>
      <c r="C450" s="241"/>
      <c r="D450" s="241"/>
      <c r="E450" s="2"/>
      <c r="F450" s="2"/>
      <c r="G450" s="4"/>
      <c r="H450" s="4"/>
      <c r="I450" s="6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"/>
      <c r="B451" s="2"/>
      <c r="C451" s="241"/>
      <c r="D451" s="241"/>
      <c r="E451" s="2"/>
      <c r="F451" s="2"/>
      <c r="G451" s="4"/>
      <c r="H451" s="4"/>
      <c r="I451" s="6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"/>
      <c r="B452" s="2"/>
      <c r="C452" s="241"/>
      <c r="D452" s="241"/>
      <c r="E452" s="2"/>
      <c r="F452" s="2"/>
      <c r="G452" s="4"/>
      <c r="H452" s="4"/>
      <c r="I452" s="6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"/>
      <c r="B453" s="2"/>
      <c r="C453" s="241"/>
      <c r="D453" s="241"/>
      <c r="E453" s="2"/>
      <c r="F453" s="2"/>
      <c r="G453" s="4"/>
      <c r="H453" s="4"/>
      <c r="I453" s="6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"/>
      <c r="B454" s="2"/>
      <c r="C454" s="241"/>
      <c r="D454" s="241"/>
      <c r="E454" s="2"/>
      <c r="F454" s="2"/>
      <c r="G454" s="4"/>
      <c r="H454" s="4"/>
      <c r="I454" s="6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"/>
      <c r="B455" s="2"/>
      <c r="C455" s="241"/>
      <c r="D455" s="241"/>
      <c r="E455" s="2"/>
      <c r="F455" s="2"/>
      <c r="G455" s="4"/>
      <c r="H455" s="4"/>
      <c r="I455" s="6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"/>
      <c r="B456" s="2"/>
      <c r="C456" s="241"/>
      <c r="D456" s="241"/>
      <c r="E456" s="2"/>
      <c r="F456" s="2"/>
      <c r="G456" s="4"/>
      <c r="H456" s="4"/>
      <c r="I456" s="6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"/>
      <c r="B457" s="2"/>
      <c r="C457" s="241"/>
      <c r="D457" s="241"/>
      <c r="E457" s="2"/>
      <c r="F457" s="2"/>
      <c r="G457" s="4"/>
      <c r="H457" s="4"/>
      <c r="I457" s="6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"/>
      <c r="B458" s="2"/>
      <c r="C458" s="241"/>
      <c r="D458" s="241"/>
      <c r="E458" s="2"/>
      <c r="F458" s="2"/>
      <c r="G458" s="4"/>
      <c r="H458" s="4"/>
      <c r="I458" s="6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"/>
      <c r="B459" s="2"/>
      <c r="C459" s="241"/>
      <c r="D459" s="241"/>
      <c r="E459" s="2"/>
      <c r="F459" s="2"/>
      <c r="G459" s="4"/>
      <c r="H459" s="4"/>
      <c r="I459" s="6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"/>
      <c r="B460" s="2"/>
      <c r="C460" s="241"/>
      <c r="D460" s="241"/>
      <c r="E460" s="2"/>
      <c r="F460" s="2"/>
      <c r="G460" s="4"/>
      <c r="H460" s="4"/>
      <c r="I460" s="6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"/>
      <c r="B461" s="2"/>
      <c r="C461" s="241"/>
      <c r="D461" s="241"/>
      <c r="E461" s="2"/>
      <c r="F461" s="2"/>
      <c r="G461" s="4"/>
      <c r="H461" s="4"/>
      <c r="I461" s="6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"/>
      <c r="B462" s="2"/>
      <c r="C462" s="241"/>
      <c r="D462" s="241"/>
      <c r="E462" s="2"/>
      <c r="F462" s="2"/>
      <c r="G462" s="4"/>
      <c r="H462" s="4"/>
      <c r="I462" s="6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"/>
      <c r="B463" s="2"/>
      <c r="C463" s="241"/>
      <c r="D463" s="241"/>
      <c r="E463" s="2"/>
      <c r="F463" s="2"/>
      <c r="G463" s="4"/>
      <c r="H463" s="4"/>
      <c r="I463" s="6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"/>
      <c r="B464" s="2"/>
      <c r="C464" s="241"/>
      <c r="D464" s="241"/>
      <c r="E464" s="2"/>
      <c r="F464" s="2"/>
      <c r="G464" s="4"/>
      <c r="H464" s="4"/>
      <c r="I464" s="6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"/>
      <c r="B465" s="2"/>
      <c r="C465" s="241"/>
      <c r="D465" s="241"/>
      <c r="E465" s="2"/>
      <c r="F465" s="2"/>
      <c r="G465" s="4"/>
      <c r="H465" s="4"/>
      <c r="I465" s="6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"/>
      <c r="B466" s="2"/>
      <c r="C466" s="241"/>
      <c r="D466" s="241"/>
      <c r="E466" s="2"/>
      <c r="F466" s="2"/>
      <c r="G466" s="4"/>
      <c r="H466" s="4"/>
      <c r="I466" s="6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"/>
      <c r="B467" s="2"/>
      <c r="C467" s="241"/>
      <c r="D467" s="241"/>
      <c r="E467" s="2"/>
      <c r="F467" s="2"/>
      <c r="G467" s="4"/>
      <c r="H467" s="4"/>
      <c r="I467" s="6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"/>
      <c r="B468" s="2"/>
      <c r="C468" s="241"/>
      <c r="D468" s="241"/>
      <c r="E468" s="2"/>
      <c r="F468" s="2"/>
      <c r="G468" s="4"/>
      <c r="H468" s="4"/>
      <c r="I468" s="6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"/>
      <c r="B469" s="2"/>
      <c r="C469" s="241"/>
      <c r="D469" s="241"/>
      <c r="E469" s="2"/>
      <c r="F469" s="2"/>
      <c r="G469" s="4"/>
      <c r="H469" s="4"/>
      <c r="I469" s="6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"/>
      <c r="B470" s="2"/>
      <c r="C470" s="241"/>
      <c r="D470" s="241"/>
      <c r="E470" s="2"/>
      <c r="F470" s="2"/>
      <c r="G470" s="4"/>
      <c r="H470" s="4"/>
      <c r="I470" s="6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"/>
      <c r="B471" s="2"/>
      <c r="C471" s="241"/>
      <c r="D471" s="241"/>
      <c r="E471" s="2"/>
      <c r="F471" s="2"/>
      <c r="G471" s="4"/>
      <c r="H471" s="4"/>
      <c r="I471" s="6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"/>
      <c r="B472" s="2"/>
      <c r="C472" s="241"/>
      <c r="D472" s="241"/>
      <c r="E472" s="2"/>
      <c r="F472" s="2"/>
      <c r="G472" s="4"/>
      <c r="H472" s="4"/>
      <c r="I472" s="6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"/>
      <c r="B473" s="2"/>
      <c r="C473" s="241"/>
      <c r="D473" s="241"/>
      <c r="E473" s="2"/>
      <c r="F473" s="2"/>
      <c r="G473" s="4"/>
      <c r="H473" s="4"/>
      <c r="I473" s="6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"/>
      <c r="B474" s="2"/>
      <c r="C474" s="241"/>
      <c r="D474" s="241"/>
      <c r="E474" s="2"/>
      <c r="F474" s="2"/>
      <c r="G474" s="4"/>
      <c r="H474" s="4"/>
      <c r="I474" s="6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"/>
      <c r="B475" s="2"/>
      <c r="C475" s="241"/>
      <c r="D475" s="241"/>
      <c r="E475" s="2"/>
      <c r="F475" s="2"/>
      <c r="G475" s="4"/>
      <c r="H475" s="4"/>
      <c r="I475" s="6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"/>
      <c r="B476" s="2"/>
      <c r="C476" s="241"/>
      <c r="D476" s="241"/>
      <c r="E476" s="2"/>
      <c r="F476" s="2"/>
      <c r="G476" s="4"/>
      <c r="H476" s="4"/>
      <c r="I476" s="6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"/>
      <c r="B477" s="2"/>
      <c r="C477" s="241"/>
      <c r="D477" s="241"/>
      <c r="E477" s="2"/>
      <c r="F477" s="2"/>
      <c r="G477" s="4"/>
      <c r="H477" s="4"/>
      <c r="I477" s="6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"/>
      <c r="B478" s="2"/>
      <c r="C478" s="241"/>
      <c r="D478" s="241"/>
      <c r="E478" s="2"/>
      <c r="F478" s="2"/>
      <c r="G478" s="4"/>
      <c r="H478" s="4"/>
      <c r="I478" s="6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"/>
      <c r="B479" s="2"/>
      <c r="C479" s="241"/>
      <c r="D479" s="241"/>
      <c r="E479" s="2"/>
      <c r="F479" s="2"/>
      <c r="G479" s="4"/>
      <c r="H479" s="4"/>
      <c r="I479" s="6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"/>
      <c r="B480" s="2"/>
      <c r="C480" s="241"/>
      <c r="D480" s="241"/>
      <c r="E480" s="2"/>
      <c r="F480" s="2"/>
      <c r="G480" s="4"/>
      <c r="H480" s="4"/>
      <c r="I480" s="6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"/>
      <c r="B481" s="2"/>
      <c r="C481" s="241"/>
      <c r="D481" s="241"/>
      <c r="E481" s="2"/>
      <c r="F481" s="2"/>
      <c r="G481" s="4"/>
      <c r="H481" s="4"/>
      <c r="I481" s="6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"/>
      <c r="B482" s="2"/>
      <c r="C482" s="241"/>
      <c r="D482" s="241"/>
      <c r="E482" s="2"/>
      <c r="F482" s="2"/>
      <c r="G482" s="4"/>
      <c r="H482" s="4"/>
      <c r="I482" s="6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"/>
      <c r="B483" s="2"/>
      <c r="C483" s="241"/>
      <c r="D483" s="241"/>
      <c r="E483" s="2"/>
      <c r="F483" s="2"/>
      <c r="G483" s="4"/>
      <c r="H483" s="4"/>
      <c r="I483" s="6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"/>
      <c r="B484" s="2"/>
      <c r="C484" s="241"/>
      <c r="D484" s="241"/>
      <c r="E484" s="2"/>
      <c r="F484" s="2"/>
      <c r="G484" s="4"/>
      <c r="H484" s="4"/>
      <c r="I484" s="6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"/>
      <c r="B485" s="2"/>
      <c r="C485" s="241"/>
      <c r="D485" s="241"/>
      <c r="E485" s="2"/>
      <c r="F485" s="2"/>
      <c r="G485" s="4"/>
      <c r="H485" s="4"/>
      <c r="I485" s="6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"/>
      <c r="B486" s="2"/>
      <c r="C486" s="241"/>
      <c r="D486" s="241"/>
      <c r="E486" s="2"/>
      <c r="F486" s="2"/>
      <c r="G486" s="4"/>
      <c r="H486" s="4"/>
      <c r="I486" s="6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"/>
      <c r="B487" s="2"/>
      <c r="C487" s="241"/>
      <c r="D487" s="241"/>
      <c r="E487" s="2"/>
      <c r="F487" s="2"/>
      <c r="G487" s="4"/>
      <c r="H487" s="4"/>
      <c r="I487" s="6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"/>
      <c r="B488" s="2"/>
      <c r="C488" s="241"/>
      <c r="D488" s="241"/>
      <c r="E488" s="2"/>
      <c r="F488" s="2"/>
      <c r="G488" s="4"/>
      <c r="H488" s="4"/>
      <c r="I488" s="6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"/>
      <c r="B489" s="2"/>
      <c r="C489" s="241"/>
      <c r="D489" s="241"/>
      <c r="E489" s="2"/>
      <c r="F489" s="2"/>
      <c r="G489" s="4"/>
      <c r="H489" s="4"/>
      <c r="I489" s="6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"/>
      <c r="B490" s="2"/>
      <c r="C490" s="241"/>
      <c r="D490" s="241"/>
      <c r="E490" s="2"/>
      <c r="F490" s="2"/>
      <c r="G490" s="4"/>
      <c r="H490" s="4"/>
      <c r="I490" s="6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"/>
      <c r="B491" s="2"/>
      <c r="C491" s="241"/>
      <c r="D491" s="241"/>
      <c r="E491" s="2"/>
      <c r="F491" s="2"/>
      <c r="G491" s="4"/>
      <c r="H491" s="4"/>
      <c r="I491" s="6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"/>
      <c r="B492" s="2"/>
      <c r="C492" s="241"/>
      <c r="D492" s="241"/>
      <c r="E492" s="2"/>
      <c r="F492" s="2"/>
      <c r="G492" s="4"/>
      <c r="H492" s="4"/>
      <c r="I492" s="6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"/>
      <c r="B493" s="2"/>
      <c r="C493" s="241"/>
      <c r="D493" s="241"/>
      <c r="E493" s="2"/>
      <c r="F493" s="2"/>
      <c r="G493" s="4"/>
      <c r="H493" s="4"/>
      <c r="I493" s="6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"/>
      <c r="B494" s="2"/>
      <c r="C494" s="241"/>
      <c r="D494" s="241"/>
      <c r="E494" s="2"/>
      <c r="F494" s="2"/>
      <c r="G494" s="4"/>
      <c r="H494" s="4"/>
      <c r="I494" s="6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"/>
      <c r="B495" s="2"/>
      <c r="C495" s="241"/>
      <c r="D495" s="241"/>
      <c r="E495" s="2"/>
      <c r="F495" s="2"/>
      <c r="G495" s="4"/>
      <c r="H495" s="4"/>
      <c r="I495" s="6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"/>
      <c r="B496" s="2"/>
      <c r="C496" s="241"/>
      <c r="D496" s="241"/>
      <c r="E496" s="2"/>
      <c r="F496" s="2"/>
      <c r="G496" s="4"/>
      <c r="H496" s="4"/>
      <c r="I496" s="6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"/>
      <c r="B497" s="2"/>
      <c r="C497" s="241"/>
      <c r="D497" s="241"/>
      <c r="E497" s="2"/>
      <c r="F497" s="2"/>
      <c r="G497" s="4"/>
      <c r="H497" s="4"/>
      <c r="I497" s="6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"/>
      <c r="B498" s="2"/>
      <c r="C498" s="241"/>
      <c r="D498" s="241"/>
      <c r="E498" s="2"/>
      <c r="F498" s="2"/>
      <c r="G498" s="4"/>
      <c r="H498" s="4"/>
      <c r="I498" s="6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"/>
      <c r="B499" s="2"/>
      <c r="C499" s="241"/>
      <c r="D499" s="241"/>
      <c r="E499" s="2"/>
      <c r="F499" s="2"/>
      <c r="G499" s="4"/>
      <c r="H499" s="4"/>
      <c r="I499" s="6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"/>
      <c r="B500" s="2"/>
      <c r="C500" s="241"/>
      <c r="D500" s="241"/>
      <c r="E500" s="2"/>
      <c r="F500" s="2"/>
      <c r="G500" s="4"/>
      <c r="H500" s="4"/>
      <c r="I500" s="6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"/>
      <c r="B501" s="2"/>
      <c r="C501" s="241"/>
      <c r="D501" s="241"/>
      <c r="E501" s="2"/>
      <c r="F501" s="2"/>
      <c r="G501" s="4"/>
      <c r="H501" s="4"/>
      <c r="I501" s="6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"/>
      <c r="B502" s="2"/>
      <c r="C502" s="241"/>
      <c r="D502" s="241"/>
      <c r="E502" s="2"/>
      <c r="F502" s="2"/>
      <c r="G502" s="4"/>
      <c r="H502" s="4"/>
      <c r="I502" s="6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"/>
      <c r="B503" s="2"/>
      <c r="C503" s="241"/>
      <c r="D503" s="241"/>
      <c r="E503" s="2"/>
      <c r="F503" s="2"/>
      <c r="G503" s="4"/>
      <c r="H503" s="4"/>
      <c r="I503" s="6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"/>
      <c r="B504" s="2"/>
      <c r="C504" s="241"/>
      <c r="D504" s="241"/>
      <c r="E504" s="2"/>
      <c r="F504" s="2"/>
      <c r="G504" s="4"/>
      <c r="H504" s="4"/>
      <c r="I504" s="6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"/>
      <c r="B505" s="2"/>
      <c r="C505" s="241"/>
      <c r="D505" s="241"/>
      <c r="E505" s="2"/>
      <c r="F505" s="2"/>
      <c r="G505" s="4"/>
      <c r="H505" s="4"/>
      <c r="I505" s="6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"/>
      <c r="B506" s="2"/>
      <c r="C506" s="241"/>
      <c r="D506" s="241"/>
      <c r="E506" s="2"/>
      <c r="F506" s="2"/>
      <c r="G506" s="4"/>
      <c r="H506" s="4"/>
      <c r="I506" s="6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"/>
      <c r="B507" s="2"/>
      <c r="C507" s="241"/>
      <c r="D507" s="241"/>
      <c r="E507" s="2"/>
      <c r="F507" s="2"/>
      <c r="G507" s="4"/>
      <c r="H507" s="4"/>
      <c r="I507" s="6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"/>
      <c r="B508" s="2"/>
      <c r="C508" s="241"/>
      <c r="D508" s="241"/>
      <c r="E508" s="2"/>
      <c r="F508" s="2"/>
      <c r="G508" s="4"/>
      <c r="H508" s="4"/>
      <c r="I508" s="6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"/>
      <c r="B509" s="2"/>
      <c r="C509" s="241"/>
      <c r="D509" s="241"/>
      <c r="E509" s="2"/>
      <c r="F509" s="2"/>
      <c r="G509" s="4"/>
      <c r="H509" s="4"/>
      <c r="I509" s="6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"/>
      <c r="B510" s="2"/>
      <c r="C510" s="241"/>
      <c r="D510" s="241"/>
      <c r="E510" s="2"/>
      <c r="F510" s="2"/>
      <c r="G510" s="4"/>
      <c r="H510" s="4"/>
      <c r="I510" s="6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"/>
      <c r="B511" s="2"/>
      <c r="C511" s="241"/>
      <c r="D511" s="241"/>
      <c r="E511" s="2"/>
      <c r="F511" s="2"/>
      <c r="G511" s="4"/>
      <c r="H511" s="4"/>
      <c r="I511" s="6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"/>
      <c r="B512" s="2"/>
      <c r="C512" s="241"/>
      <c r="D512" s="241"/>
      <c r="E512" s="2"/>
      <c r="F512" s="2"/>
      <c r="G512" s="4"/>
      <c r="H512" s="4"/>
      <c r="I512" s="6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"/>
      <c r="B513" s="2"/>
      <c r="C513" s="241"/>
      <c r="D513" s="241"/>
      <c r="E513" s="2"/>
      <c r="F513" s="2"/>
      <c r="G513" s="4"/>
      <c r="H513" s="4"/>
      <c r="I513" s="6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"/>
      <c r="B514" s="2"/>
      <c r="C514" s="241"/>
      <c r="D514" s="241"/>
      <c r="E514" s="2"/>
      <c r="F514" s="2"/>
      <c r="G514" s="4"/>
      <c r="H514" s="4"/>
      <c r="I514" s="6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"/>
      <c r="B515" s="2"/>
      <c r="C515" s="241"/>
      <c r="D515" s="241"/>
      <c r="E515" s="2"/>
      <c r="F515" s="2"/>
      <c r="G515" s="4"/>
      <c r="H515" s="4"/>
      <c r="I515" s="6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"/>
      <c r="B516" s="2"/>
      <c r="C516" s="241"/>
      <c r="D516" s="241"/>
      <c r="E516" s="2"/>
      <c r="F516" s="2"/>
      <c r="G516" s="4"/>
      <c r="H516" s="4"/>
      <c r="I516" s="6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"/>
      <c r="B517" s="2"/>
      <c r="C517" s="241"/>
      <c r="D517" s="241"/>
      <c r="E517" s="2"/>
      <c r="F517" s="2"/>
      <c r="G517" s="4"/>
      <c r="H517" s="4"/>
      <c r="I517" s="6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"/>
      <c r="B518" s="2"/>
      <c r="C518" s="241"/>
      <c r="D518" s="241"/>
      <c r="E518" s="2"/>
      <c r="F518" s="2"/>
      <c r="G518" s="4"/>
      <c r="H518" s="4"/>
      <c r="I518" s="6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"/>
      <c r="B519" s="2"/>
      <c r="C519" s="241"/>
      <c r="D519" s="241"/>
      <c r="E519" s="2"/>
      <c r="F519" s="2"/>
      <c r="G519" s="4"/>
      <c r="H519" s="4"/>
      <c r="I519" s="6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"/>
      <c r="B520" s="2"/>
      <c r="C520" s="241"/>
      <c r="D520" s="241"/>
      <c r="E520" s="2"/>
      <c r="F520" s="2"/>
      <c r="G520" s="4"/>
      <c r="H520" s="4"/>
      <c r="I520" s="6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"/>
      <c r="B521" s="2"/>
      <c r="C521" s="241"/>
      <c r="D521" s="241"/>
      <c r="E521" s="2"/>
      <c r="F521" s="2"/>
      <c r="G521" s="4"/>
      <c r="H521" s="4"/>
      <c r="I521" s="6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"/>
      <c r="B522" s="2"/>
      <c r="C522" s="241"/>
      <c r="D522" s="241"/>
      <c r="E522" s="2"/>
      <c r="F522" s="2"/>
      <c r="G522" s="4"/>
      <c r="H522" s="4"/>
      <c r="I522" s="6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"/>
      <c r="B523" s="2"/>
      <c r="C523" s="241"/>
      <c r="D523" s="241"/>
      <c r="E523" s="2"/>
      <c r="F523" s="2"/>
      <c r="G523" s="4"/>
      <c r="H523" s="4"/>
      <c r="I523" s="6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"/>
      <c r="B524" s="2"/>
      <c r="C524" s="241"/>
      <c r="D524" s="241"/>
      <c r="E524" s="2"/>
      <c r="F524" s="2"/>
      <c r="G524" s="4"/>
      <c r="H524" s="4"/>
      <c r="I524" s="6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"/>
      <c r="B525" s="2"/>
      <c r="C525" s="241"/>
      <c r="D525" s="241"/>
      <c r="E525" s="2"/>
      <c r="F525" s="2"/>
      <c r="G525" s="4"/>
      <c r="H525" s="4"/>
      <c r="I525" s="6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"/>
      <c r="B526" s="2"/>
      <c r="C526" s="241"/>
      <c r="D526" s="241"/>
      <c r="E526" s="2"/>
      <c r="F526" s="2"/>
      <c r="G526" s="4"/>
      <c r="H526" s="4"/>
      <c r="I526" s="6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"/>
      <c r="B527" s="2"/>
      <c r="C527" s="241"/>
      <c r="D527" s="241"/>
      <c r="E527" s="2"/>
      <c r="F527" s="2"/>
      <c r="G527" s="4"/>
      <c r="H527" s="4"/>
      <c r="I527" s="6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"/>
      <c r="B528" s="2"/>
      <c r="C528" s="241"/>
      <c r="D528" s="241"/>
      <c r="E528" s="2"/>
      <c r="F528" s="2"/>
      <c r="G528" s="4"/>
      <c r="H528" s="4"/>
      <c r="I528" s="6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"/>
      <c r="B529" s="2"/>
      <c r="C529" s="241"/>
      <c r="D529" s="241"/>
      <c r="E529" s="2"/>
      <c r="F529" s="2"/>
      <c r="G529" s="4"/>
      <c r="H529" s="4"/>
      <c r="I529" s="6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"/>
      <c r="B530" s="2"/>
      <c r="C530" s="241"/>
      <c r="D530" s="241"/>
      <c r="E530" s="2"/>
      <c r="F530" s="2"/>
      <c r="G530" s="4"/>
      <c r="H530" s="4"/>
      <c r="I530" s="6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"/>
      <c r="B531" s="2"/>
      <c r="C531" s="241"/>
      <c r="D531" s="241"/>
      <c r="E531" s="2"/>
      <c r="F531" s="2"/>
      <c r="G531" s="4"/>
      <c r="H531" s="4"/>
      <c r="I531" s="6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"/>
      <c r="B532" s="2"/>
      <c r="C532" s="241"/>
      <c r="D532" s="241"/>
      <c r="E532" s="2"/>
      <c r="F532" s="2"/>
      <c r="G532" s="4"/>
      <c r="H532" s="4"/>
      <c r="I532" s="6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"/>
      <c r="B533" s="2"/>
      <c r="C533" s="241"/>
      <c r="D533" s="241"/>
      <c r="E533" s="2"/>
      <c r="F533" s="2"/>
      <c r="G533" s="4"/>
      <c r="H533" s="4"/>
      <c r="I533" s="6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"/>
      <c r="B534" s="2"/>
      <c r="C534" s="241"/>
      <c r="D534" s="241"/>
      <c r="E534" s="2"/>
      <c r="F534" s="2"/>
      <c r="G534" s="4"/>
      <c r="H534" s="4"/>
      <c r="I534" s="6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"/>
      <c r="B535" s="2"/>
      <c r="C535" s="241"/>
      <c r="D535" s="241"/>
      <c r="E535" s="2"/>
      <c r="F535" s="2"/>
      <c r="G535" s="4"/>
      <c r="H535" s="4"/>
      <c r="I535" s="6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"/>
      <c r="B536" s="2"/>
      <c r="C536" s="241"/>
      <c r="D536" s="241"/>
      <c r="E536" s="2"/>
      <c r="F536" s="2"/>
      <c r="G536" s="4"/>
      <c r="H536" s="4"/>
      <c r="I536" s="6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"/>
      <c r="B537" s="2"/>
      <c r="C537" s="241"/>
      <c r="D537" s="241"/>
      <c r="E537" s="2"/>
      <c r="F537" s="2"/>
      <c r="G537" s="4"/>
      <c r="H537" s="4"/>
      <c r="I537" s="6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"/>
      <c r="B538" s="2"/>
      <c r="C538" s="241"/>
      <c r="D538" s="241"/>
      <c r="E538" s="2"/>
      <c r="F538" s="2"/>
      <c r="G538" s="4"/>
      <c r="H538" s="4"/>
      <c r="I538" s="6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"/>
      <c r="B539" s="2"/>
      <c r="C539" s="241"/>
      <c r="D539" s="241"/>
      <c r="E539" s="2"/>
      <c r="F539" s="2"/>
      <c r="G539" s="4"/>
      <c r="H539" s="4"/>
      <c r="I539" s="6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"/>
      <c r="B540" s="2"/>
      <c r="C540" s="241"/>
      <c r="D540" s="241"/>
      <c r="E540" s="2"/>
      <c r="F540" s="2"/>
      <c r="G540" s="4"/>
      <c r="H540" s="4"/>
      <c r="I540" s="6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"/>
      <c r="B541" s="2"/>
      <c r="C541" s="241"/>
      <c r="D541" s="241"/>
      <c r="E541" s="2"/>
      <c r="F541" s="2"/>
      <c r="G541" s="4"/>
      <c r="H541" s="4"/>
      <c r="I541" s="6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"/>
      <c r="B542" s="2"/>
      <c r="C542" s="241"/>
      <c r="D542" s="241"/>
      <c r="E542" s="2"/>
      <c r="F542" s="2"/>
      <c r="G542" s="4"/>
      <c r="H542" s="4"/>
      <c r="I542" s="6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"/>
      <c r="B543" s="2"/>
      <c r="C543" s="241"/>
      <c r="D543" s="241"/>
      <c r="E543" s="2"/>
      <c r="F543" s="2"/>
      <c r="G543" s="4"/>
      <c r="H543" s="4"/>
      <c r="I543" s="6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"/>
      <c r="B544" s="2"/>
      <c r="C544" s="241"/>
      <c r="D544" s="241"/>
      <c r="E544" s="2"/>
      <c r="F544" s="2"/>
      <c r="G544" s="4"/>
      <c r="H544" s="4"/>
      <c r="I544" s="6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"/>
      <c r="B545" s="2"/>
      <c r="C545" s="241"/>
      <c r="D545" s="241"/>
      <c r="E545" s="2"/>
      <c r="F545" s="2"/>
      <c r="G545" s="4"/>
      <c r="H545" s="4"/>
      <c r="I545" s="6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"/>
      <c r="B546" s="2"/>
      <c r="C546" s="241"/>
      <c r="D546" s="241"/>
      <c r="E546" s="2"/>
      <c r="F546" s="2"/>
      <c r="G546" s="4"/>
      <c r="H546" s="4"/>
      <c r="I546" s="6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"/>
      <c r="B547" s="2"/>
      <c r="C547" s="241"/>
      <c r="D547" s="241"/>
      <c r="E547" s="2"/>
      <c r="F547" s="2"/>
      <c r="G547" s="4"/>
      <c r="H547" s="4"/>
      <c r="I547" s="6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"/>
      <c r="B548" s="2"/>
      <c r="C548" s="241"/>
      <c r="D548" s="241"/>
      <c r="E548" s="2"/>
      <c r="F548" s="2"/>
      <c r="G548" s="4"/>
      <c r="H548" s="4"/>
      <c r="I548" s="6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"/>
      <c r="B549" s="2"/>
      <c r="C549" s="241"/>
      <c r="D549" s="241"/>
      <c r="E549" s="2"/>
      <c r="F549" s="2"/>
      <c r="G549" s="4"/>
      <c r="H549" s="4"/>
      <c r="I549" s="6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"/>
      <c r="B550" s="2"/>
      <c r="C550" s="241"/>
      <c r="D550" s="241"/>
      <c r="E550" s="2"/>
      <c r="F550" s="2"/>
      <c r="G550" s="4"/>
      <c r="H550" s="4"/>
      <c r="I550" s="6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"/>
      <c r="B551" s="2"/>
      <c r="C551" s="241"/>
      <c r="D551" s="241"/>
      <c r="E551" s="2"/>
      <c r="F551" s="2"/>
      <c r="G551" s="4"/>
      <c r="H551" s="4"/>
      <c r="I551" s="6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"/>
      <c r="B552" s="2"/>
      <c r="C552" s="241"/>
      <c r="D552" s="241"/>
      <c r="E552" s="2"/>
      <c r="F552" s="2"/>
      <c r="G552" s="4"/>
      <c r="H552" s="4"/>
      <c r="I552" s="6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"/>
      <c r="B553" s="2"/>
      <c r="C553" s="241"/>
      <c r="D553" s="241"/>
      <c r="E553" s="2"/>
      <c r="F553" s="2"/>
      <c r="G553" s="4"/>
      <c r="H553" s="4"/>
      <c r="I553" s="6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"/>
      <c r="B554" s="2"/>
      <c r="C554" s="241"/>
      <c r="D554" s="241"/>
      <c r="E554" s="2"/>
      <c r="F554" s="2"/>
      <c r="G554" s="4"/>
      <c r="H554" s="4"/>
      <c r="I554" s="6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"/>
      <c r="B555" s="2"/>
      <c r="C555" s="241"/>
      <c r="D555" s="241"/>
      <c r="E555" s="2"/>
      <c r="F555" s="2"/>
      <c r="G555" s="4"/>
      <c r="H555" s="4"/>
      <c r="I555" s="6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"/>
      <c r="B556" s="2"/>
      <c r="C556" s="241"/>
      <c r="D556" s="241"/>
      <c r="E556" s="2"/>
      <c r="F556" s="2"/>
      <c r="G556" s="4"/>
      <c r="H556" s="4"/>
      <c r="I556" s="6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"/>
      <c r="B557" s="2"/>
      <c r="C557" s="241"/>
      <c r="D557" s="241"/>
      <c r="E557" s="2"/>
      <c r="F557" s="2"/>
      <c r="G557" s="4"/>
      <c r="H557" s="4"/>
      <c r="I557" s="6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"/>
      <c r="B558" s="2"/>
      <c r="C558" s="241"/>
      <c r="D558" s="241"/>
      <c r="E558" s="2"/>
      <c r="F558" s="2"/>
      <c r="G558" s="4"/>
      <c r="H558" s="4"/>
      <c r="I558" s="6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"/>
      <c r="B559" s="2"/>
      <c r="C559" s="241"/>
      <c r="D559" s="241"/>
      <c r="E559" s="2"/>
      <c r="F559" s="2"/>
      <c r="G559" s="4"/>
      <c r="H559" s="4"/>
      <c r="I559" s="6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"/>
      <c r="B560" s="2"/>
      <c r="C560" s="241"/>
      <c r="D560" s="241"/>
      <c r="E560" s="2"/>
      <c r="F560" s="2"/>
      <c r="G560" s="4"/>
      <c r="H560" s="4"/>
      <c r="I560" s="6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"/>
      <c r="B561" s="2"/>
      <c r="C561" s="241"/>
      <c r="D561" s="241"/>
      <c r="E561" s="2"/>
      <c r="F561" s="2"/>
      <c r="G561" s="4"/>
      <c r="H561" s="4"/>
      <c r="I561" s="6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"/>
      <c r="B562" s="2"/>
      <c r="C562" s="241"/>
      <c r="D562" s="241"/>
      <c r="E562" s="2"/>
      <c r="F562" s="2"/>
      <c r="G562" s="4"/>
      <c r="H562" s="4"/>
      <c r="I562" s="6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"/>
      <c r="B563" s="2"/>
      <c r="C563" s="241"/>
      <c r="D563" s="241"/>
      <c r="E563" s="2"/>
      <c r="F563" s="2"/>
      <c r="G563" s="4"/>
      <c r="H563" s="4"/>
      <c r="I563" s="6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"/>
      <c r="B564" s="2"/>
      <c r="C564" s="241"/>
      <c r="D564" s="241"/>
      <c r="E564" s="2"/>
      <c r="F564" s="2"/>
      <c r="G564" s="4"/>
      <c r="H564" s="4"/>
      <c r="I564" s="6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"/>
      <c r="B565" s="2"/>
      <c r="C565" s="241"/>
      <c r="D565" s="241"/>
      <c r="E565" s="2"/>
      <c r="F565" s="2"/>
      <c r="G565" s="4"/>
      <c r="H565" s="4"/>
      <c r="I565" s="6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"/>
      <c r="B566" s="2"/>
      <c r="C566" s="241"/>
      <c r="D566" s="241"/>
      <c r="E566" s="2"/>
      <c r="F566" s="2"/>
      <c r="G566" s="4"/>
      <c r="H566" s="4"/>
      <c r="I566" s="6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"/>
      <c r="B567" s="2"/>
      <c r="C567" s="241"/>
      <c r="D567" s="241"/>
      <c r="E567" s="2"/>
      <c r="F567" s="2"/>
      <c r="G567" s="4"/>
      <c r="H567" s="4"/>
      <c r="I567" s="6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"/>
      <c r="B568" s="2"/>
      <c r="C568" s="241"/>
      <c r="D568" s="241"/>
      <c r="E568" s="2"/>
      <c r="F568" s="2"/>
      <c r="G568" s="4"/>
      <c r="H568" s="4"/>
      <c r="I568" s="6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"/>
      <c r="B569" s="2"/>
      <c r="C569" s="241"/>
      <c r="D569" s="241"/>
      <c r="E569" s="2"/>
      <c r="F569" s="2"/>
      <c r="G569" s="4"/>
      <c r="H569" s="4"/>
      <c r="I569" s="6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"/>
      <c r="B570" s="2"/>
      <c r="C570" s="241"/>
      <c r="D570" s="241"/>
      <c r="E570" s="2"/>
      <c r="F570" s="2"/>
      <c r="G570" s="4"/>
      <c r="H570" s="4"/>
      <c r="I570" s="6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"/>
      <c r="B571" s="2"/>
      <c r="C571" s="241"/>
      <c r="D571" s="241"/>
      <c r="E571" s="2"/>
      <c r="F571" s="2"/>
      <c r="G571" s="4"/>
      <c r="H571" s="4"/>
      <c r="I571" s="6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"/>
      <c r="B572" s="2"/>
      <c r="C572" s="241"/>
      <c r="D572" s="241"/>
      <c r="E572" s="2"/>
      <c r="F572" s="2"/>
      <c r="G572" s="4"/>
      <c r="H572" s="4"/>
      <c r="I572" s="6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"/>
      <c r="B573" s="2"/>
      <c r="C573" s="241"/>
      <c r="D573" s="241"/>
      <c r="E573" s="2"/>
      <c r="F573" s="2"/>
      <c r="G573" s="4"/>
      <c r="H573" s="4"/>
      <c r="I573" s="6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"/>
      <c r="B574" s="2"/>
      <c r="C574" s="241"/>
      <c r="D574" s="241"/>
      <c r="E574" s="2"/>
      <c r="F574" s="2"/>
      <c r="G574" s="4"/>
      <c r="H574" s="4"/>
      <c r="I574" s="6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"/>
      <c r="B575" s="2"/>
      <c r="C575" s="241"/>
      <c r="D575" s="241"/>
      <c r="E575" s="2"/>
      <c r="F575" s="2"/>
      <c r="G575" s="4"/>
      <c r="H575" s="4"/>
      <c r="I575" s="6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"/>
      <c r="B576" s="2"/>
      <c r="C576" s="241"/>
      <c r="D576" s="241"/>
      <c r="E576" s="2"/>
      <c r="F576" s="2"/>
      <c r="G576" s="4"/>
      <c r="H576" s="4"/>
      <c r="I576" s="6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"/>
      <c r="B577" s="2"/>
      <c r="C577" s="241"/>
      <c r="D577" s="241"/>
      <c r="E577" s="2"/>
      <c r="F577" s="2"/>
      <c r="G577" s="4"/>
      <c r="H577" s="4"/>
      <c r="I577" s="6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"/>
      <c r="B578" s="2"/>
      <c r="C578" s="241"/>
      <c r="D578" s="241"/>
      <c r="E578" s="2"/>
      <c r="F578" s="2"/>
      <c r="G578" s="4"/>
      <c r="H578" s="4"/>
      <c r="I578" s="6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"/>
      <c r="B579" s="2"/>
      <c r="C579" s="241"/>
      <c r="D579" s="241"/>
      <c r="E579" s="2"/>
      <c r="F579" s="2"/>
      <c r="G579" s="4"/>
      <c r="H579" s="4"/>
      <c r="I579" s="6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"/>
      <c r="B580" s="2"/>
      <c r="C580" s="241"/>
      <c r="D580" s="241"/>
      <c r="E580" s="2"/>
      <c r="F580" s="2"/>
      <c r="G580" s="4"/>
      <c r="H580" s="4"/>
      <c r="I580" s="6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"/>
      <c r="B581" s="2"/>
      <c r="C581" s="241"/>
      <c r="D581" s="241"/>
      <c r="E581" s="2"/>
      <c r="F581" s="2"/>
      <c r="G581" s="4"/>
      <c r="H581" s="4"/>
      <c r="I581" s="6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"/>
      <c r="B582" s="2"/>
      <c r="C582" s="241"/>
      <c r="D582" s="241"/>
      <c r="E582" s="2"/>
      <c r="F582" s="2"/>
      <c r="G582" s="4"/>
      <c r="H582" s="4"/>
      <c r="I582" s="6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"/>
      <c r="B583" s="2"/>
      <c r="C583" s="241"/>
      <c r="D583" s="241"/>
      <c r="E583" s="2"/>
      <c r="F583" s="2"/>
      <c r="G583" s="4"/>
      <c r="H583" s="4"/>
      <c r="I583" s="6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"/>
      <c r="B584" s="2"/>
      <c r="C584" s="241"/>
      <c r="D584" s="241"/>
      <c r="E584" s="2"/>
      <c r="F584" s="2"/>
      <c r="G584" s="4"/>
      <c r="H584" s="4"/>
      <c r="I584" s="6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"/>
      <c r="B585" s="2"/>
      <c r="C585" s="241"/>
      <c r="D585" s="241"/>
      <c r="E585" s="2"/>
      <c r="F585" s="2"/>
      <c r="G585" s="4"/>
      <c r="H585" s="4"/>
      <c r="I585" s="6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"/>
      <c r="B586" s="2"/>
      <c r="C586" s="241"/>
      <c r="D586" s="241"/>
      <c r="E586" s="2"/>
      <c r="F586" s="2"/>
      <c r="G586" s="4"/>
      <c r="H586" s="4"/>
      <c r="I586" s="6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"/>
      <c r="B587" s="2"/>
      <c r="C587" s="241"/>
      <c r="D587" s="241"/>
      <c r="E587" s="2"/>
      <c r="F587" s="2"/>
      <c r="G587" s="4"/>
      <c r="H587" s="4"/>
      <c r="I587" s="6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"/>
      <c r="B588" s="2"/>
      <c r="C588" s="241"/>
      <c r="D588" s="241"/>
      <c r="E588" s="2"/>
      <c r="F588" s="2"/>
      <c r="G588" s="4"/>
      <c r="H588" s="4"/>
      <c r="I588" s="6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"/>
      <c r="B589" s="2"/>
      <c r="C589" s="241"/>
      <c r="D589" s="241"/>
      <c r="E589" s="2"/>
      <c r="F589" s="2"/>
      <c r="G589" s="4"/>
      <c r="H589" s="4"/>
      <c r="I589" s="6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"/>
      <c r="B590" s="2"/>
      <c r="C590" s="241"/>
      <c r="D590" s="241"/>
      <c r="E590" s="2"/>
      <c r="F590" s="2"/>
      <c r="G590" s="4"/>
      <c r="H590" s="4"/>
      <c r="I590" s="6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"/>
      <c r="B591" s="2"/>
      <c r="C591" s="241"/>
      <c r="D591" s="241"/>
      <c r="E591" s="2"/>
      <c r="F591" s="2"/>
      <c r="G591" s="4"/>
      <c r="H591" s="4"/>
      <c r="I591" s="6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"/>
      <c r="B592" s="2"/>
      <c r="C592" s="241"/>
      <c r="D592" s="241"/>
      <c r="E592" s="2"/>
      <c r="F592" s="2"/>
      <c r="G592" s="4"/>
      <c r="H592" s="4"/>
      <c r="I592" s="6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"/>
      <c r="B593" s="2"/>
      <c r="C593" s="241"/>
      <c r="D593" s="241"/>
      <c r="E593" s="2"/>
      <c r="F593" s="2"/>
      <c r="G593" s="4"/>
      <c r="H593" s="4"/>
      <c r="I593" s="6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"/>
      <c r="B594" s="2"/>
      <c r="C594" s="241"/>
      <c r="D594" s="241"/>
      <c r="E594" s="2"/>
      <c r="F594" s="2"/>
      <c r="G594" s="4"/>
      <c r="H594" s="4"/>
      <c r="I594" s="6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"/>
      <c r="B595" s="2"/>
      <c r="C595" s="241"/>
      <c r="D595" s="241"/>
      <c r="E595" s="2"/>
      <c r="F595" s="2"/>
      <c r="G595" s="4"/>
      <c r="H595" s="4"/>
      <c r="I595" s="6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"/>
      <c r="B596" s="2"/>
      <c r="C596" s="241"/>
      <c r="D596" s="241"/>
      <c r="E596" s="2"/>
      <c r="F596" s="2"/>
      <c r="G596" s="4"/>
      <c r="H596" s="4"/>
      <c r="I596" s="6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"/>
      <c r="B597" s="2"/>
      <c r="C597" s="241"/>
      <c r="D597" s="241"/>
      <c r="E597" s="2"/>
      <c r="F597" s="2"/>
      <c r="G597" s="4"/>
      <c r="H597" s="4"/>
      <c r="I597" s="6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"/>
      <c r="B598" s="2"/>
      <c r="C598" s="241"/>
      <c r="D598" s="241"/>
      <c r="E598" s="2"/>
      <c r="F598" s="2"/>
      <c r="G598" s="4"/>
      <c r="H598" s="4"/>
      <c r="I598" s="6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"/>
      <c r="B599" s="2"/>
      <c r="C599" s="241"/>
      <c r="D599" s="241"/>
      <c r="E599" s="2"/>
      <c r="F599" s="2"/>
      <c r="G599" s="4"/>
      <c r="H599" s="4"/>
      <c r="I599" s="6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"/>
      <c r="B600" s="2"/>
      <c r="C600" s="241"/>
      <c r="D600" s="241"/>
      <c r="E600" s="2"/>
      <c r="F600" s="2"/>
      <c r="G600" s="4"/>
      <c r="H600" s="4"/>
      <c r="I600" s="6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"/>
      <c r="B601" s="2"/>
      <c r="C601" s="241"/>
      <c r="D601" s="241"/>
      <c r="E601" s="2"/>
      <c r="F601" s="2"/>
      <c r="G601" s="4"/>
      <c r="H601" s="4"/>
      <c r="I601" s="6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"/>
      <c r="B602" s="2"/>
      <c r="C602" s="241"/>
      <c r="D602" s="241"/>
      <c r="E602" s="2"/>
      <c r="F602" s="2"/>
      <c r="G602" s="4"/>
      <c r="H602" s="4"/>
      <c r="I602" s="6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"/>
      <c r="B603" s="2"/>
      <c r="C603" s="241"/>
      <c r="D603" s="241"/>
      <c r="E603" s="2"/>
      <c r="F603" s="2"/>
      <c r="G603" s="4"/>
      <c r="H603" s="4"/>
      <c r="I603" s="6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"/>
      <c r="B604" s="2"/>
      <c r="C604" s="241"/>
      <c r="D604" s="241"/>
      <c r="E604" s="2"/>
      <c r="F604" s="2"/>
      <c r="G604" s="4"/>
      <c r="H604" s="4"/>
      <c r="I604" s="6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"/>
      <c r="B605" s="2"/>
      <c r="C605" s="241"/>
      <c r="D605" s="241"/>
      <c r="E605" s="2"/>
      <c r="F605" s="2"/>
      <c r="G605" s="4"/>
      <c r="H605" s="4"/>
      <c r="I605" s="6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"/>
      <c r="B606" s="2"/>
      <c r="C606" s="241"/>
      <c r="D606" s="241"/>
      <c r="E606" s="2"/>
      <c r="F606" s="2"/>
      <c r="G606" s="4"/>
      <c r="H606" s="4"/>
      <c r="I606" s="6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"/>
      <c r="B607" s="2"/>
      <c r="C607" s="241"/>
      <c r="D607" s="241"/>
      <c r="E607" s="2"/>
      <c r="F607" s="2"/>
      <c r="G607" s="4"/>
      <c r="H607" s="4"/>
      <c r="I607" s="6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"/>
      <c r="B608" s="2"/>
      <c r="C608" s="241"/>
      <c r="D608" s="241"/>
      <c r="E608" s="2"/>
      <c r="F608" s="2"/>
      <c r="G608" s="4"/>
      <c r="H608" s="4"/>
      <c r="I608" s="6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"/>
      <c r="B609" s="2"/>
      <c r="C609" s="241"/>
      <c r="D609" s="241"/>
      <c r="E609" s="2"/>
      <c r="F609" s="2"/>
      <c r="G609" s="4"/>
      <c r="H609" s="4"/>
      <c r="I609" s="6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"/>
      <c r="B610" s="2"/>
      <c r="C610" s="241"/>
      <c r="D610" s="241"/>
      <c r="E610" s="2"/>
      <c r="F610" s="2"/>
      <c r="G610" s="4"/>
      <c r="H610" s="4"/>
      <c r="I610" s="6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"/>
      <c r="B611" s="2"/>
      <c r="C611" s="241"/>
      <c r="D611" s="241"/>
      <c r="E611" s="2"/>
      <c r="F611" s="2"/>
      <c r="G611" s="4"/>
      <c r="H611" s="4"/>
      <c r="I611" s="6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"/>
      <c r="B612" s="2"/>
      <c r="C612" s="241"/>
      <c r="D612" s="241"/>
      <c r="E612" s="2"/>
      <c r="F612" s="2"/>
      <c r="G612" s="4"/>
      <c r="H612" s="4"/>
      <c r="I612" s="6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"/>
      <c r="B613" s="2"/>
      <c r="C613" s="241"/>
      <c r="D613" s="241"/>
      <c r="E613" s="2"/>
      <c r="F613" s="2"/>
      <c r="G613" s="4"/>
      <c r="H613" s="4"/>
      <c r="I613" s="6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"/>
      <c r="B614" s="2"/>
      <c r="C614" s="241"/>
      <c r="D614" s="241"/>
      <c r="E614" s="2"/>
      <c r="F614" s="2"/>
      <c r="G614" s="4"/>
      <c r="H614" s="4"/>
      <c r="I614" s="6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"/>
      <c r="B615" s="2"/>
      <c r="C615" s="241"/>
      <c r="D615" s="241"/>
      <c r="E615" s="2"/>
      <c r="F615" s="2"/>
      <c r="G615" s="4"/>
      <c r="H615" s="4"/>
      <c r="I615" s="6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"/>
      <c r="B616" s="2"/>
      <c r="C616" s="241"/>
      <c r="D616" s="241"/>
      <c r="E616" s="2"/>
      <c r="F616" s="2"/>
      <c r="G616" s="4"/>
      <c r="H616" s="4"/>
      <c r="I616" s="6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"/>
      <c r="B617" s="2"/>
      <c r="C617" s="241"/>
      <c r="D617" s="241"/>
      <c r="E617" s="2"/>
      <c r="F617" s="2"/>
      <c r="G617" s="4"/>
      <c r="H617" s="4"/>
      <c r="I617" s="6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"/>
      <c r="B618" s="2"/>
      <c r="C618" s="241"/>
      <c r="D618" s="241"/>
      <c r="E618" s="2"/>
      <c r="F618" s="2"/>
      <c r="G618" s="4"/>
      <c r="H618" s="4"/>
      <c r="I618" s="6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"/>
      <c r="B619" s="2"/>
      <c r="C619" s="241"/>
      <c r="D619" s="241"/>
      <c r="E619" s="2"/>
      <c r="F619" s="2"/>
      <c r="G619" s="4"/>
      <c r="H619" s="4"/>
      <c r="I619" s="6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"/>
      <c r="B620" s="2"/>
      <c r="C620" s="241"/>
      <c r="D620" s="241"/>
      <c r="E620" s="2"/>
      <c r="F620" s="2"/>
      <c r="G620" s="4"/>
      <c r="H620" s="4"/>
      <c r="I620" s="6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"/>
      <c r="B621" s="2"/>
      <c r="C621" s="241"/>
      <c r="D621" s="241"/>
      <c r="E621" s="2"/>
      <c r="F621" s="2"/>
      <c r="G621" s="4"/>
      <c r="H621" s="4"/>
      <c r="I621" s="6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"/>
      <c r="B622" s="2"/>
      <c r="C622" s="241"/>
      <c r="D622" s="241"/>
      <c r="E622" s="2"/>
      <c r="F622" s="2"/>
      <c r="G622" s="4"/>
      <c r="H622" s="4"/>
      <c r="I622" s="6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"/>
      <c r="B623" s="2"/>
      <c r="C623" s="241"/>
      <c r="D623" s="241"/>
      <c r="E623" s="2"/>
      <c r="F623" s="2"/>
      <c r="G623" s="4"/>
      <c r="H623" s="4"/>
      <c r="I623" s="6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"/>
      <c r="B624" s="2"/>
      <c r="C624" s="241"/>
      <c r="D624" s="241"/>
      <c r="E624" s="2"/>
      <c r="F624" s="2"/>
      <c r="G624" s="4"/>
      <c r="H624" s="4"/>
      <c r="I624" s="6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"/>
      <c r="B625" s="2"/>
      <c r="C625" s="241"/>
      <c r="D625" s="241"/>
      <c r="E625" s="2"/>
      <c r="F625" s="2"/>
      <c r="G625" s="4"/>
      <c r="H625" s="4"/>
      <c r="I625" s="6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"/>
      <c r="B626" s="2"/>
      <c r="C626" s="241"/>
      <c r="D626" s="241"/>
      <c r="E626" s="2"/>
      <c r="F626" s="2"/>
      <c r="G626" s="4"/>
      <c r="H626" s="4"/>
      <c r="I626" s="6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"/>
      <c r="B627" s="2"/>
      <c r="C627" s="241"/>
      <c r="D627" s="241"/>
      <c r="E627" s="2"/>
      <c r="F627" s="2"/>
      <c r="G627" s="4"/>
      <c r="H627" s="4"/>
      <c r="I627" s="6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"/>
      <c r="B628" s="2"/>
      <c r="C628" s="241"/>
      <c r="D628" s="241"/>
      <c r="E628" s="2"/>
      <c r="F628" s="2"/>
      <c r="G628" s="4"/>
      <c r="H628" s="4"/>
      <c r="I628" s="6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"/>
      <c r="B629" s="2"/>
      <c r="C629" s="241"/>
      <c r="D629" s="241"/>
      <c r="E629" s="2"/>
      <c r="F629" s="2"/>
      <c r="G629" s="4"/>
      <c r="H629" s="4"/>
      <c r="I629" s="6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"/>
      <c r="B630" s="2"/>
      <c r="C630" s="241"/>
      <c r="D630" s="241"/>
      <c r="E630" s="2"/>
      <c r="F630" s="2"/>
      <c r="G630" s="4"/>
      <c r="H630" s="4"/>
      <c r="I630" s="6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"/>
      <c r="B631" s="2"/>
      <c r="C631" s="241"/>
      <c r="D631" s="241"/>
      <c r="E631" s="2"/>
      <c r="F631" s="2"/>
      <c r="G631" s="4"/>
      <c r="H631" s="4"/>
      <c r="I631" s="6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"/>
      <c r="B632" s="2"/>
      <c r="C632" s="241"/>
      <c r="D632" s="241"/>
      <c r="E632" s="2"/>
      <c r="F632" s="2"/>
      <c r="G632" s="4"/>
      <c r="H632" s="4"/>
      <c r="I632" s="6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"/>
      <c r="B633" s="2"/>
      <c r="C633" s="241"/>
      <c r="D633" s="241"/>
      <c r="E633" s="2"/>
      <c r="F633" s="2"/>
      <c r="G633" s="4"/>
      <c r="H633" s="4"/>
      <c r="I633" s="6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"/>
      <c r="B634" s="2"/>
      <c r="C634" s="241"/>
      <c r="D634" s="241"/>
      <c r="E634" s="2"/>
      <c r="F634" s="2"/>
      <c r="G634" s="4"/>
      <c r="H634" s="4"/>
      <c r="I634" s="6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"/>
      <c r="B635" s="2"/>
      <c r="C635" s="241"/>
      <c r="D635" s="241"/>
      <c r="E635" s="2"/>
      <c r="F635" s="2"/>
      <c r="G635" s="4"/>
      <c r="H635" s="4"/>
      <c r="I635" s="6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"/>
      <c r="B636" s="2"/>
      <c r="C636" s="241"/>
      <c r="D636" s="241"/>
      <c r="E636" s="2"/>
      <c r="F636" s="2"/>
      <c r="G636" s="4"/>
      <c r="H636" s="4"/>
      <c r="I636" s="6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"/>
      <c r="B637" s="2"/>
      <c r="C637" s="241"/>
      <c r="D637" s="241"/>
      <c r="E637" s="2"/>
      <c r="F637" s="2"/>
      <c r="G637" s="4"/>
      <c r="H637" s="4"/>
      <c r="I637" s="6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"/>
      <c r="B638" s="2"/>
      <c r="C638" s="241"/>
      <c r="D638" s="241"/>
      <c r="E638" s="2"/>
      <c r="F638" s="2"/>
      <c r="G638" s="4"/>
      <c r="H638" s="4"/>
      <c r="I638" s="6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"/>
      <c r="B639" s="2"/>
      <c r="C639" s="241"/>
      <c r="D639" s="241"/>
      <c r="E639" s="2"/>
      <c r="F639" s="2"/>
      <c r="G639" s="4"/>
      <c r="H639" s="4"/>
      <c r="I639" s="6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"/>
      <c r="B640" s="2"/>
      <c r="C640" s="241"/>
      <c r="D640" s="241"/>
      <c r="E640" s="2"/>
      <c r="F640" s="2"/>
      <c r="G640" s="4"/>
      <c r="H640" s="4"/>
      <c r="I640" s="6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"/>
      <c r="B641" s="2"/>
      <c r="C641" s="241"/>
      <c r="D641" s="241"/>
      <c r="E641" s="2"/>
      <c r="F641" s="2"/>
      <c r="G641" s="4"/>
      <c r="H641" s="4"/>
      <c r="I641" s="6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"/>
      <c r="B642" s="2"/>
      <c r="C642" s="241"/>
      <c r="D642" s="241"/>
      <c r="E642" s="2"/>
      <c r="F642" s="2"/>
      <c r="G642" s="4"/>
      <c r="H642" s="4"/>
      <c r="I642" s="6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"/>
      <c r="B643" s="2"/>
      <c r="C643" s="241"/>
      <c r="D643" s="241"/>
      <c r="E643" s="2"/>
      <c r="F643" s="2"/>
      <c r="G643" s="4"/>
      <c r="H643" s="4"/>
      <c r="I643" s="6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"/>
      <c r="B644" s="2"/>
      <c r="C644" s="241"/>
      <c r="D644" s="241"/>
      <c r="E644" s="2"/>
      <c r="F644" s="2"/>
      <c r="G644" s="4"/>
      <c r="H644" s="4"/>
      <c r="I644" s="6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"/>
      <c r="B645" s="2"/>
      <c r="C645" s="241"/>
      <c r="D645" s="241"/>
      <c r="E645" s="2"/>
      <c r="F645" s="2"/>
      <c r="G645" s="4"/>
      <c r="H645" s="4"/>
      <c r="I645" s="6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"/>
      <c r="B646" s="2"/>
      <c r="C646" s="241"/>
      <c r="D646" s="241"/>
      <c r="E646" s="2"/>
      <c r="F646" s="2"/>
      <c r="G646" s="4"/>
      <c r="H646" s="4"/>
      <c r="I646" s="6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"/>
      <c r="B647" s="2"/>
      <c r="C647" s="241"/>
      <c r="D647" s="241"/>
      <c r="E647" s="2"/>
      <c r="F647" s="2"/>
      <c r="G647" s="4"/>
      <c r="H647" s="4"/>
      <c r="I647" s="6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"/>
      <c r="B648" s="2"/>
      <c r="C648" s="241"/>
      <c r="D648" s="241"/>
      <c r="E648" s="2"/>
      <c r="F648" s="2"/>
      <c r="G648" s="4"/>
      <c r="H648" s="4"/>
      <c r="I648" s="6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"/>
      <c r="B649" s="2"/>
      <c r="C649" s="241"/>
      <c r="D649" s="241"/>
      <c r="E649" s="2"/>
      <c r="F649" s="2"/>
      <c r="G649" s="4"/>
      <c r="H649" s="4"/>
      <c r="I649" s="6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"/>
      <c r="B650" s="2"/>
      <c r="C650" s="241"/>
      <c r="D650" s="241"/>
      <c r="E650" s="2"/>
      <c r="F650" s="2"/>
      <c r="G650" s="4"/>
      <c r="H650" s="4"/>
      <c r="I650" s="6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"/>
      <c r="B651" s="2"/>
      <c r="C651" s="241"/>
      <c r="D651" s="241"/>
      <c r="E651" s="2"/>
      <c r="F651" s="2"/>
      <c r="G651" s="4"/>
      <c r="H651" s="4"/>
      <c r="I651" s="6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"/>
      <c r="B652" s="2"/>
      <c r="C652" s="241"/>
      <c r="D652" s="241"/>
      <c r="E652" s="2"/>
      <c r="F652" s="2"/>
      <c r="G652" s="4"/>
      <c r="H652" s="4"/>
      <c r="I652" s="6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"/>
      <c r="B653" s="2"/>
      <c r="C653" s="241"/>
      <c r="D653" s="241"/>
      <c r="E653" s="2"/>
      <c r="F653" s="2"/>
      <c r="G653" s="4"/>
      <c r="H653" s="4"/>
      <c r="I653" s="6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"/>
      <c r="B654" s="2"/>
      <c r="C654" s="241"/>
      <c r="D654" s="241"/>
      <c r="E654" s="2"/>
      <c r="F654" s="2"/>
      <c r="G654" s="4"/>
      <c r="H654" s="4"/>
      <c r="I654" s="6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"/>
      <c r="B655" s="2"/>
      <c r="C655" s="241"/>
      <c r="D655" s="241"/>
      <c r="E655" s="2"/>
      <c r="F655" s="2"/>
      <c r="G655" s="4"/>
      <c r="H655" s="4"/>
      <c r="I655" s="6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"/>
      <c r="B656" s="2"/>
      <c r="C656" s="241"/>
      <c r="D656" s="241"/>
      <c r="E656" s="2"/>
      <c r="F656" s="2"/>
      <c r="G656" s="4"/>
      <c r="H656" s="4"/>
      <c r="I656" s="6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"/>
      <c r="B657" s="2"/>
      <c r="C657" s="241"/>
      <c r="D657" s="241"/>
      <c r="E657" s="2"/>
      <c r="F657" s="2"/>
      <c r="G657" s="4"/>
      <c r="H657" s="4"/>
      <c r="I657" s="6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"/>
      <c r="B658" s="2"/>
      <c r="C658" s="241"/>
      <c r="D658" s="241"/>
      <c r="E658" s="2"/>
      <c r="F658" s="2"/>
      <c r="G658" s="4"/>
      <c r="H658" s="4"/>
      <c r="I658" s="6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"/>
      <c r="B659" s="2"/>
      <c r="C659" s="241"/>
      <c r="D659" s="241"/>
      <c r="E659" s="2"/>
      <c r="F659" s="2"/>
      <c r="G659" s="4"/>
      <c r="H659" s="4"/>
      <c r="I659" s="6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"/>
      <c r="B660" s="2"/>
      <c r="C660" s="241"/>
      <c r="D660" s="241"/>
      <c r="E660" s="2"/>
      <c r="F660" s="2"/>
      <c r="G660" s="4"/>
      <c r="H660" s="4"/>
      <c r="I660" s="6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"/>
      <c r="B661" s="2"/>
      <c r="C661" s="241"/>
      <c r="D661" s="241"/>
      <c r="E661" s="2"/>
      <c r="F661" s="2"/>
      <c r="G661" s="4"/>
      <c r="H661" s="4"/>
      <c r="I661" s="6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"/>
      <c r="B662" s="2"/>
      <c r="C662" s="241"/>
      <c r="D662" s="241"/>
      <c r="E662" s="2"/>
      <c r="F662" s="2"/>
      <c r="G662" s="4"/>
      <c r="H662" s="4"/>
      <c r="I662" s="6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"/>
      <c r="B663" s="2"/>
      <c r="C663" s="241"/>
      <c r="D663" s="241"/>
      <c r="E663" s="2"/>
      <c r="F663" s="2"/>
      <c r="G663" s="4"/>
      <c r="H663" s="4"/>
      <c r="I663" s="6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"/>
      <c r="B664" s="2"/>
      <c r="C664" s="241"/>
      <c r="D664" s="241"/>
      <c r="E664" s="2"/>
      <c r="F664" s="2"/>
      <c r="G664" s="4"/>
      <c r="H664" s="4"/>
      <c r="I664" s="6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"/>
      <c r="B665" s="2"/>
      <c r="C665" s="241"/>
      <c r="D665" s="241"/>
      <c r="E665" s="2"/>
      <c r="F665" s="2"/>
      <c r="G665" s="4"/>
      <c r="H665" s="4"/>
      <c r="I665" s="6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"/>
      <c r="B666" s="2"/>
      <c r="C666" s="241"/>
      <c r="D666" s="241"/>
      <c r="E666" s="2"/>
      <c r="F666" s="2"/>
      <c r="G666" s="4"/>
      <c r="H666" s="4"/>
      <c r="I666" s="6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"/>
      <c r="B667" s="2"/>
      <c r="C667" s="241"/>
      <c r="D667" s="241"/>
      <c r="E667" s="2"/>
      <c r="F667" s="2"/>
      <c r="G667" s="4"/>
      <c r="H667" s="4"/>
      <c r="I667" s="6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"/>
      <c r="B668" s="2"/>
      <c r="C668" s="241"/>
      <c r="D668" s="241"/>
      <c r="E668" s="2"/>
      <c r="F668" s="2"/>
      <c r="G668" s="4"/>
      <c r="H668" s="4"/>
      <c r="I668" s="6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"/>
      <c r="B669" s="2"/>
      <c r="C669" s="241"/>
      <c r="D669" s="241"/>
      <c r="E669" s="2"/>
      <c r="F669" s="2"/>
      <c r="G669" s="4"/>
      <c r="H669" s="4"/>
      <c r="I669" s="6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"/>
      <c r="B670" s="2"/>
      <c r="C670" s="241"/>
      <c r="D670" s="241"/>
      <c r="E670" s="2"/>
      <c r="F670" s="2"/>
      <c r="G670" s="4"/>
      <c r="H670" s="4"/>
      <c r="I670" s="6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"/>
      <c r="B671" s="2"/>
      <c r="C671" s="241"/>
      <c r="D671" s="241"/>
      <c r="E671" s="2"/>
      <c r="F671" s="2"/>
      <c r="G671" s="4"/>
      <c r="H671" s="4"/>
      <c r="I671" s="6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"/>
      <c r="B672" s="2"/>
      <c r="C672" s="241"/>
      <c r="D672" s="241"/>
      <c r="E672" s="2"/>
      <c r="F672" s="2"/>
      <c r="G672" s="4"/>
      <c r="H672" s="4"/>
      <c r="I672" s="6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"/>
      <c r="B673" s="2"/>
      <c r="C673" s="241"/>
      <c r="D673" s="241"/>
      <c r="E673" s="2"/>
      <c r="F673" s="2"/>
      <c r="G673" s="4"/>
      <c r="H673" s="4"/>
      <c r="I673" s="6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"/>
      <c r="B674" s="2"/>
      <c r="C674" s="241"/>
      <c r="D674" s="241"/>
      <c r="E674" s="2"/>
      <c r="F674" s="2"/>
      <c r="G674" s="4"/>
      <c r="H674" s="4"/>
      <c r="I674" s="6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"/>
      <c r="B675" s="2"/>
      <c r="C675" s="241"/>
      <c r="D675" s="241"/>
      <c r="E675" s="2"/>
      <c r="F675" s="2"/>
      <c r="G675" s="4"/>
      <c r="H675" s="4"/>
      <c r="I675" s="6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"/>
      <c r="B676" s="2"/>
      <c r="C676" s="241"/>
      <c r="D676" s="241"/>
      <c r="E676" s="2"/>
      <c r="F676" s="2"/>
      <c r="G676" s="4"/>
      <c r="H676" s="4"/>
      <c r="I676" s="6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"/>
      <c r="B677" s="2"/>
      <c r="C677" s="241"/>
      <c r="D677" s="241"/>
      <c r="E677" s="2"/>
      <c r="F677" s="2"/>
      <c r="G677" s="4"/>
      <c r="H677" s="4"/>
      <c r="I677" s="6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"/>
      <c r="B678" s="2"/>
      <c r="C678" s="241"/>
      <c r="D678" s="241"/>
      <c r="E678" s="2"/>
      <c r="F678" s="2"/>
      <c r="G678" s="4"/>
      <c r="H678" s="4"/>
      <c r="I678" s="6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"/>
      <c r="B679" s="2"/>
      <c r="C679" s="241"/>
      <c r="D679" s="241"/>
      <c r="E679" s="2"/>
      <c r="F679" s="2"/>
      <c r="G679" s="4"/>
      <c r="H679" s="4"/>
      <c r="I679" s="6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"/>
      <c r="B680" s="2"/>
      <c r="C680" s="241"/>
      <c r="D680" s="241"/>
      <c r="E680" s="2"/>
      <c r="F680" s="2"/>
      <c r="G680" s="4"/>
      <c r="H680" s="4"/>
      <c r="I680" s="6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"/>
      <c r="B681" s="2"/>
      <c r="C681" s="241"/>
      <c r="D681" s="241"/>
      <c r="E681" s="2"/>
      <c r="F681" s="2"/>
      <c r="G681" s="4"/>
      <c r="H681" s="4"/>
      <c r="I681" s="6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"/>
      <c r="B682" s="2"/>
      <c r="C682" s="241"/>
      <c r="D682" s="241"/>
      <c r="E682" s="2"/>
      <c r="F682" s="2"/>
      <c r="G682" s="4"/>
      <c r="H682" s="4"/>
      <c r="I682" s="6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"/>
      <c r="B683" s="2"/>
      <c r="C683" s="241"/>
      <c r="D683" s="241"/>
      <c r="E683" s="2"/>
      <c r="F683" s="2"/>
      <c r="G683" s="4"/>
      <c r="H683" s="4"/>
      <c r="I683" s="6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"/>
      <c r="B684" s="2"/>
      <c r="C684" s="241"/>
      <c r="D684" s="241"/>
      <c r="E684" s="2"/>
      <c r="F684" s="2"/>
      <c r="G684" s="4"/>
      <c r="H684" s="4"/>
      <c r="I684" s="6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"/>
      <c r="B685" s="2"/>
      <c r="C685" s="241"/>
      <c r="D685" s="241"/>
      <c r="E685" s="2"/>
      <c r="F685" s="2"/>
      <c r="G685" s="4"/>
      <c r="H685" s="4"/>
      <c r="I685" s="6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"/>
      <c r="B686" s="2"/>
      <c r="C686" s="241"/>
      <c r="D686" s="241"/>
      <c r="E686" s="2"/>
      <c r="F686" s="2"/>
      <c r="G686" s="4"/>
      <c r="H686" s="4"/>
      <c r="I686" s="6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"/>
      <c r="B687" s="2"/>
      <c r="C687" s="241"/>
      <c r="D687" s="241"/>
      <c r="E687" s="2"/>
      <c r="F687" s="2"/>
      <c r="G687" s="4"/>
      <c r="H687" s="4"/>
      <c r="I687" s="6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"/>
      <c r="B688" s="2"/>
      <c r="C688" s="241"/>
      <c r="D688" s="241"/>
      <c r="E688" s="2"/>
      <c r="F688" s="2"/>
      <c r="G688" s="4"/>
      <c r="H688" s="4"/>
      <c r="I688" s="6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"/>
      <c r="B689" s="2"/>
      <c r="C689" s="241"/>
      <c r="D689" s="241"/>
      <c r="E689" s="2"/>
      <c r="F689" s="2"/>
      <c r="G689" s="4"/>
      <c r="H689" s="4"/>
      <c r="I689" s="6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"/>
      <c r="B690" s="2"/>
      <c r="C690" s="241"/>
      <c r="D690" s="241"/>
      <c r="E690" s="2"/>
      <c r="F690" s="2"/>
      <c r="G690" s="4"/>
      <c r="H690" s="4"/>
      <c r="I690" s="6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"/>
      <c r="B691" s="2"/>
      <c r="C691" s="241"/>
      <c r="D691" s="241"/>
      <c r="E691" s="2"/>
      <c r="F691" s="2"/>
      <c r="G691" s="4"/>
      <c r="H691" s="4"/>
      <c r="I691" s="6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"/>
      <c r="B692" s="2"/>
      <c r="C692" s="241"/>
      <c r="D692" s="241"/>
      <c r="E692" s="2"/>
      <c r="F692" s="2"/>
      <c r="G692" s="4"/>
      <c r="H692" s="4"/>
      <c r="I692" s="6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"/>
      <c r="B693" s="2"/>
      <c r="C693" s="241"/>
      <c r="D693" s="241"/>
      <c r="E693" s="2"/>
      <c r="F693" s="2"/>
      <c r="G693" s="4"/>
      <c r="H693" s="4"/>
      <c r="I693" s="6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"/>
      <c r="B694" s="2"/>
      <c r="C694" s="241"/>
      <c r="D694" s="241"/>
      <c r="E694" s="2"/>
      <c r="F694" s="2"/>
      <c r="G694" s="4"/>
      <c r="H694" s="4"/>
      <c r="I694" s="6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"/>
      <c r="B695" s="2"/>
      <c r="C695" s="241"/>
      <c r="D695" s="241"/>
      <c r="E695" s="2"/>
      <c r="F695" s="2"/>
      <c r="G695" s="4"/>
      <c r="H695" s="4"/>
      <c r="I695" s="6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"/>
      <c r="B696" s="2"/>
      <c r="C696" s="241"/>
      <c r="D696" s="241"/>
      <c r="E696" s="2"/>
      <c r="F696" s="2"/>
      <c r="G696" s="4"/>
      <c r="H696" s="4"/>
      <c r="I696" s="6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"/>
      <c r="B697" s="2"/>
      <c r="C697" s="241"/>
      <c r="D697" s="241"/>
      <c r="E697" s="2"/>
      <c r="F697" s="2"/>
      <c r="G697" s="4"/>
      <c r="H697" s="4"/>
      <c r="I697" s="6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"/>
      <c r="B698" s="2"/>
      <c r="C698" s="241"/>
      <c r="D698" s="241"/>
      <c r="E698" s="2"/>
      <c r="F698" s="2"/>
      <c r="G698" s="4"/>
      <c r="H698" s="4"/>
      <c r="I698" s="6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"/>
      <c r="B699" s="2"/>
      <c r="C699" s="241"/>
      <c r="D699" s="241"/>
      <c r="E699" s="2"/>
      <c r="F699" s="2"/>
      <c r="G699" s="4"/>
      <c r="H699" s="4"/>
      <c r="I699" s="6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"/>
      <c r="B700" s="2"/>
      <c r="C700" s="241"/>
      <c r="D700" s="241"/>
      <c r="E700" s="2"/>
      <c r="F700" s="2"/>
      <c r="G700" s="4"/>
      <c r="H700" s="4"/>
      <c r="I700" s="6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"/>
      <c r="B701" s="2"/>
      <c r="C701" s="241"/>
      <c r="D701" s="241"/>
      <c r="E701" s="2"/>
      <c r="F701" s="2"/>
      <c r="G701" s="4"/>
      <c r="H701" s="4"/>
      <c r="I701" s="6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"/>
      <c r="B702" s="2"/>
      <c r="C702" s="241"/>
      <c r="D702" s="241"/>
      <c r="E702" s="2"/>
      <c r="F702" s="2"/>
      <c r="G702" s="4"/>
      <c r="H702" s="4"/>
      <c r="I702" s="6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"/>
      <c r="B703" s="2"/>
      <c r="C703" s="241"/>
      <c r="D703" s="241"/>
      <c r="E703" s="2"/>
      <c r="F703" s="2"/>
      <c r="G703" s="4"/>
      <c r="H703" s="4"/>
      <c r="I703" s="6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"/>
      <c r="B704" s="2"/>
      <c r="C704" s="241"/>
      <c r="D704" s="241"/>
      <c r="E704" s="2"/>
      <c r="F704" s="2"/>
      <c r="G704" s="4"/>
      <c r="H704" s="4"/>
      <c r="I704" s="6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"/>
      <c r="B705" s="2"/>
      <c r="C705" s="241"/>
      <c r="D705" s="241"/>
      <c r="E705" s="2"/>
      <c r="F705" s="2"/>
      <c r="G705" s="4"/>
      <c r="H705" s="4"/>
      <c r="I705" s="6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"/>
      <c r="B706" s="2"/>
      <c r="C706" s="241"/>
      <c r="D706" s="241"/>
      <c r="E706" s="2"/>
      <c r="F706" s="2"/>
      <c r="G706" s="4"/>
      <c r="H706" s="4"/>
      <c r="I706" s="6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"/>
      <c r="B707" s="2"/>
      <c r="C707" s="241"/>
      <c r="D707" s="241"/>
      <c r="E707" s="2"/>
      <c r="F707" s="2"/>
      <c r="G707" s="4"/>
      <c r="H707" s="4"/>
      <c r="I707" s="6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"/>
      <c r="B708" s="2"/>
      <c r="C708" s="241"/>
      <c r="D708" s="241"/>
      <c r="E708" s="2"/>
      <c r="F708" s="2"/>
      <c r="G708" s="4"/>
      <c r="H708" s="4"/>
      <c r="I708" s="6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"/>
      <c r="B709" s="2"/>
      <c r="C709" s="241"/>
      <c r="D709" s="241"/>
      <c r="E709" s="2"/>
      <c r="F709" s="2"/>
      <c r="G709" s="4"/>
      <c r="H709" s="4"/>
      <c r="I709" s="6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"/>
      <c r="B710" s="2"/>
      <c r="C710" s="241"/>
      <c r="D710" s="241"/>
      <c r="E710" s="2"/>
      <c r="F710" s="2"/>
      <c r="G710" s="4"/>
      <c r="H710" s="4"/>
      <c r="I710" s="6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"/>
      <c r="B711" s="2"/>
      <c r="C711" s="241"/>
      <c r="D711" s="241"/>
      <c r="E711" s="2"/>
      <c r="F711" s="2"/>
      <c r="G711" s="4"/>
      <c r="H711" s="4"/>
      <c r="I711" s="6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"/>
      <c r="B712" s="2"/>
      <c r="C712" s="241"/>
      <c r="D712" s="241"/>
      <c r="E712" s="2"/>
      <c r="F712" s="2"/>
      <c r="G712" s="4"/>
      <c r="H712" s="4"/>
      <c r="I712" s="6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"/>
      <c r="B713" s="2"/>
      <c r="C713" s="241"/>
      <c r="D713" s="241"/>
      <c r="E713" s="2"/>
      <c r="F713" s="2"/>
      <c r="G713" s="4"/>
      <c r="H713" s="4"/>
      <c r="I713" s="6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"/>
      <c r="B714" s="2"/>
      <c r="C714" s="241"/>
      <c r="D714" s="241"/>
      <c r="E714" s="2"/>
      <c r="F714" s="2"/>
      <c r="G714" s="4"/>
      <c r="H714" s="4"/>
      <c r="I714" s="6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"/>
      <c r="B715" s="2"/>
      <c r="C715" s="241"/>
      <c r="D715" s="241"/>
      <c r="E715" s="2"/>
      <c r="F715" s="2"/>
      <c r="G715" s="4"/>
      <c r="H715" s="4"/>
      <c r="I715" s="6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"/>
      <c r="B716" s="2"/>
      <c r="C716" s="241"/>
      <c r="D716" s="241"/>
      <c r="E716" s="2"/>
      <c r="F716" s="2"/>
      <c r="G716" s="4"/>
      <c r="H716" s="4"/>
      <c r="I716" s="6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"/>
      <c r="B717" s="2"/>
      <c r="C717" s="241"/>
      <c r="D717" s="241"/>
      <c r="E717" s="2"/>
      <c r="F717" s="2"/>
      <c r="G717" s="4"/>
      <c r="H717" s="4"/>
      <c r="I717" s="6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"/>
      <c r="B718" s="2"/>
      <c r="C718" s="241"/>
      <c r="D718" s="241"/>
      <c r="E718" s="2"/>
      <c r="F718" s="2"/>
      <c r="G718" s="4"/>
      <c r="H718" s="4"/>
      <c r="I718" s="6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"/>
      <c r="B719" s="2"/>
      <c r="C719" s="241"/>
      <c r="D719" s="241"/>
      <c r="E719" s="2"/>
      <c r="F719" s="2"/>
      <c r="G719" s="4"/>
      <c r="H719" s="4"/>
      <c r="I719" s="6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"/>
      <c r="B720" s="2"/>
      <c r="C720" s="241"/>
      <c r="D720" s="241"/>
      <c r="E720" s="2"/>
      <c r="F720" s="2"/>
      <c r="G720" s="4"/>
      <c r="H720" s="4"/>
      <c r="I720" s="6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"/>
      <c r="B721" s="2"/>
      <c r="C721" s="241"/>
      <c r="D721" s="241"/>
      <c r="E721" s="2"/>
      <c r="F721" s="2"/>
      <c r="G721" s="4"/>
      <c r="H721" s="4"/>
      <c r="I721" s="6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"/>
      <c r="B722" s="2"/>
      <c r="C722" s="241"/>
      <c r="D722" s="241"/>
      <c r="E722" s="2"/>
      <c r="F722" s="2"/>
      <c r="G722" s="4"/>
      <c r="H722" s="4"/>
      <c r="I722" s="6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"/>
      <c r="B723" s="2"/>
      <c r="C723" s="241"/>
      <c r="D723" s="241"/>
      <c r="E723" s="2"/>
      <c r="F723" s="2"/>
      <c r="G723" s="4"/>
      <c r="H723" s="4"/>
      <c r="I723" s="6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"/>
      <c r="B724" s="2"/>
      <c r="C724" s="241"/>
      <c r="D724" s="241"/>
      <c r="E724" s="2"/>
      <c r="F724" s="2"/>
      <c r="G724" s="4"/>
      <c r="H724" s="4"/>
      <c r="I724" s="6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"/>
      <c r="B725" s="2"/>
      <c r="C725" s="241"/>
      <c r="D725" s="241"/>
      <c r="E725" s="2"/>
      <c r="F725" s="2"/>
      <c r="G725" s="4"/>
      <c r="H725" s="4"/>
      <c r="I725" s="6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"/>
      <c r="B726" s="2"/>
      <c r="C726" s="241"/>
      <c r="D726" s="241"/>
      <c r="E726" s="2"/>
      <c r="F726" s="2"/>
      <c r="G726" s="4"/>
      <c r="H726" s="4"/>
      <c r="I726" s="6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"/>
      <c r="B727" s="2"/>
      <c r="C727" s="241"/>
      <c r="D727" s="241"/>
      <c r="E727" s="2"/>
      <c r="F727" s="2"/>
      <c r="G727" s="4"/>
      <c r="H727" s="4"/>
      <c r="I727" s="6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"/>
      <c r="B728" s="2"/>
      <c r="C728" s="241"/>
      <c r="D728" s="241"/>
      <c r="E728" s="2"/>
      <c r="F728" s="2"/>
      <c r="G728" s="4"/>
      <c r="H728" s="4"/>
      <c r="I728" s="6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"/>
      <c r="B729" s="2"/>
      <c r="C729" s="241"/>
      <c r="D729" s="241"/>
      <c r="E729" s="2"/>
      <c r="F729" s="2"/>
      <c r="G729" s="4"/>
      <c r="H729" s="4"/>
      <c r="I729" s="6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"/>
      <c r="B730" s="2"/>
      <c r="C730" s="241"/>
      <c r="D730" s="241"/>
      <c r="E730" s="2"/>
      <c r="F730" s="2"/>
      <c r="G730" s="4"/>
      <c r="H730" s="4"/>
      <c r="I730" s="6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"/>
      <c r="B731" s="2"/>
      <c r="C731" s="241"/>
      <c r="D731" s="241"/>
      <c r="E731" s="2"/>
      <c r="F731" s="2"/>
      <c r="G731" s="4"/>
      <c r="H731" s="4"/>
      <c r="I731" s="6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"/>
      <c r="B732" s="2"/>
      <c r="C732" s="241"/>
      <c r="D732" s="241"/>
      <c r="E732" s="2"/>
      <c r="F732" s="2"/>
      <c r="G732" s="4"/>
      <c r="H732" s="4"/>
      <c r="I732" s="6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"/>
      <c r="B733" s="2"/>
      <c r="C733" s="241"/>
      <c r="D733" s="241"/>
      <c r="E733" s="2"/>
      <c r="F733" s="2"/>
      <c r="G733" s="4"/>
      <c r="H733" s="4"/>
      <c r="I733" s="6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"/>
      <c r="B734" s="2"/>
      <c r="C734" s="241"/>
      <c r="D734" s="241"/>
      <c r="E734" s="2"/>
      <c r="F734" s="2"/>
      <c r="G734" s="4"/>
      <c r="H734" s="4"/>
      <c r="I734" s="6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"/>
      <c r="B735" s="2"/>
      <c r="C735" s="241"/>
      <c r="D735" s="241"/>
      <c r="E735" s="2"/>
      <c r="F735" s="2"/>
      <c r="G735" s="4"/>
      <c r="H735" s="4"/>
      <c r="I735" s="6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"/>
      <c r="B736" s="2"/>
      <c r="C736" s="241"/>
      <c r="D736" s="241"/>
      <c r="E736" s="2"/>
      <c r="F736" s="2"/>
      <c r="G736" s="4"/>
      <c r="H736" s="4"/>
      <c r="I736" s="6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"/>
      <c r="B737" s="2"/>
      <c r="C737" s="241"/>
      <c r="D737" s="241"/>
      <c r="E737" s="2"/>
      <c r="F737" s="2"/>
      <c r="G737" s="4"/>
      <c r="H737" s="4"/>
      <c r="I737" s="6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"/>
      <c r="B738" s="2"/>
      <c r="C738" s="241"/>
      <c r="D738" s="241"/>
      <c r="E738" s="2"/>
      <c r="F738" s="2"/>
      <c r="G738" s="4"/>
      <c r="H738" s="4"/>
      <c r="I738" s="6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"/>
      <c r="B739" s="2"/>
      <c r="C739" s="241"/>
      <c r="D739" s="241"/>
      <c r="E739" s="2"/>
      <c r="F739" s="2"/>
      <c r="G739" s="4"/>
      <c r="H739" s="4"/>
      <c r="I739" s="6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"/>
      <c r="B740" s="2"/>
      <c r="C740" s="241"/>
      <c r="D740" s="241"/>
      <c r="E740" s="2"/>
      <c r="F740" s="2"/>
      <c r="G740" s="4"/>
      <c r="H740" s="4"/>
      <c r="I740" s="6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"/>
      <c r="B741" s="2"/>
      <c r="C741" s="241"/>
      <c r="D741" s="241"/>
      <c r="E741" s="2"/>
      <c r="F741" s="2"/>
      <c r="G741" s="4"/>
      <c r="H741" s="4"/>
      <c r="I741" s="6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"/>
      <c r="B742" s="2"/>
      <c r="C742" s="241"/>
      <c r="D742" s="241"/>
      <c r="E742" s="2"/>
      <c r="F742" s="2"/>
      <c r="G742" s="4"/>
      <c r="H742" s="4"/>
      <c r="I742" s="6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"/>
      <c r="B743" s="2"/>
      <c r="C743" s="241"/>
      <c r="D743" s="241"/>
      <c r="E743" s="2"/>
      <c r="F743" s="2"/>
      <c r="G743" s="4"/>
      <c r="H743" s="4"/>
      <c r="I743" s="6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"/>
      <c r="B744" s="2"/>
      <c r="C744" s="241"/>
      <c r="D744" s="241"/>
      <c r="E744" s="2"/>
      <c r="F744" s="2"/>
      <c r="G744" s="4"/>
      <c r="H744" s="4"/>
      <c r="I744" s="6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"/>
      <c r="B745" s="2"/>
      <c r="C745" s="241"/>
      <c r="D745" s="241"/>
      <c r="E745" s="2"/>
      <c r="F745" s="2"/>
      <c r="G745" s="4"/>
      <c r="H745" s="4"/>
      <c r="I745" s="6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"/>
      <c r="B746" s="2"/>
      <c r="C746" s="241"/>
      <c r="D746" s="241"/>
      <c r="E746" s="2"/>
      <c r="F746" s="2"/>
      <c r="G746" s="4"/>
      <c r="H746" s="4"/>
      <c r="I746" s="6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"/>
      <c r="B747" s="2"/>
      <c r="C747" s="241"/>
      <c r="D747" s="241"/>
      <c r="E747" s="2"/>
      <c r="F747" s="2"/>
      <c r="G747" s="4"/>
      <c r="H747" s="4"/>
      <c r="I747" s="6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"/>
      <c r="B748" s="2"/>
      <c r="C748" s="241"/>
      <c r="D748" s="241"/>
      <c r="E748" s="2"/>
      <c r="F748" s="2"/>
      <c r="G748" s="4"/>
      <c r="H748" s="4"/>
      <c r="I748" s="6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"/>
      <c r="B749" s="2"/>
      <c r="C749" s="241"/>
      <c r="D749" s="241"/>
      <c r="E749" s="2"/>
      <c r="F749" s="2"/>
      <c r="G749" s="4"/>
      <c r="H749" s="4"/>
      <c r="I749" s="6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"/>
      <c r="B750" s="2"/>
      <c r="C750" s="241"/>
      <c r="D750" s="241"/>
      <c r="E750" s="2"/>
      <c r="F750" s="2"/>
      <c r="G750" s="4"/>
      <c r="H750" s="4"/>
      <c r="I750" s="6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"/>
      <c r="B751" s="2"/>
      <c r="C751" s="241"/>
      <c r="D751" s="241"/>
      <c r="E751" s="2"/>
      <c r="F751" s="2"/>
      <c r="G751" s="4"/>
      <c r="H751" s="4"/>
      <c r="I751" s="6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"/>
      <c r="B752" s="2"/>
      <c r="C752" s="241"/>
      <c r="D752" s="241"/>
      <c r="E752" s="2"/>
      <c r="F752" s="2"/>
      <c r="G752" s="4"/>
      <c r="H752" s="4"/>
      <c r="I752" s="6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"/>
      <c r="B753" s="2"/>
      <c r="C753" s="241"/>
      <c r="D753" s="241"/>
      <c r="E753" s="2"/>
      <c r="F753" s="2"/>
      <c r="G753" s="4"/>
      <c r="H753" s="4"/>
      <c r="I753" s="6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"/>
      <c r="B754" s="2"/>
      <c r="C754" s="241"/>
      <c r="D754" s="241"/>
      <c r="E754" s="2"/>
      <c r="F754" s="2"/>
      <c r="G754" s="4"/>
      <c r="H754" s="4"/>
      <c r="I754" s="6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"/>
      <c r="B755" s="2"/>
      <c r="C755" s="241"/>
      <c r="D755" s="241"/>
      <c r="E755" s="2"/>
      <c r="F755" s="2"/>
      <c r="G755" s="4"/>
      <c r="H755" s="4"/>
      <c r="I755" s="6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"/>
      <c r="B756" s="2"/>
      <c r="C756" s="241"/>
      <c r="D756" s="241"/>
      <c r="E756" s="2"/>
      <c r="F756" s="2"/>
      <c r="G756" s="4"/>
      <c r="H756" s="4"/>
      <c r="I756" s="6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"/>
      <c r="B757" s="2"/>
      <c r="C757" s="241"/>
      <c r="D757" s="241"/>
      <c r="E757" s="2"/>
      <c r="F757" s="2"/>
      <c r="G757" s="4"/>
      <c r="H757" s="4"/>
      <c r="I757" s="6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"/>
      <c r="B758" s="2"/>
      <c r="C758" s="241"/>
      <c r="D758" s="241"/>
      <c r="E758" s="2"/>
      <c r="F758" s="2"/>
      <c r="G758" s="4"/>
      <c r="H758" s="4"/>
      <c r="I758" s="6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"/>
      <c r="B759" s="2"/>
      <c r="C759" s="241"/>
      <c r="D759" s="241"/>
      <c r="E759" s="2"/>
      <c r="F759" s="2"/>
      <c r="G759" s="4"/>
      <c r="H759" s="4"/>
      <c r="I759" s="6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"/>
      <c r="B760" s="2"/>
      <c r="C760" s="241"/>
      <c r="D760" s="241"/>
      <c r="E760" s="2"/>
      <c r="F760" s="2"/>
      <c r="G760" s="4"/>
      <c r="H760" s="4"/>
      <c r="I760" s="6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"/>
      <c r="B761" s="2"/>
      <c r="C761" s="241"/>
      <c r="D761" s="241"/>
      <c r="E761" s="2"/>
      <c r="F761" s="2"/>
      <c r="G761" s="4"/>
      <c r="H761" s="4"/>
      <c r="I761" s="6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"/>
      <c r="B762" s="2"/>
      <c r="C762" s="241"/>
      <c r="D762" s="241"/>
      <c r="E762" s="2"/>
      <c r="F762" s="2"/>
      <c r="G762" s="4"/>
      <c r="H762" s="4"/>
      <c r="I762" s="6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"/>
      <c r="B763" s="2"/>
      <c r="C763" s="241"/>
      <c r="D763" s="241"/>
      <c r="E763" s="2"/>
      <c r="F763" s="2"/>
      <c r="G763" s="4"/>
      <c r="H763" s="4"/>
      <c r="I763" s="6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"/>
      <c r="B764" s="2"/>
      <c r="C764" s="241"/>
      <c r="D764" s="241"/>
      <c r="E764" s="2"/>
      <c r="F764" s="2"/>
      <c r="G764" s="4"/>
      <c r="H764" s="4"/>
      <c r="I764" s="6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"/>
      <c r="B765" s="2"/>
      <c r="C765" s="241"/>
      <c r="D765" s="241"/>
      <c r="E765" s="2"/>
      <c r="F765" s="2"/>
      <c r="G765" s="4"/>
      <c r="H765" s="4"/>
      <c r="I765" s="6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"/>
      <c r="B766" s="2"/>
      <c r="C766" s="241"/>
      <c r="D766" s="241"/>
      <c r="E766" s="2"/>
      <c r="F766" s="2"/>
      <c r="G766" s="4"/>
      <c r="H766" s="4"/>
      <c r="I766" s="6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"/>
      <c r="B767" s="2"/>
      <c r="C767" s="241"/>
      <c r="D767" s="241"/>
      <c r="E767" s="2"/>
      <c r="F767" s="2"/>
      <c r="G767" s="4"/>
      <c r="H767" s="4"/>
      <c r="I767" s="6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"/>
      <c r="B768" s="2"/>
      <c r="C768" s="241"/>
      <c r="D768" s="241"/>
      <c r="E768" s="2"/>
      <c r="F768" s="2"/>
      <c r="G768" s="4"/>
      <c r="H768" s="4"/>
      <c r="I768" s="6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"/>
      <c r="B769" s="2"/>
      <c r="C769" s="241"/>
      <c r="D769" s="241"/>
      <c r="E769" s="2"/>
      <c r="F769" s="2"/>
      <c r="G769" s="4"/>
      <c r="H769" s="4"/>
      <c r="I769" s="6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"/>
      <c r="B770" s="2"/>
      <c r="C770" s="241"/>
      <c r="D770" s="241"/>
      <c r="E770" s="2"/>
      <c r="F770" s="2"/>
      <c r="G770" s="4"/>
      <c r="H770" s="4"/>
      <c r="I770" s="6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"/>
      <c r="B771" s="2"/>
      <c r="C771" s="241"/>
      <c r="D771" s="241"/>
      <c r="E771" s="2"/>
      <c r="F771" s="2"/>
      <c r="G771" s="4"/>
      <c r="H771" s="4"/>
      <c r="I771" s="6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"/>
      <c r="B772" s="2"/>
      <c r="C772" s="241"/>
      <c r="D772" s="241"/>
      <c r="E772" s="2"/>
      <c r="F772" s="2"/>
      <c r="G772" s="4"/>
      <c r="H772" s="4"/>
      <c r="I772" s="6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"/>
      <c r="B773" s="2"/>
      <c r="C773" s="241"/>
      <c r="D773" s="241"/>
      <c r="E773" s="2"/>
      <c r="F773" s="2"/>
      <c r="G773" s="4"/>
      <c r="H773" s="4"/>
      <c r="I773" s="6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"/>
      <c r="B774" s="2"/>
      <c r="C774" s="241"/>
      <c r="D774" s="241"/>
      <c r="E774" s="2"/>
      <c r="F774" s="2"/>
      <c r="G774" s="4"/>
      <c r="H774" s="4"/>
      <c r="I774" s="6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"/>
      <c r="B775" s="2"/>
      <c r="C775" s="241"/>
      <c r="D775" s="241"/>
      <c r="E775" s="2"/>
      <c r="F775" s="2"/>
      <c r="G775" s="4"/>
      <c r="H775" s="4"/>
      <c r="I775" s="6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"/>
      <c r="B776" s="2"/>
      <c r="C776" s="241"/>
      <c r="D776" s="241"/>
      <c r="E776" s="2"/>
      <c r="F776" s="2"/>
      <c r="G776" s="4"/>
      <c r="H776" s="4"/>
      <c r="I776" s="6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"/>
      <c r="B777" s="2"/>
      <c r="C777" s="241"/>
      <c r="D777" s="241"/>
      <c r="E777" s="2"/>
      <c r="F777" s="2"/>
      <c r="G777" s="4"/>
      <c r="H777" s="4"/>
      <c r="I777" s="6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"/>
      <c r="B778" s="2"/>
      <c r="C778" s="241"/>
      <c r="D778" s="241"/>
      <c r="E778" s="2"/>
      <c r="F778" s="2"/>
      <c r="G778" s="4"/>
      <c r="H778" s="4"/>
      <c r="I778" s="6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"/>
      <c r="B779" s="2"/>
      <c r="C779" s="241"/>
      <c r="D779" s="241"/>
      <c r="E779" s="2"/>
      <c r="F779" s="2"/>
      <c r="G779" s="4"/>
      <c r="H779" s="4"/>
      <c r="I779" s="6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"/>
      <c r="B780" s="2"/>
      <c r="C780" s="241"/>
      <c r="D780" s="241"/>
      <c r="E780" s="2"/>
      <c r="F780" s="2"/>
      <c r="G780" s="4"/>
      <c r="H780" s="4"/>
      <c r="I780" s="6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"/>
      <c r="B781" s="2"/>
      <c r="C781" s="241"/>
      <c r="D781" s="241"/>
      <c r="E781" s="2"/>
      <c r="F781" s="2"/>
      <c r="G781" s="4"/>
      <c r="H781" s="4"/>
      <c r="I781" s="6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"/>
      <c r="B782" s="2"/>
      <c r="C782" s="241"/>
      <c r="D782" s="241"/>
      <c r="E782" s="2"/>
      <c r="F782" s="2"/>
      <c r="G782" s="4"/>
      <c r="H782" s="4"/>
      <c r="I782" s="6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"/>
      <c r="B783" s="2"/>
      <c r="C783" s="241"/>
      <c r="D783" s="241"/>
      <c r="E783" s="2"/>
      <c r="F783" s="2"/>
      <c r="G783" s="4"/>
      <c r="H783" s="4"/>
      <c r="I783" s="6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"/>
      <c r="B784" s="2"/>
      <c r="C784" s="241"/>
      <c r="D784" s="241"/>
      <c r="E784" s="2"/>
      <c r="F784" s="2"/>
      <c r="G784" s="4"/>
      <c r="H784" s="4"/>
      <c r="I784" s="6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"/>
      <c r="B785" s="2"/>
      <c r="C785" s="241"/>
      <c r="D785" s="241"/>
      <c r="E785" s="2"/>
      <c r="F785" s="2"/>
      <c r="G785" s="4"/>
      <c r="H785" s="4"/>
      <c r="I785" s="6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"/>
      <c r="B786" s="2"/>
      <c r="C786" s="241"/>
      <c r="D786" s="241"/>
      <c r="E786" s="2"/>
      <c r="F786" s="2"/>
      <c r="G786" s="4"/>
      <c r="H786" s="4"/>
      <c r="I786" s="6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"/>
      <c r="B787" s="2"/>
      <c r="C787" s="241"/>
      <c r="D787" s="241"/>
      <c r="E787" s="2"/>
      <c r="F787" s="2"/>
      <c r="G787" s="4"/>
      <c r="H787" s="4"/>
      <c r="I787" s="6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"/>
      <c r="B788" s="2"/>
      <c r="C788" s="241"/>
      <c r="D788" s="241"/>
      <c r="E788" s="2"/>
      <c r="F788" s="2"/>
      <c r="G788" s="4"/>
      <c r="H788" s="4"/>
      <c r="I788" s="6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"/>
      <c r="B789" s="2"/>
      <c r="C789" s="241"/>
      <c r="D789" s="241"/>
      <c r="E789" s="2"/>
      <c r="F789" s="2"/>
      <c r="G789" s="4"/>
      <c r="H789" s="4"/>
      <c r="I789" s="6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"/>
      <c r="B790" s="2"/>
      <c r="C790" s="241"/>
      <c r="D790" s="241"/>
      <c r="E790" s="2"/>
      <c r="F790" s="2"/>
      <c r="G790" s="4"/>
      <c r="H790" s="4"/>
      <c r="I790" s="6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"/>
      <c r="B791" s="2"/>
      <c r="C791" s="241"/>
      <c r="D791" s="241"/>
      <c r="E791" s="2"/>
      <c r="F791" s="2"/>
      <c r="G791" s="4"/>
      <c r="H791" s="4"/>
      <c r="I791" s="6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"/>
      <c r="B792" s="2"/>
      <c r="C792" s="241"/>
      <c r="D792" s="241"/>
      <c r="E792" s="2"/>
      <c r="F792" s="2"/>
      <c r="G792" s="4"/>
      <c r="H792" s="4"/>
      <c r="I792" s="6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"/>
      <c r="B793" s="2"/>
      <c r="C793" s="241"/>
      <c r="D793" s="241"/>
      <c r="E793" s="2"/>
      <c r="F793" s="2"/>
      <c r="G793" s="4"/>
      <c r="H793" s="4"/>
      <c r="I793" s="6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"/>
      <c r="B794" s="2"/>
      <c r="C794" s="241"/>
      <c r="D794" s="241"/>
      <c r="E794" s="2"/>
      <c r="F794" s="2"/>
      <c r="G794" s="4"/>
      <c r="H794" s="4"/>
      <c r="I794" s="6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"/>
      <c r="B795" s="2"/>
      <c r="C795" s="241"/>
      <c r="D795" s="241"/>
      <c r="E795" s="2"/>
      <c r="F795" s="2"/>
      <c r="G795" s="4"/>
      <c r="H795" s="4"/>
      <c r="I795" s="6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"/>
      <c r="B796" s="2"/>
      <c r="C796" s="241"/>
      <c r="D796" s="241"/>
      <c r="E796" s="2"/>
      <c r="F796" s="2"/>
      <c r="G796" s="4"/>
      <c r="H796" s="4"/>
      <c r="I796" s="6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"/>
      <c r="B797" s="2"/>
      <c r="C797" s="241"/>
      <c r="D797" s="241"/>
      <c r="E797" s="2"/>
      <c r="F797" s="2"/>
      <c r="G797" s="4"/>
      <c r="H797" s="4"/>
      <c r="I797" s="6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"/>
      <c r="B798" s="2"/>
      <c r="C798" s="241"/>
      <c r="D798" s="241"/>
      <c r="E798" s="2"/>
      <c r="F798" s="2"/>
      <c r="G798" s="4"/>
      <c r="H798" s="4"/>
      <c r="I798" s="6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"/>
      <c r="B799" s="2"/>
      <c r="C799" s="241"/>
      <c r="D799" s="241"/>
      <c r="E799" s="2"/>
      <c r="F799" s="2"/>
      <c r="G799" s="4"/>
      <c r="H799" s="4"/>
      <c r="I799" s="6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"/>
      <c r="B800" s="2"/>
      <c r="C800" s="241"/>
      <c r="D800" s="241"/>
      <c r="E800" s="2"/>
      <c r="F800" s="2"/>
      <c r="G800" s="4"/>
      <c r="H800" s="4"/>
      <c r="I800" s="6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"/>
      <c r="B801" s="2"/>
      <c r="C801" s="241"/>
      <c r="D801" s="241"/>
      <c r="E801" s="2"/>
      <c r="F801" s="2"/>
      <c r="G801" s="4"/>
      <c r="H801" s="4"/>
      <c r="I801" s="6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"/>
      <c r="B802" s="2"/>
      <c r="C802" s="241"/>
      <c r="D802" s="241"/>
      <c r="E802" s="2"/>
      <c r="F802" s="2"/>
      <c r="G802" s="4"/>
      <c r="H802" s="4"/>
      <c r="I802" s="6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"/>
      <c r="B803" s="2"/>
      <c r="C803" s="241"/>
      <c r="D803" s="241"/>
      <c r="E803" s="2"/>
      <c r="F803" s="2"/>
      <c r="G803" s="4"/>
      <c r="H803" s="4"/>
      <c r="I803" s="6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"/>
      <c r="B804" s="2"/>
      <c r="C804" s="241"/>
      <c r="D804" s="241"/>
      <c r="E804" s="2"/>
      <c r="F804" s="2"/>
      <c r="G804" s="4"/>
      <c r="H804" s="4"/>
      <c r="I804" s="6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"/>
      <c r="B805" s="2"/>
      <c r="C805" s="241"/>
      <c r="D805" s="241"/>
      <c r="E805" s="2"/>
      <c r="F805" s="2"/>
      <c r="G805" s="4"/>
      <c r="H805" s="4"/>
      <c r="I805" s="6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"/>
      <c r="B806" s="2"/>
      <c r="C806" s="241"/>
      <c r="D806" s="241"/>
      <c r="E806" s="2"/>
      <c r="F806" s="2"/>
      <c r="G806" s="4"/>
      <c r="H806" s="4"/>
      <c r="I806" s="6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"/>
      <c r="B807" s="2"/>
      <c r="C807" s="241"/>
      <c r="D807" s="241"/>
      <c r="E807" s="2"/>
      <c r="F807" s="2"/>
      <c r="G807" s="4"/>
      <c r="H807" s="4"/>
      <c r="I807" s="6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"/>
      <c r="B808" s="2"/>
      <c r="C808" s="241"/>
      <c r="D808" s="241"/>
      <c r="E808" s="2"/>
      <c r="F808" s="2"/>
      <c r="G808" s="4"/>
      <c r="H808" s="4"/>
      <c r="I808" s="6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"/>
      <c r="B809" s="2"/>
      <c r="C809" s="241"/>
      <c r="D809" s="241"/>
      <c r="E809" s="2"/>
      <c r="F809" s="2"/>
      <c r="G809" s="4"/>
      <c r="H809" s="4"/>
      <c r="I809" s="6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"/>
      <c r="B810" s="2"/>
      <c r="C810" s="241"/>
      <c r="D810" s="241"/>
      <c r="E810" s="2"/>
      <c r="F810" s="2"/>
      <c r="G810" s="4"/>
      <c r="H810" s="4"/>
      <c r="I810" s="6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"/>
      <c r="B811" s="2"/>
      <c r="C811" s="241"/>
      <c r="D811" s="241"/>
      <c r="E811" s="2"/>
      <c r="F811" s="2"/>
      <c r="G811" s="4"/>
      <c r="H811" s="4"/>
      <c r="I811" s="6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"/>
      <c r="B812" s="2"/>
      <c r="C812" s="241"/>
      <c r="D812" s="241"/>
      <c r="E812" s="2"/>
      <c r="F812" s="2"/>
      <c r="G812" s="4"/>
      <c r="H812" s="4"/>
      <c r="I812" s="6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"/>
      <c r="B813" s="2"/>
      <c r="C813" s="241"/>
      <c r="D813" s="241"/>
      <c r="E813" s="2"/>
      <c r="F813" s="2"/>
      <c r="G813" s="4"/>
      <c r="H813" s="4"/>
      <c r="I813" s="6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"/>
      <c r="B814" s="2"/>
      <c r="C814" s="241"/>
      <c r="D814" s="241"/>
      <c r="E814" s="2"/>
      <c r="F814" s="2"/>
      <c r="G814" s="4"/>
      <c r="H814" s="4"/>
      <c r="I814" s="6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"/>
      <c r="B815" s="2"/>
      <c r="C815" s="241"/>
      <c r="D815" s="241"/>
      <c r="E815" s="2"/>
      <c r="F815" s="2"/>
      <c r="G815" s="4"/>
      <c r="H815" s="4"/>
      <c r="I815" s="6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"/>
      <c r="B816" s="2"/>
      <c r="C816" s="241"/>
      <c r="D816" s="241"/>
      <c r="E816" s="2"/>
      <c r="F816" s="2"/>
      <c r="G816" s="4"/>
      <c r="H816" s="4"/>
      <c r="I816" s="6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"/>
      <c r="B817" s="2"/>
      <c r="C817" s="241"/>
      <c r="D817" s="241"/>
      <c r="E817" s="2"/>
      <c r="F817" s="2"/>
      <c r="G817" s="4"/>
      <c r="H817" s="4"/>
      <c r="I817" s="6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"/>
      <c r="B818" s="2"/>
      <c r="C818" s="241"/>
      <c r="D818" s="241"/>
      <c r="E818" s="2"/>
      <c r="F818" s="2"/>
      <c r="G818" s="4"/>
      <c r="H818" s="4"/>
      <c r="I818" s="6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"/>
      <c r="B819" s="2"/>
      <c r="C819" s="241"/>
      <c r="D819" s="241"/>
      <c r="E819" s="2"/>
      <c r="F819" s="2"/>
      <c r="G819" s="4"/>
      <c r="H819" s="4"/>
      <c r="I819" s="6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"/>
      <c r="B820" s="2"/>
      <c r="C820" s="241"/>
      <c r="D820" s="241"/>
      <c r="E820" s="2"/>
      <c r="F820" s="2"/>
      <c r="G820" s="4"/>
      <c r="H820" s="4"/>
      <c r="I820" s="6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"/>
      <c r="B821" s="2"/>
      <c r="C821" s="241"/>
      <c r="D821" s="241"/>
      <c r="E821" s="2"/>
      <c r="F821" s="2"/>
      <c r="G821" s="4"/>
      <c r="H821" s="4"/>
      <c r="I821" s="6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"/>
      <c r="B822" s="2"/>
      <c r="C822" s="241"/>
      <c r="D822" s="241"/>
      <c r="E822" s="2"/>
      <c r="F822" s="2"/>
      <c r="G822" s="4"/>
      <c r="H822" s="4"/>
      <c r="I822" s="6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"/>
      <c r="B823" s="2"/>
      <c r="C823" s="241"/>
      <c r="D823" s="241"/>
      <c r="E823" s="2"/>
      <c r="F823" s="2"/>
      <c r="G823" s="4"/>
      <c r="H823" s="4"/>
      <c r="I823" s="6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"/>
      <c r="B824" s="2"/>
      <c r="C824" s="241"/>
      <c r="D824" s="241"/>
      <c r="E824" s="2"/>
      <c r="F824" s="2"/>
      <c r="G824" s="4"/>
      <c r="H824" s="4"/>
      <c r="I824" s="6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"/>
      <c r="B825" s="2"/>
      <c r="C825" s="241"/>
      <c r="D825" s="241"/>
      <c r="E825" s="2"/>
      <c r="F825" s="2"/>
      <c r="G825" s="4"/>
      <c r="H825" s="4"/>
      <c r="I825" s="6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"/>
      <c r="B826" s="2"/>
      <c r="C826" s="241"/>
      <c r="D826" s="241"/>
      <c r="E826" s="2"/>
      <c r="F826" s="2"/>
      <c r="G826" s="4"/>
      <c r="H826" s="4"/>
      <c r="I826" s="6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"/>
      <c r="B827" s="2"/>
      <c r="C827" s="241"/>
      <c r="D827" s="241"/>
      <c r="E827" s="2"/>
      <c r="F827" s="2"/>
      <c r="G827" s="4"/>
      <c r="H827" s="4"/>
      <c r="I827" s="6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"/>
      <c r="B828" s="2"/>
      <c r="C828" s="241"/>
      <c r="D828" s="241"/>
      <c r="E828" s="2"/>
      <c r="F828" s="2"/>
      <c r="G828" s="4"/>
      <c r="H828" s="4"/>
      <c r="I828" s="6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"/>
      <c r="B829" s="2"/>
      <c r="C829" s="241"/>
      <c r="D829" s="241"/>
      <c r="E829" s="2"/>
      <c r="F829" s="2"/>
      <c r="G829" s="4"/>
      <c r="H829" s="4"/>
      <c r="I829" s="6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"/>
      <c r="B830" s="2"/>
      <c r="C830" s="241"/>
      <c r="D830" s="241"/>
      <c r="E830" s="2"/>
      <c r="F830" s="2"/>
      <c r="G830" s="4"/>
      <c r="H830" s="4"/>
      <c r="I830" s="6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"/>
      <c r="B831" s="2"/>
      <c r="C831" s="241"/>
      <c r="D831" s="241"/>
      <c r="E831" s="2"/>
      <c r="F831" s="2"/>
      <c r="G831" s="4"/>
      <c r="H831" s="4"/>
      <c r="I831" s="6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"/>
      <c r="B832" s="2"/>
      <c r="C832" s="241"/>
      <c r="D832" s="241"/>
      <c r="E832" s="2"/>
      <c r="F832" s="2"/>
      <c r="G832" s="4"/>
      <c r="H832" s="4"/>
      <c r="I832" s="6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"/>
      <c r="B833" s="2"/>
      <c r="C833" s="241"/>
      <c r="D833" s="241"/>
      <c r="E833" s="2"/>
      <c r="F833" s="2"/>
      <c r="G833" s="4"/>
      <c r="H833" s="4"/>
      <c r="I833" s="6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"/>
      <c r="B834" s="2"/>
      <c r="C834" s="241"/>
      <c r="D834" s="241"/>
      <c r="E834" s="2"/>
      <c r="F834" s="2"/>
      <c r="G834" s="4"/>
      <c r="H834" s="4"/>
      <c r="I834" s="6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"/>
      <c r="B835" s="2"/>
      <c r="C835" s="241"/>
      <c r="D835" s="241"/>
      <c r="E835" s="2"/>
      <c r="F835" s="2"/>
      <c r="G835" s="4"/>
      <c r="H835" s="4"/>
      <c r="I835" s="6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"/>
      <c r="B836" s="2"/>
      <c r="C836" s="241"/>
      <c r="D836" s="241"/>
      <c r="E836" s="2"/>
      <c r="F836" s="2"/>
      <c r="G836" s="4"/>
      <c r="H836" s="4"/>
      <c r="I836" s="6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"/>
      <c r="B837" s="2"/>
      <c r="C837" s="241"/>
      <c r="D837" s="241"/>
      <c r="E837" s="2"/>
      <c r="F837" s="2"/>
      <c r="G837" s="4"/>
      <c r="H837" s="4"/>
      <c r="I837" s="6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"/>
      <c r="B838" s="2"/>
      <c r="C838" s="241"/>
      <c r="D838" s="241"/>
      <c r="E838" s="2"/>
      <c r="F838" s="2"/>
      <c r="G838" s="4"/>
      <c r="H838" s="4"/>
      <c r="I838" s="6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"/>
      <c r="B839" s="2"/>
      <c r="C839" s="241"/>
      <c r="D839" s="241"/>
      <c r="E839" s="2"/>
      <c r="F839" s="2"/>
      <c r="G839" s="4"/>
      <c r="H839" s="4"/>
      <c r="I839" s="6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"/>
      <c r="B840" s="2"/>
      <c r="C840" s="241"/>
      <c r="D840" s="241"/>
      <c r="E840" s="2"/>
      <c r="F840" s="2"/>
      <c r="G840" s="4"/>
      <c r="H840" s="4"/>
      <c r="I840" s="6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"/>
      <c r="B841" s="2"/>
      <c r="C841" s="241"/>
      <c r="D841" s="241"/>
      <c r="E841" s="2"/>
      <c r="F841" s="2"/>
      <c r="G841" s="4"/>
      <c r="H841" s="4"/>
      <c r="I841" s="6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"/>
      <c r="B842" s="2"/>
      <c r="C842" s="241"/>
      <c r="D842" s="241"/>
      <c r="E842" s="2"/>
      <c r="F842" s="2"/>
      <c r="G842" s="4"/>
      <c r="H842" s="4"/>
      <c r="I842" s="6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"/>
      <c r="B843" s="2"/>
      <c r="C843" s="241"/>
      <c r="D843" s="241"/>
      <c r="E843" s="2"/>
      <c r="F843" s="2"/>
      <c r="G843" s="4"/>
      <c r="H843" s="4"/>
      <c r="I843" s="6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"/>
      <c r="B844" s="2"/>
      <c r="C844" s="241"/>
      <c r="D844" s="241"/>
      <c r="E844" s="2"/>
      <c r="F844" s="2"/>
      <c r="G844" s="4"/>
      <c r="H844" s="4"/>
      <c r="I844" s="6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"/>
      <c r="B845" s="2"/>
      <c r="C845" s="241"/>
      <c r="D845" s="241"/>
      <c r="E845" s="2"/>
      <c r="F845" s="2"/>
      <c r="G845" s="4"/>
      <c r="H845" s="4"/>
      <c r="I845" s="6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"/>
      <c r="B846" s="2"/>
      <c r="C846" s="241"/>
      <c r="D846" s="241"/>
      <c r="E846" s="2"/>
      <c r="F846" s="2"/>
      <c r="G846" s="4"/>
      <c r="H846" s="4"/>
      <c r="I846" s="6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"/>
      <c r="B847" s="2"/>
      <c r="C847" s="241"/>
      <c r="D847" s="241"/>
      <c r="E847" s="2"/>
      <c r="F847" s="2"/>
      <c r="G847" s="4"/>
      <c r="H847" s="4"/>
      <c r="I847" s="6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"/>
      <c r="B848" s="2"/>
      <c r="C848" s="241"/>
      <c r="D848" s="241"/>
      <c r="E848" s="2"/>
      <c r="F848" s="2"/>
      <c r="G848" s="4"/>
      <c r="H848" s="4"/>
      <c r="I848" s="6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"/>
      <c r="B849" s="2"/>
      <c r="C849" s="241"/>
      <c r="D849" s="241"/>
      <c r="E849" s="2"/>
      <c r="F849" s="2"/>
      <c r="G849" s="4"/>
      <c r="H849" s="4"/>
      <c r="I849" s="6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"/>
      <c r="B850" s="2"/>
      <c r="C850" s="241"/>
      <c r="D850" s="241"/>
      <c r="E850" s="2"/>
      <c r="F850" s="2"/>
      <c r="G850" s="4"/>
      <c r="H850" s="4"/>
      <c r="I850" s="6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"/>
      <c r="B851" s="2"/>
      <c r="C851" s="241"/>
      <c r="D851" s="241"/>
      <c r="E851" s="2"/>
      <c r="F851" s="2"/>
      <c r="G851" s="4"/>
      <c r="H851" s="4"/>
      <c r="I851" s="6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"/>
      <c r="B852" s="2"/>
      <c r="C852" s="241"/>
      <c r="D852" s="241"/>
      <c r="E852" s="2"/>
      <c r="F852" s="2"/>
      <c r="G852" s="4"/>
      <c r="H852" s="4"/>
      <c r="I852" s="6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"/>
      <c r="B853" s="2"/>
      <c r="C853" s="241"/>
      <c r="D853" s="241"/>
      <c r="E853" s="2"/>
      <c r="F853" s="2"/>
      <c r="G853" s="4"/>
      <c r="H853" s="4"/>
      <c r="I853" s="6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"/>
      <c r="B854" s="2"/>
      <c r="C854" s="241"/>
      <c r="D854" s="241"/>
      <c r="E854" s="2"/>
      <c r="F854" s="2"/>
      <c r="G854" s="4"/>
      <c r="H854" s="4"/>
      <c r="I854" s="6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"/>
      <c r="B855" s="2"/>
      <c r="C855" s="241"/>
      <c r="D855" s="241"/>
      <c r="E855" s="2"/>
      <c r="F855" s="2"/>
      <c r="G855" s="4"/>
      <c r="H855" s="4"/>
      <c r="I855" s="6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"/>
      <c r="B856" s="2"/>
      <c r="C856" s="241"/>
      <c r="D856" s="241"/>
      <c r="E856" s="2"/>
      <c r="F856" s="2"/>
      <c r="G856" s="4"/>
      <c r="H856" s="4"/>
      <c r="I856" s="6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"/>
      <c r="B857" s="2"/>
      <c r="C857" s="241"/>
      <c r="D857" s="241"/>
      <c r="E857" s="2"/>
      <c r="F857" s="2"/>
      <c r="G857" s="4"/>
      <c r="H857" s="4"/>
      <c r="I857" s="6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"/>
      <c r="B858" s="2"/>
      <c r="C858" s="241"/>
      <c r="D858" s="241"/>
      <c r="E858" s="2"/>
      <c r="F858" s="2"/>
      <c r="G858" s="4"/>
      <c r="H858" s="4"/>
      <c r="I858" s="6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"/>
      <c r="B859" s="2"/>
      <c r="C859" s="241"/>
      <c r="D859" s="241"/>
      <c r="E859" s="2"/>
      <c r="F859" s="2"/>
      <c r="G859" s="4"/>
      <c r="H859" s="4"/>
      <c r="I859" s="6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"/>
      <c r="B860" s="2"/>
      <c r="C860" s="241"/>
      <c r="D860" s="241"/>
      <c r="E860" s="2"/>
      <c r="F860" s="2"/>
      <c r="G860" s="4"/>
      <c r="H860" s="4"/>
      <c r="I860" s="6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"/>
      <c r="B861" s="2"/>
      <c r="C861" s="241"/>
      <c r="D861" s="241"/>
      <c r="E861" s="2"/>
      <c r="F861" s="2"/>
      <c r="G861" s="4"/>
      <c r="H861" s="4"/>
      <c r="I861" s="6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"/>
      <c r="B862" s="2"/>
      <c r="C862" s="241"/>
      <c r="D862" s="241"/>
      <c r="E862" s="2"/>
      <c r="F862" s="2"/>
      <c r="G862" s="4"/>
      <c r="H862" s="4"/>
      <c r="I862" s="6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"/>
      <c r="B863" s="2"/>
      <c r="C863" s="241"/>
      <c r="D863" s="241"/>
      <c r="E863" s="2"/>
      <c r="F863" s="2"/>
      <c r="G863" s="4"/>
      <c r="H863" s="4"/>
      <c r="I863" s="6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"/>
      <c r="B864" s="2"/>
      <c r="C864" s="241"/>
      <c r="D864" s="241"/>
      <c r="E864" s="2"/>
      <c r="F864" s="2"/>
      <c r="G864" s="4"/>
      <c r="H864" s="4"/>
      <c r="I864" s="6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"/>
      <c r="B865" s="2"/>
      <c r="C865" s="241"/>
      <c r="D865" s="241"/>
      <c r="E865" s="2"/>
      <c r="F865" s="2"/>
      <c r="G865" s="4"/>
      <c r="H865" s="4"/>
      <c r="I865" s="6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"/>
      <c r="B866" s="2"/>
      <c r="C866" s="241"/>
      <c r="D866" s="241"/>
      <c r="E866" s="2"/>
      <c r="F866" s="2"/>
      <c r="G866" s="4"/>
      <c r="H866" s="4"/>
      <c r="I866" s="6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"/>
      <c r="B867" s="2"/>
      <c r="C867" s="241"/>
      <c r="D867" s="241"/>
      <c r="E867" s="2"/>
      <c r="F867" s="2"/>
      <c r="G867" s="4"/>
      <c r="H867" s="4"/>
      <c r="I867" s="6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"/>
      <c r="B868" s="2"/>
      <c r="C868" s="241"/>
      <c r="D868" s="241"/>
      <c r="E868" s="2"/>
      <c r="F868" s="2"/>
      <c r="G868" s="4"/>
      <c r="H868" s="4"/>
      <c r="I868" s="6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"/>
      <c r="B869" s="2"/>
      <c r="C869" s="241"/>
      <c r="D869" s="241"/>
      <c r="E869" s="2"/>
      <c r="F869" s="2"/>
      <c r="G869" s="4"/>
      <c r="H869" s="4"/>
      <c r="I869" s="6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"/>
      <c r="B870" s="2"/>
      <c r="C870" s="241"/>
      <c r="D870" s="241"/>
      <c r="E870" s="2"/>
      <c r="F870" s="2"/>
      <c r="G870" s="4"/>
      <c r="H870" s="4"/>
      <c r="I870" s="6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"/>
      <c r="B871" s="2"/>
      <c r="C871" s="241"/>
      <c r="D871" s="241"/>
      <c r="E871" s="2"/>
      <c r="F871" s="2"/>
      <c r="G871" s="4"/>
      <c r="H871" s="4"/>
      <c r="I871" s="6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"/>
      <c r="B872" s="2"/>
      <c r="C872" s="241"/>
      <c r="D872" s="241"/>
      <c r="E872" s="2"/>
      <c r="F872" s="2"/>
      <c r="G872" s="4"/>
      <c r="H872" s="4"/>
      <c r="I872" s="6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"/>
      <c r="B873" s="2"/>
      <c r="C873" s="241"/>
      <c r="D873" s="241"/>
      <c r="E873" s="2"/>
      <c r="F873" s="2"/>
      <c r="G873" s="4"/>
      <c r="H873" s="4"/>
      <c r="I873" s="6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"/>
      <c r="B874" s="2"/>
      <c r="C874" s="241"/>
      <c r="D874" s="241"/>
      <c r="E874" s="2"/>
      <c r="F874" s="2"/>
      <c r="G874" s="4"/>
      <c r="H874" s="4"/>
      <c r="I874" s="6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"/>
      <c r="B875" s="2"/>
      <c r="C875" s="241"/>
      <c r="D875" s="241"/>
      <c r="E875" s="2"/>
      <c r="F875" s="2"/>
      <c r="G875" s="4"/>
      <c r="H875" s="4"/>
      <c r="I875" s="6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"/>
      <c r="B876" s="2"/>
      <c r="C876" s="241"/>
      <c r="D876" s="241"/>
      <c r="E876" s="2"/>
      <c r="F876" s="2"/>
      <c r="G876" s="4"/>
      <c r="H876" s="4"/>
      <c r="I876" s="6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"/>
      <c r="B877" s="2"/>
      <c r="C877" s="241"/>
      <c r="D877" s="241"/>
      <c r="E877" s="2"/>
      <c r="F877" s="2"/>
      <c r="G877" s="4"/>
      <c r="H877" s="4"/>
      <c r="I877" s="6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"/>
      <c r="B878" s="2"/>
      <c r="C878" s="241"/>
      <c r="D878" s="241"/>
      <c r="E878" s="2"/>
      <c r="F878" s="2"/>
      <c r="G878" s="4"/>
      <c r="H878" s="4"/>
      <c r="I878" s="6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"/>
      <c r="B879" s="2"/>
      <c r="C879" s="241"/>
      <c r="D879" s="241"/>
      <c r="E879" s="2"/>
      <c r="F879" s="2"/>
      <c r="G879" s="4"/>
      <c r="H879" s="4"/>
      <c r="I879" s="6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"/>
      <c r="B880" s="2"/>
      <c r="C880" s="241"/>
      <c r="D880" s="241"/>
      <c r="E880" s="2"/>
      <c r="F880" s="2"/>
      <c r="G880" s="4"/>
      <c r="H880" s="4"/>
      <c r="I880" s="6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"/>
      <c r="B881" s="2"/>
      <c r="C881" s="241"/>
      <c r="D881" s="241"/>
      <c r="E881" s="2"/>
      <c r="F881" s="2"/>
      <c r="G881" s="4"/>
      <c r="H881" s="4"/>
      <c r="I881" s="6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"/>
      <c r="B882" s="2"/>
      <c r="C882" s="241"/>
      <c r="D882" s="241"/>
      <c r="E882" s="2"/>
      <c r="F882" s="2"/>
      <c r="G882" s="4"/>
      <c r="H882" s="4"/>
      <c r="I882" s="6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"/>
      <c r="B883" s="2"/>
      <c r="C883" s="241"/>
      <c r="D883" s="241"/>
      <c r="E883" s="2"/>
      <c r="F883" s="2"/>
      <c r="G883" s="4"/>
      <c r="H883" s="4"/>
      <c r="I883" s="6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"/>
      <c r="B884" s="2"/>
      <c r="C884" s="241"/>
      <c r="D884" s="241"/>
      <c r="E884" s="2"/>
      <c r="F884" s="2"/>
      <c r="G884" s="4"/>
      <c r="H884" s="4"/>
      <c r="I884" s="6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"/>
      <c r="B885" s="2"/>
      <c r="C885" s="241"/>
      <c r="D885" s="241"/>
      <c r="E885" s="2"/>
      <c r="F885" s="2"/>
      <c r="G885" s="4"/>
      <c r="H885" s="4"/>
      <c r="I885" s="6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"/>
      <c r="B886" s="2"/>
      <c r="C886" s="241"/>
      <c r="D886" s="241"/>
      <c r="E886" s="2"/>
      <c r="F886" s="2"/>
      <c r="G886" s="4"/>
      <c r="H886" s="4"/>
      <c r="I886" s="6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"/>
      <c r="B887" s="2"/>
      <c r="C887" s="241"/>
      <c r="D887" s="241"/>
      <c r="E887" s="2"/>
      <c r="F887" s="2"/>
      <c r="G887" s="4"/>
      <c r="H887" s="4"/>
      <c r="I887" s="6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"/>
      <c r="B888" s="2"/>
      <c r="C888" s="241"/>
      <c r="D888" s="241"/>
      <c r="E888" s="2"/>
      <c r="F888" s="2"/>
      <c r="G888" s="4"/>
      <c r="H888" s="4"/>
      <c r="I888" s="6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"/>
      <c r="B889" s="2"/>
      <c r="C889" s="241"/>
      <c r="D889" s="241"/>
      <c r="E889" s="2"/>
      <c r="F889" s="2"/>
      <c r="G889" s="4"/>
      <c r="H889" s="4"/>
      <c r="I889" s="6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"/>
      <c r="B890" s="2"/>
      <c r="C890" s="241"/>
      <c r="D890" s="241"/>
      <c r="E890" s="2"/>
      <c r="F890" s="2"/>
      <c r="G890" s="4"/>
      <c r="H890" s="4"/>
      <c r="I890" s="6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"/>
      <c r="B891" s="2"/>
      <c r="C891" s="241"/>
      <c r="D891" s="241"/>
      <c r="E891" s="2"/>
      <c r="F891" s="2"/>
      <c r="G891" s="4"/>
      <c r="H891" s="4"/>
      <c r="I891" s="6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"/>
      <c r="B892" s="2"/>
      <c r="C892" s="241"/>
      <c r="D892" s="241"/>
      <c r="E892" s="2"/>
      <c r="F892" s="2"/>
      <c r="G892" s="4"/>
      <c r="H892" s="4"/>
      <c r="I892" s="6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"/>
      <c r="B893" s="2"/>
      <c r="C893" s="241"/>
      <c r="D893" s="241"/>
      <c r="E893" s="2"/>
      <c r="F893" s="2"/>
      <c r="G893" s="4"/>
      <c r="H893" s="4"/>
      <c r="I893" s="6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"/>
      <c r="B894" s="2"/>
      <c r="C894" s="241"/>
      <c r="D894" s="241"/>
      <c r="E894" s="2"/>
      <c r="F894" s="2"/>
      <c r="G894" s="4"/>
      <c r="H894" s="4"/>
      <c r="I894" s="6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"/>
      <c r="B895" s="2"/>
      <c r="C895" s="241"/>
      <c r="D895" s="241"/>
      <c r="E895" s="2"/>
      <c r="F895" s="2"/>
      <c r="G895" s="4"/>
      <c r="H895" s="4"/>
      <c r="I895" s="6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"/>
      <c r="B896" s="2"/>
      <c r="C896" s="241"/>
      <c r="D896" s="241"/>
      <c r="E896" s="2"/>
      <c r="F896" s="2"/>
      <c r="G896" s="4"/>
      <c r="H896" s="4"/>
      <c r="I896" s="6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"/>
      <c r="B897" s="2"/>
      <c r="C897" s="241"/>
      <c r="D897" s="241"/>
      <c r="E897" s="2"/>
      <c r="F897" s="2"/>
      <c r="G897" s="4"/>
      <c r="H897" s="4"/>
      <c r="I897" s="6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"/>
      <c r="B898" s="2"/>
      <c r="C898" s="241"/>
      <c r="D898" s="241"/>
      <c r="E898" s="2"/>
      <c r="F898" s="2"/>
      <c r="G898" s="4"/>
      <c r="H898" s="4"/>
      <c r="I898" s="6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"/>
      <c r="B899" s="2"/>
      <c r="C899" s="241"/>
      <c r="D899" s="241"/>
      <c r="E899" s="2"/>
      <c r="F899" s="2"/>
      <c r="G899" s="4"/>
      <c r="H899" s="4"/>
      <c r="I899" s="6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"/>
      <c r="B900" s="2"/>
      <c r="C900" s="241"/>
      <c r="D900" s="241"/>
      <c r="E900" s="2"/>
      <c r="F900" s="2"/>
      <c r="G900" s="4"/>
      <c r="H900" s="4"/>
      <c r="I900" s="6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"/>
      <c r="B901" s="2"/>
      <c r="C901" s="241"/>
      <c r="D901" s="241"/>
      <c r="E901" s="2"/>
      <c r="F901" s="2"/>
      <c r="G901" s="4"/>
      <c r="H901" s="4"/>
      <c r="I901" s="6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"/>
      <c r="B902" s="2"/>
      <c r="C902" s="241"/>
      <c r="D902" s="241"/>
      <c r="E902" s="2"/>
      <c r="F902" s="2"/>
      <c r="G902" s="4"/>
      <c r="H902" s="4"/>
      <c r="I902" s="6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"/>
      <c r="B903" s="2"/>
      <c r="C903" s="241"/>
      <c r="D903" s="241"/>
      <c r="E903" s="2"/>
      <c r="F903" s="2"/>
      <c r="G903" s="4"/>
      <c r="H903" s="4"/>
      <c r="I903" s="6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"/>
      <c r="B904" s="2"/>
      <c r="C904" s="241"/>
      <c r="D904" s="241"/>
      <c r="E904" s="2"/>
      <c r="F904" s="2"/>
      <c r="G904" s="4"/>
      <c r="H904" s="4"/>
      <c r="I904" s="6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"/>
      <c r="B905" s="2"/>
      <c r="C905" s="241"/>
      <c r="D905" s="241"/>
      <c r="E905" s="2"/>
      <c r="F905" s="2"/>
      <c r="G905" s="4"/>
      <c r="H905" s="4"/>
      <c r="I905" s="6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"/>
      <c r="B906" s="2"/>
      <c r="C906" s="241"/>
      <c r="D906" s="241"/>
      <c r="E906" s="2"/>
      <c r="F906" s="2"/>
      <c r="G906" s="4"/>
      <c r="H906" s="4"/>
      <c r="I906" s="6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"/>
      <c r="B907" s="2"/>
      <c r="C907" s="241"/>
      <c r="D907" s="241"/>
      <c r="E907" s="2"/>
      <c r="F907" s="2"/>
      <c r="G907" s="4"/>
      <c r="H907" s="4"/>
      <c r="I907" s="6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"/>
      <c r="B908" s="2"/>
      <c r="C908" s="241"/>
      <c r="D908" s="241"/>
      <c r="E908" s="2"/>
      <c r="F908" s="2"/>
      <c r="G908" s="4"/>
      <c r="H908" s="4"/>
      <c r="I908" s="6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"/>
      <c r="B909" s="2"/>
      <c r="C909" s="241"/>
      <c r="D909" s="241"/>
      <c r="E909" s="2"/>
      <c r="F909" s="2"/>
      <c r="G909" s="4"/>
      <c r="H909" s="4"/>
      <c r="I909" s="6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"/>
      <c r="B910" s="2"/>
      <c r="C910" s="241"/>
      <c r="D910" s="241"/>
      <c r="E910" s="2"/>
      <c r="F910" s="2"/>
      <c r="G910" s="4"/>
      <c r="H910" s="4"/>
      <c r="I910" s="6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"/>
      <c r="B911" s="2"/>
      <c r="C911" s="241"/>
      <c r="D911" s="241"/>
      <c r="E911" s="2"/>
      <c r="F911" s="2"/>
      <c r="G911" s="4"/>
      <c r="H911" s="4"/>
      <c r="I911" s="6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"/>
      <c r="B912" s="2"/>
      <c r="C912" s="241"/>
      <c r="D912" s="241"/>
      <c r="E912" s="2"/>
      <c r="F912" s="2"/>
      <c r="G912" s="4"/>
      <c r="H912" s="4"/>
      <c r="I912" s="6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"/>
      <c r="B913" s="2"/>
      <c r="C913" s="241"/>
      <c r="D913" s="241"/>
      <c r="E913" s="2"/>
      <c r="F913" s="2"/>
      <c r="G913" s="4"/>
      <c r="H913" s="4"/>
      <c r="I913" s="6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"/>
      <c r="B914" s="2"/>
      <c r="C914" s="241"/>
      <c r="D914" s="241"/>
      <c r="E914" s="2"/>
      <c r="F914" s="2"/>
      <c r="G914" s="4"/>
      <c r="H914" s="4"/>
      <c r="I914" s="6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"/>
      <c r="B915" s="2"/>
      <c r="C915" s="241"/>
      <c r="D915" s="241"/>
      <c r="E915" s="2"/>
      <c r="F915" s="2"/>
      <c r="G915" s="4"/>
      <c r="H915" s="4"/>
      <c r="I915" s="6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"/>
      <c r="B916" s="2"/>
      <c r="C916" s="241"/>
      <c r="D916" s="241"/>
      <c r="E916" s="2"/>
      <c r="F916" s="2"/>
      <c r="G916" s="4"/>
      <c r="H916" s="4"/>
      <c r="I916" s="6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"/>
      <c r="B917" s="2"/>
      <c r="C917" s="241"/>
      <c r="D917" s="241"/>
      <c r="E917" s="2"/>
      <c r="F917" s="2"/>
      <c r="G917" s="4"/>
      <c r="H917" s="4"/>
      <c r="I917" s="6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"/>
      <c r="B918" s="2"/>
      <c r="C918" s="241"/>
      <c r="D918" s="241"/>
      <c r="E918" s="2"/>
      <c r="F918" s="2"/>
      <c r="G918" s="4"/>
      <c r="H918" s="4"/>
      <c r="I918" s="6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"/>
      <c r="B919" s="2"/>
      <c r="C919" s="241"/>
      <c r="D919" s="241"/>
      <c r="E919" s="2"/>
      <c r="F919" s="2"/>
      <c r="G919" s="4"/>
      <c r="H919" s="4"/>
      <c r="I919" s="6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"/>
      <c r="B920" s="2"/>
      <c r="C920" s="241"/>
      <c r="D920" s="241"/>
      <c r="E920" s="2"/>
      <c r="F920" s="2"/>
      <c r="G920" s="4"/>
      <c r="H920" s="4"/>
      <c r="I920" s="6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"/>
      <c r="B921" s="2"/>
      <c r="C921" s="241"/>
      <c r="D921" s="241"/>
      <c r="E921" s="2"/>
      <c r="F921" s="2"/>
      <c r="G921" s="4"/>
      <c r="H921" s="4"/>
      <c r="I921" s="6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"/>
      <c r="B922" s="2"/>
      <c r="C922" s="241"/>
      <c r="D922" s="241"/>
      <c r="E922" s="2"/>
      <c r="F922" s="2"/>
      <c r="G922" s="4"/>
      <c r="H922" s="4"/>
      <c r="I922" s="6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"/>
      <c r="B923" s="2"/>
      <c r="C923" s="241"/>
      <c r="D923" s="241"/>
      <c r="E923" s="2"/>
      <c r="F923" s="2"/>
      <c r="G923" s="4"/>
      <c r="H923" s="4"/>
      <c r="I923" s="6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"/>
      <c r="B924" s="2"/>
      <c r="C924" s="241"/>
      <c r="D924" s="241"/>
      <c r="E924" s="2"/>
      <c r="F924" s="2"/>
      <c r="G924" s="4"/>
      <c r="H924" s="4"/>
      <c r="I924" s="6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"/>
      <c r="B925" s="2"/>
      <c r="C925" s="241"/>
      <c r="D925" s="241"/>
      <c r="E925" s="2"/>
      <c r="F925" s="2"/>
      <c r="G925" s="4"/>
      <c r="H925" s="4"/>
      <c r="I925" s="6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"/>
      <c r="B926" s="2"/>
      <c r="C926" s="241"/>
      <c r="D926" s="241"/>
      <c r="E926" s="2"/>
      <c r="F926" s="2"/>
      <c r="G926" s="4"/>
      <c r="H926" s="4"/>
      <c r="I926" s="6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"/>
      <c r="B927" s="2"/>
      <c r="C927" s="241"/>
      <c r="D927" s="241"/>
      <c r="E927" s="2"/>
      <c r="F927" s="2"/>
      <c r="G927" s="4"/>
      <c r="H927" s="4"/>
      <c r="I927" s="6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"/>
      <c r="B928" s="2"/>
      <c r="C928" s="241"/>
      <c r="D928" s="241"/>
      <c r="E928" s="2"/>
      <c r="F928" s="2"/>
      <c r="G928" s="4"/>
      <c r="H928" s="4"/>
      <c r="I928" s="6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"/>
      <c r="B929" s="2"/>
      <c r="C929" s="241"/>
      <c r="D929" s="241"/>
      <c r="E929" s="2"/>
      <c r="F929" s="2"/>
      <c r="G929" s="4"/>
      <c r="H929" s="4"/>
      <c r="I929" s="6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"/>
      <c r="B930" s="2"/>
      <c r="C930" s="241"/>
      <c r="D930" s="241"/>
      <c r="E930" s="2"/>
      <c r="F930" s="2"/>
      <c r="G930" s="4"/>
      <c r="H930" s="4"/>
      <c r="I930" s="6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"/>
      <c r="B931" s="2"/>
      <c r="C931" s="241"/>
      <c r="D931" s="241"/>
      <c r="E931" s="2"/>
      <c r="F931" s="2"/>
      <c r="G931" s="4"/>
      <c r="H931" s="4"/>
      <c r="I931" s="6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"/>
      <c r="B932" s="2"/>
      <c r="C932" s="241"/>
      <c r="D932" s="241"/>
      <c r="E932" s="2"/>
      <c r="F932" s="2"/>
      <c r="G932" s="4"/>
      <c r="H932" s="4"/>
      <c r="I932" s="6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"/>
      <c r="B933" s="2"/>
      <c r="C933" s="241"/>
      <c r="D933" s="241"/>
      <c r="E933" s="2"/>
      <c r="F933" s="2"/>
      <c r="G933" s="4"/>
      <c r="H933" s="4"/>
      <c r="I933" s="6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"/>
      <c r="B934" s="2"/>
      <c r="C934" s="241"/>
      <c r="D934" s="241"/>
      <c r="E934" s="2"/>
      <c r="F934" s="2"/>
      <c r="G934" s="4"/>
      <c r="H934" s="4"/>
      <c r="I934" s="6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"/>
      <c r="B935" s="2"/>
      <c r="C935" s="241"/>
      <c r="D935" s="241"/>
      <c r="E935" s="2"/>
      <c r="F935" s="2"/>
      <c r="G935" s="4"/>
      <c r="H935" s="4"/>
      <c r="I935" s="6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"/>
      <c r="B936" s="2"/>
      <c r="C936" s="241"/>
      <c r="D936" s="241"/>
      <c r="E936" s="2"/>
      <c r="F936" s="2"/>
      <c r="G936" s="4"/>
      <c r="H936" s="4"/>
      <c r="I936" s="6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"/>
      <c r="B937" s="2"/>
      <c r="C937" s="241"/>
      <c r="D937" s="241"/>
      <c r="E937" s="2"/>
      <c r="F937" s="2"/>
      <c r="G937" s="4"/>
      <c r="H937" s="4"/>
      <c r="I937" s="6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"/>
      <c r="B938" s="2"/>
      <c r="C938" s="241"/>
      <c r="D938" s="241"/>
      <c r="E938" s="2"/>
      <c r="F938" s="2"/>
      <c r="G938" s="4"/>
      <c r="H938" s="4"/>
      <c r="I938" s="6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"/>
      <c r="B939" s="2"/>
      <c r="C939" s="241"/>
      <c r="D939" s="241"/>
      <c r="E939" s="2"/>
      <c r="F939" s="2"/>
      <c r="G939" s="4"/>
      <c r="H939" s="4"/>
      <c r="I939" s="6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"/>
      <c r="B940" s="2"/>
      <c r="C940" s="241"/>
      <c r="D940" s="241"/>
      <c r="E940" s="2"/>
      <c r="F940" s="2"/>
      <c r="G940" s="4"/>
      <c r="H940" s="4"/>
      <c r="I940" s="6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"/>
      <c r="B941" s="2"/>
      <c r="C941" s="241"/>
      <c r="D941" s="241"/>
      <c r="E941" s="2"/>
      <c r="F941" s="2"/>
      <c r="G941" s="4"/>
      <c r="H941" s="4"/>
      <c r="I941" s="6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"/>
      <c r="B942" s="2"/>
      <c r="C942" s="241"/>
      <c r="D942" s="241"/>
      <c r="E942" s="2"/>
      <c r="F942" s="2"/>
      <c r="G942" s="4"/>
      <c r="H942" s="4"/>
      <c r="I942" s="6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"/>
      <c r="B943" s="2"/>
      <c r="C943" s="241"/>
      <c r="D943" s="241"/>
      <c r="E943" s="2"/>
      <c r="F943" s="2"/>
      <c r="G943" s="4"/>
      <c r="H943" s="4"/>
      <c r="I943" s="6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"/>
      <c r="B944" s="2"/>
      <c r="C944" s="241"/>
      <c r="D944" s="241"/>
      <c r="E944" s="2"/>
      <c r="F944" s="2"/>
      <c r="G944" s="4"/>
      <c r="H944" s="4"/>
      <c r="I944" s="6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"/>
      <c r="B945" s="2"/>
      <c r="C945" s="241"/>
      <c r="D945" s="241"/>
      <c r="E945" s="2"/>
      <c r="F945" s="2"/>
      <c r="G945" s="4"/>
      <c r="H945" s="4"/>
      <c r="I945" s="6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"/>
      <c r="B946" s="2"/>
      <c r="C946" s="241"/>
      <c r="D946" s="241"/>
      <c r="E946" s="2"/>
      <c r="F946" s="2"/>
      <c r="G946" s="4"/>
      <c r="H946" s="4"/>
      <c r="I946" s="6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"/>
      <c r="B947" s="2"/>
      <c r="C947" s="241"/>
      <c r="D947" s="241"/>
      <c r="E947" s="2"/>
      <c r="F947" s="2"/>
      <c r="G947" s="4"/>
      <c r="H947" s="4"/>
      <c r="I947" s="6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"/>
      <c r="B948" s="2"/>
      <c r="C948" s="241"/>
      <c r="D948" s="241"/>
      <c r="E948" s="2"/>
      <c r="F948" s="2"/>
      <c r="G948" s="4"/>
      <c r="H948" s="4"/>
      <c r="I948" s="6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"/>
      <c r="B949" s="2"/>
      <c r="C949" s="241"/>
      <c r="D949" s="241"/>
      <c r="E949" s="2"/>
      <c r="F949" s="2"/>
      <c r="G949" s="4"/>
      <c r="H949" s="4"/>
      <c r="I949" s="6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"/>
      <c r="B950" s="2"/>
      <c r="C950" s="241"/>
      <c r="D950" s="241"/>
      <c r="E950" s="2"/>
      <c r="F950" s="2"/>
      <c r="G950" s="4"/>
      <c r="H950" s="4"/>
      <c r="I950" s="6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"/>
      <c r="B951" s="2"/>
      <c r="C951" s="241"/>
      <c r="D951" s="241"/>
      <c r="E951" s="2"/>
      <c r="F951" s="2"/>
      <c r="G951" s="4"/>
      <c r="H951" s="4"/>
      <c r="I951" s="6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"/>
      <c r="B952" s="2"/>
      <c r="C952" s="241"/>
      <c r="D952" s="241"/>
      <c r="E952" s="2"/>
      <c r="F952" s="2"/>
      <c r="G952" s="4"/>
      <c r="H952" s="4"/>
      <c r="I952" s="6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"/>
      <c r="B953" s="2"/>
      <c r="C953" s="241"/>
      <c r="D953" s="241"/>
      <c r="E953" s="2"/>
      <c r="F953" s="2"/>
      <c r="G953" s="4"/>
      <c r="H953" s="4"/>
      <c r="I953" s="6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"/>
      <c r="B954" s="2"/>
      <c r="C954" s="241"/>
      <c r="D954" s="241"/>
      <c r="E954" s="2"/>
      <c r="F954" s="2"/>
      <c r="G954" s="4"/>
      <c r="H954" s="4"/>
      <c r="I954" s="6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"/>
      <c r="B955" s="2"/>
      <c r="C955" s="241"/>
      <c r="D955" s="241"/>
      <c r="E955" s="2"/>
      <c r="F955" s="2"/>
      <c r="G955" s="4"/>
      <c r="H955" s="4"/>
      <c r="I955" s="6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"/>
      <c r="B956" s="2"/>
      <c r="C956" s="241"/>
      <c r="D956" s="241"/>
      <c r="E956" s="2"/>
      <c r="F956" s="2"/>
      <c r="G956" s="4"/>
      <c r="H956" s="4"/>
      <c r="I956" s="6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"/>
      <c r="B957" s="2"/>
      <c r="C957" s="241"/>
      <c r="D957" s="241"/>
      <c r="E957" s="2"/>
      <c r="F957" s="2"/>
      <c r="G957" s="4"/>
      <c r="H957" s="4"/>
      <c r="I957" s="6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"/>
      <c r="B958" s="2"/>
      <c r="C958" s="241"/>
      <c r="D958" s="241"/>
      <c r="E958" s="2"/>
      <c r="F958" s="2"/>
      <c r="G958" s="4"/>
      <c r="H958" s="4"/>
      <c r="I958" s="6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"/>
      <c r="B959" s="2"/>
      <c r="C959" s="241"/>
      <c r="D959" s="241"/>
      <c r="E959" s="2"/>
      <c r="F959" s="2"/>
      <c r="G959" s="4"/>
      <c r="H959" s="4"/>
      <c r="I959" s="6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"/>
      <c r="B960" s="2"/>
      <c r="C960" s="241"/>
      <c r="D960" s="241"/>
      <c r="E960" s="2"/>
      <c r="F960" s="2"/>
      <c r="G960" s="4"/>
      <c r="H960" s="4"/>
      <c r="I960" s="6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"/>
      <c r="B961" s="2"/>
      <c r="C961" s="241"/>
      <c r="D961" s="241"/>
      <c r="E961" s="2"/>
      <c r="F961" s="2"/>
      <c r="G961" s="4"/>
      <c r="H961" s="4"/>
      <c r="I961" s="6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"/>
      <c r="B962" s="2"/>
      <c r="C962" s="241"/>
      <c r="D962" s="241"/>
      <c r="E962" s="2"/>
      <c r="F962" s="2"/>
      <c r="G962" s="4"/>
      <c r="H962" s="4"/>
      <c r="I962" s="6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"/>
      <c r="B963" s="2"/>
      <c r="C963" s="241"/>
      <c r="D963" s="241"/>
      <c r="E963" s="2"/>
      <c r="F963" s="2"/>
      <c r="G963" s="4"/>
      <c r="H963" s="4"/>
      <c r="I963" s="6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"/>
      <c r="B964" s="2"/>
      <c r="C964" s="241"/>
      <c r="D964" s="241"/>
      <c r="E964" s="2"/>
      <c r="F964" s="2"/>
      <c r="G964" s="4"/>
      <c r="H964" s="4"/>
      <c r="I964" s="6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"/>
      <c r="B965" s="2"/>
      <c r="C965" s="241"/>
      <c r="D965" s="241"/>
      <c r="E965" s="2"/>
      <c r="F965" s="2"/>
      <c r="G965" s="4"/>
      <c r="H965" s="4"/>
      <c r="I965" s="6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"/>
      <c r="B966" s="2"/>
      <c r="C966" s="241"/>
      <c r="D966" s="241"/>
      <c r="E966" s="2"/>
      <c r="F966" s="2"/>
      <c r="G966" s="4"/>
      <c r="H966" s="4"/>
      <c r="I966" s="6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"/>
      <c r="B967" s="2"/>
      <c r="C967" s="241"/>
      <c r="D967" s="241"/>
      <c r="E967" s="2"/>
      <c r="F967" s="2"/>
      <c r="G967" s="4"/>
      <c r="H967" s="4"/>
      <c r="I967" s="6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"/>
      <c r="B968" s="2"/>
      <c r="C968" s="241"/>
      <c r="D968" s="241"/>
      <c r="E968" s="2"/>
      <c r="F968" s="2"/>
      <c r="G968" s="4"/>
      <c r="H968" s="4"/>
      <c r="I968" s="6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"/>
      <c r="B969" s="2"/>
      <c r="C969" s="241"/>
      <c r="D969" s="241"/>
      <c r="E969" s="2"/>
      <c r="F969" s="2"/>
      <c r="G969" s="4"/>
      <c r="H969" s="4"/>
      <c r="I969" s="6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"/>
      <c r="B970" s="2"/>
      <c r="C970" s="241"/>
      <c r="D970" s="241"/>
      <c r="E970" s="2"/>
      <c r="F970" s="2"/>
      <c r="G970" s="4"/>
      <c r="H970" s="4"/>
      <c r="I970" s="6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"/>
      <c r="B971" s="2"/>
      <c r="C971" s="241"/>
      <c r="D971" s="241"/>
      <c r="E971" s="2"/>
      <c r="F971" s="2"/>
      <c r="G971" s="4"/>
      <c r="H971" s="4"/>
      <c r="I971" s="6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"/>
      <c r="B972" s="2"/>
      <c r="C972" s="241"/>
      <c r="D972" s="241"/>
      <c r="E972" s="2"/>
      <c r="F972" s="2"/>
      <c r="G972" s="4"/>
      <c r="H972" s="4"/>
      <c r="I972" s="6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"/>
      <c r="B973" s="2"/>
      <c r="C973" s="241"/>
      <c r="D973" s="241"/>
      <c r="E973" s="2"/>
      <c r="F973" s="2"/>
      <c r="G973" s="4"/>
      <c r="H973" s="4"/>
      <c r="I973" s="6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"/>
      <c r="B974" s="2"/>
      <c r="C974" s="241"/>
      <c r="D974" s="241"/>
      <c r="E974" s="2"/>
      <c r="F974" s="2"/>
      <c r="G974" s="4"/>
      <c r="H974" s="4"/>
      <c r="I974" s="6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"/>
      <c r="B975" s="2"/>
      <c r="C975" s="241"/>
      <c r="D975" s="241"/>
      <c r="E975" s="2"/>
      <c r="F975" s="2"/>
      <c r="G975" s="4"/>
      <c r="H975" s="4"/>
      <c r="I975" s="6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"/>
      <c r="B976" s="2"/>
      <c r="C976" s="241"/>
      <c r="D976" s="241"/>
      <c r="E976" s="2"/>
      <c r="F976" s="2"/>
      <c r="G976" s="4"/>
      <c r="H976" s="4"/>
      <c r="I976" s="6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"/>
      <c r="B977" s="2"/>
      <c r="C977" s="241"/>
      <c r="D977" s="241"/>
      <c r="E977" s="2"/>
      <c r="F977" s="2"/>
      <c r="G977" s="4"/>
      <c r="H977" s="4"/>
      <c r="I977" s="6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2"/>
      <c r="B978" s="2"/>
      <c r="C978" s="241"/>
      <c r="D978" s="241"/>
      <c r="E978" s="2"/>
      <c r="F978" s="2"/>
      <c r="G978" s="4"/>
      <c r="H978" s="4"/>
      <c r="I978" s="6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2"/>
      <c r="B979" s="2"/>
      <c r="C979" s="241"/>
      <c r="D979" s="241"/>
      <c r="E979" s="2"/>
      <c r="F979" s="2"/>
      <c r="G979" s="4"/>
      <c r="H979" s="4"/>
      <c r="I979" s="6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2"/>
      <c r="B980" s="2"/>
      <c r="C980" s="241"/>
      <c r="D980" s="241"/>
      <c r="E980" s="2"/>
      <c r="F980" s="2"/>
      <c r="G980" s="4"/>
      <c r="H980" s="4"/>
      <c r="I980" s="6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2"/>
      <c r="B981" s="2"/>
      <c r="C981" s="241"/>
      <c r="D981" s="241"/>
      <c r="E981" s="2"/>
      <c r="F981" s="2"/>
      <c r="G981" s="4"/>
      <c r="H981" s="4"/>
      <c r="I981" s="6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2"/>
      <c r="B982" s="2"/>
      <c r="C982" s="241"/>
      <c r="D982" s="241"/>
      <c r="E982" s="2"/>
      <c r="F982" s="2"/>
      <c r="G982" s="4"/>
      <c r="H982" s="4"/>
      <c r="I982" s="6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2"/>
      <c r="B983" s="2"/>
      <c r="C983" s="241"/>
      <c r="D983" s="241"/>
      <c r="E983" s="2"/>
      <c r="F983" s="2"/>
      <c r="G983" s="4"/>
      <c r="H983" s="4"/>
      <c r="I983" s="6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2"/>
      <c r="B984" s="2"/>
      <c r="C984" s="241"/>
      <c r="D984" s="241"/>
      <c r="E984" s="2"/>
      <c r="F984" s="2"/>
      <c r="G984" s="4"/>
      <c r="H984" s="4"/>
      <c r="I984" s="6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2"/>
      <c r="B985" s="2"/>
      <c r="C985" s="241"/>
      <c r="D985" s="241"/>
      <c r="E985" s="2"/>
      <c r="F985" s="2"/>
      <c r="G985" s="4"/>
      <c r="H985" s="4"/>
      <c r="I985" s="6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2"/>
      <c r="B986" s="2"/>
      <c r="C986" s="241"/>
      <c r="D986" s="241"/>
      <c r="E986" s="2"/>
      <c r="F986" s="2"/>
      <c r="G986" s="4"/>
      <c r="H986" s="4"/>
      <c r="I986" s="6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2"/>
      <c r="B987" s="2"/>
      <c r="C987" s="241"/>
      <c r="D987" s="241"/>
      <c r="E987" s="2"/>
      <c r="F987" s="2"/>
      <c r="G987" s="4"/>
      <c r="H987" s="4"/>
      <c r="I987" s="6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2"/>
      <c r="B988" s="2"/>
      <c r="C988" s="241"/>
      <c r="D988" s="241"/>
      <c r="E988" s="2"/>
      <c r="F988" s="2"/>
      <c r="G988" s="4"/>
      <c r="H988" s="4"/>
      <c r="I988" s="6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2"/>
      <c r="B989" s="2"/>
      <c r="C989" s="241"/>
      <c r="D989" s="241"/>
      <c r="E989" s="2"/>
      <c r="F989" s="2"/>
      <c r="G989" s="4"/>
      <c r="H989" s="4"/>
      <c r="I989" s="6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2"/>
      <c r="B990" s="2"/>
      <c r="C990" s="241"/>
      <c r="D990" s="241"/>
      <c r="E990" s="2"/>
      <c r="F990" s="2"/>
      <c r="G990" s="4"/>
      <c r="H990" s="4"/>
      <c r="I990" s="6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2"/>
      <c r="B991" s="2"/>
      <c r="C991" s="241"/>
      <c r="D991" s="241"/>
      <c r="E991" s="2"/>
      <c r="F991" s="2"/>
      <c r="G991" s="4"/>
      <c r="H991" s="4"/>
      <c r="I991" s="6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2"/>
      <c r="B992" s="2"/>
      <c r="C992" s="241"/>
      <c r="D992" s="241"/>
      <c r="E992" s="2"/>
      <c r="F992" s="2"/>
      <c r="G992" s="4"/>
      <c r="H992" s="4"/>
      <c r="I992" s="6"/>
      <c r="J992" s="2"/>
      <c r="K992" s="8"/>
      <c r="L992" s="8"/>
      <c r="M992" s="2"/>
      <c r="N992" s="2"/>
      <c r="O992" s="8"/>
      <c r="P992" s="2"/>
      <c r="Q992" s="2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2"/>
      <c r="B993" s="2"/>
      <c r="C993" s="241"/>
      <c r="D993" s="241"/>
      <c r="E993" s="2"/>
      <c r="F993" s="2"/>
      <c r="G993" s="4"/>
      <c r="H993" s="4"/>
      <c r="I993" s="6"/>
      <c r="J993" s="2"/>
      <c r="K993" s="8"/>
      <c r="L993" s="8"/>
      <c r="M993" s="2"/>
      <c r="N993" s="2"/>
      <c r="O993" s="8"/>
      <c r="P993" s="2"/>
      <c r="Q993" s="2"/>
      <c r="R993" s="8"/>
      <c r="U993" s="8"/>
      <c r="V993" s="8"/>
      <c r="W993" s="8"/>
      <c r="X993" s="8"/>
      <c r="Y993" s="8"/>
      <c r="Z993" s="8"/>
      <c r="AA993" s="8"/>
    </row>
    <row r="994">
      <c r="A994" s="2"/>
      <c r="B994" s="2"/>
      <c r="C994" s="241"/>
      <c r="D994" s="241"/>
      <c r="E994" s="2"/>
      <c r="F994" s="2"/>
      <c r="G994" s="4"/>
      <c r="H994" s="4"/>
      <c r="I994" s="6"/>
      <c r="J994" s="2"/>
      <c r="K994" s="8"/>
      <c r="L994" s="8"/>
      <c r="M994" s="2"/>
      <c r="N994" s="2"/>
      <c r="O994" s="8"/>
      <c r="P994" s="2"/>
      <c r="Q994" s="2"/>
      <c r="R994" s="8"/>
      <c r="U994" s="8"/>
      <c r="V994" s="8"/>
      <c r="W994" s="8"/>
      <c r="X994" s="8"/>
      <c r="Y994" s="8"/>
      <c r="Z994" s="8"/>
      <c r="AA994" s="8"/>
    </row>
    <row r="995">
      <c r="A995" s="2"/>
      <c r="B995" s="2"/>
      <c r="C995" s="241"/>
      <c r="D995" s="241"/>
      <c r="E995" s="2"/>
      <c r="F995" s="2"/>
      <c r="G995" s="4"/>
      <c r="H995" s="4"/>
      <c r="I995" s="6"/>
      <c r="J995" s="2"/>
      <c r="K995" s="8"/>
      <c r="L995" s="8"/>
      <c r="M995" s="2"/>
      <c r="N995" s="2"/>
      <c r="O995" s="8"/>
      <c r="P995" s="2"/>
      <c r="Q995" s="2"/>
      <c r="R995" s="8"/>
      <c r="U995" s="8"/>
      <c r="V995" s="8"/>
      <c r="W995" s="8"/>
      <c r="X995" s="8"/>
      <c r="Y995" s="8"/>
      <c r="Z995" s="8"/>
      <c r="AA995" s="8"/>
    </row>
    <row r="996">
      <c r="A996" s="2"/>
      <c r="B996" s="2"/>
      <c r="C996" s="241"/>
      <c r="D996" s="241"/>
      <c r="E996" s="2"/>
      <c r="F996" s="2"/>
      <c r="G996" s="4"/>
      <c r="H996" s="4"/>
      <c r="I996" s="6"/>
      <c r="J996" s="2"/>
      <c r="K996" s="8"/>
      <c r="L996" s="8"/>
      <c r="M996" s="2"/>
      <c r="N996" s="2"/>
      <c r="O996" s="8"/>
      <c r="P996" s="2"/>
      <c r="Q996" s="2"/>
      <c r="R996" s="8"/>
      <c r="U996" s="8"/>
      <c r="V996" s="8"/>
      <c r="W996" s="8"/>
      <c r="X996" s="8"/>
      <c r="Y996" s="8"/>
      <c r="Z996" s="8"/>
      <c r="AA996" s="8"/>
    </row>
    <row r="997">
      <c r="A997" s="2"/>
      <c r="B997" s="2"/>
      <c r="C997" s="241"/>
      <c r="D997" s="241"/>
      <c r="E997" s="2"/>
      <c r="F997" s="2"/>
      <c r="G997" s="4"/>
      <c r="H997" s="4"/>
      <c r="I997" s="6"/>
      <c r="J997" s="2"/>
      <c r="K997" s="8"/>
      <c r="L997" s="8"/>
      <c r="M997" s="2"/>
      <c r="N997" s="2"/>
      <c r="O997" s="8"/>
      <c r="P997" s="2"/>
      <c r="Q997" s="2"/>
      <c r="R997" s="8"/>
      <c r="U997" s="8"/>
      <c r="V997" s="8"/>
      <c r="W997" s="8"/>
      <c r="X997" s="8"/>
      <c r="Y997" s="8"/>
      <c r="Z997" s="8"/>
      <c r="AA997" s="8"/>
    </row>
    <row r="998">
      <c r="A998" s="2"/>
      <c r="B998" s="2"/>
      <c r="C998" s="241"/>
      <c r="D998" s="241"/>
      <c r="E998" s="2"/>
      <c r="F998" s="2"/>
      <c r="G998" s="4"/>
      <c r="H998" s="4"/>
      <c r="I998" s="6"/>
      <c r="J998" s="2"/>
      <c r="K998" s="8"/>
      <c r="L998" s="8"/>
      <c r="M998" s="2"/>
      <c r="N998" s="2"/>
      <c r="O998" s="8"/>
      <c r="P998" s="2"/>
      <c r="Q998" s="2"/>
      <c r="R998" s="8"/>
      <c r="U998" s="8"/>
      <c r="V998" s="8"/>
      <c r="W998" s="8"/>
      <c r="X998" s="8"/>
      <c r="Y998" s="8"/>
      <c r="Z998" s="8"/>
      <c r="AA998" s="8"/>
    </row>
    <row r="999">
      <c r="A999" s="2"/>
      <c r="B999" s="2"/>
      <c r="C999" s="241"/>
      <c r="D999" s="241"/>
      <c r="E999" s="2"/>
      <c r="F999" s="2"/>
      <c r="G999" s="4"/>
      <c r="H999" s="4"/>
      <c r="I999" s="6"/>
      <c r="J999" s="2"/>
      <c r="K999" s="8"/>
      <c r="L999" s="8"/>
      <c r="M999" s="2"/>
      <c r="N999" s="2"/>
      <c r="O999" s="8"/>
      <c r="P999" s="2"/>
      <c r="Q999" s="2"/>
      <c r="R999" s="8"/>
      <c r="U999" s="8"/>
      <c r="V999" s="8"/>
      <c r="W999" s="8"/>
      <c r="X999" s="8"/>
      <c r="Y999" s="8"/>
      <c r="Z999" s="8"/>
      <c r="AA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6"/>
      <c r="J1000" s="2"/>
      <c r="K1000" s="8"/>
      <c r="L1000" s="8"/>
      <c r="M1000" s="2"/>
      <c r="N1000" s="2"/>
      <c r="O1000" s="8"/>
      <c r="P1000" s="2"/>
      <c r="Q1000" s="2"/>
      <c r="R1000" s="8"/>
      <c r="U1000" s="8"/>
      <c r="V1000" s="8"/>
      <c r="W1000" s="8"/>
      <c r="X1000" s="8"/>
      <c r="Y1000" s="8"/>
      <c r="Z1000" s="8"/>
      <c r="AA1000" s="8"/>
    </row>
    <row r="1001">
      <c r="A1001" s="2"/>
      <c r="B1001" s="2"/>
      <c r="C1001" s="241"/>
      <c r="D1001" s="241"/>
      <c r="E1001" s="2"/>
      <c r="F1001" s="2"/>
      <c r="G1001" s="4"/>
      <c r="H1001" s="4"/>
      <c r="I1001" s="6"/>
      <c r="J1001" s="2"/>
      <c r="K1001" s="8"/>
      <c r="L1001" s="8"/>
      <c r="M1001" s="2"/>
      <c r="N1001" s="2"/>
      <c r="O1001" s="8"/>
      <c r="P1001" s="2"/>
      <c r="Q1001" s="2"/>
      <c r="R1001" s="8"/>
      <c r="U1001" s="8"/>
      <c r="X1001" s="8"/>
      <c r="Y1001" s="8"/>
      <c r="Z1001" s="8"/>
      <c r="AA1001" s="8"/>
    </row>
    <row r="1002">
      <c r="G1002" s="242"/>
      <c r="H1002" s="242"/>
      <c r="I1002" s="243"/>
      <c r="M1002" s="243"/>
      <c r="N1002" s="243"/>
      <c r="P1002" s="243"/>
      <c r="Q1002" s="243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V6:W6"/>
    <mergeCell ref="S13:T13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21 E23:E36 E38:E51 E53:E93 E210:F1001">
      <formula1>"Vinicius,Gustavo,Kaua,Wesley,Caio,Julia,Thiago,Fernanda,Jhonatas,Diogo,Caio Ferreira,Kaicky,Pamelah,Caio Alves,Camila,Wiliam ,Gabriel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8.13"/>
    <col customWidth="1" min="8" max="8" width="17.25"/>
    <col customWidth="1" min="9" max="9" width="14.0"/>
    <col customWidth="1" min="10" max="10" width="13.75"/>
    <col customWidth="1" min="15" max="15" width="15.63"/>
    <col customWidth="1" min="19" max="19" width="13.88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2"/>
      <c r="B1" s="2"/>
      <c r="C1" s="3"/>
      <c r="D1" s="3"/>
      <c r="E1" s="2"/>
      <c r="F1" s="2"/>
      <c r="G1" s="4"/>
      <c r="H1" s="4"/>
      <c r="I1" s="6"/>
      <c r="J1" s="6"/>
      <c r="K1" s="5"/>
      <c r="L1" s="5"/>
      <c r="M1" s="6"/>
      <c r="N1" s="6"/>
      <c r="O1" s="5"/>
      <c r="P1" s="7"/>
      <c r="Q1" s="7"/>
      <c r="R1" s="5"/>
      <c r="S1" s="5"/>
      <c r="T1" s="8"/>
      <c r="U1" s="8"/>
      <c r="V1" s="8"/>
      <c r="W1" s="8"/>
      <c r="X1" s="8"/>
      <c r="Y1" s="8"/>
      <c r="Z1" s="8"/>
      <c r="AA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3"/>
      <c r="S2" s="5"/>
      <c r="T2" s="8"/>
      <c r="U2" s="8"/>
      <c r="V2" s="8"/>
      <c r="W2" s="8"/>
      <c r="X2" s="8"/>
      <c r="Y2" s="8"/>
      <c r="Z2" s="8"/>
      <c r="AA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R3" s="16"/>
      <c r="S3" s="5"/>
      <c r="T3" s="8"/>
      <c r="U3" s="8"/>
      <c r="V3" s="8"/>
      <c r="W3" s="8"/>
      <c r="X3" s="8"/>
      <c r="Y3" s="8"/>
      <c r="Z3" s="8"/>
      <c r="AA3" s="8"/>
    </row>
    <row r="4">
      <c r="A4" s="2"/>
      <c r="B4" s="2"/>
      <c r="C4" s="3"/>
      <c r="D4" s="17"/>
      <c r="E4" s="18"/>
      <c r="F4" s="18"/>
      <c r="G4" s="19"/>
      <c r="H4" s="19"/>
      <c r="I4" s="6"/>
      <c r="J4" s="6"/>
      <c r="K4" s="5"/>
      <c r="L4" s="5"/>
      <c r="M4" s="6"/>
      <c r="N4" s="6"/>
      <c r="O4" s="5"/>
      <c r="P4" s="6"/>
      <c r="Q4" s="6"/>
      <c r="R4" s="22"/>
      <c r="S4" s="23"/>
      <c r="T4" s="24"/>
      <c r="U4" s="8"/>
      <c r="V4" s="8"/>
      <c r="W4" s="8"/>
      <c r="X4" s="8"/>
      <c r="Y4" s="8"/>
      <c r="Z4" s="8"/>
      <c r="AA4" s="8"/>
    </row>
    <row r="5">
      <c r="A5" s="2"/>
      <c r="B5" s="2"/>
      <c r="C5" s="3"/>
      <c r="D5" s="17"/>
      <c r="E5" s="25"/>
      <c r="F5" s="26"/>
      <c r="G5" s="27"/>
      <c r="H5" s="27"/>
      <c r="I5" s="364"/>
      <c r="J5" s="30"/>
      <c r="K5" s="31"/>
      <c r="L5" s="32"/>
      <c r="M5" s="30"/>
      <c r="N5" s="30"/>
      <c r="O5" s="33"/>
      <c r="P5" s="26"/>
      <c r="Q5" s="26"/>
      <c r="R5" s="32"/>
      <c r="S5" s="8"/>
      <c r="T5" s="8"/>
      <c r="U5" s="8"/>
      <c r="V5" s="8"/>
      <c r="W5" s="8"/>
      <c r="X5" s="8"/>
      <c r="Y5" s="8"/>
      <c r="Z5" s="8"/>
      <c r="AA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6" t="s">
        <v>17</v>
      </c>
      <c r="Q6" s="44" t="s">
        <v>15</v>
      </c>
      <c r="R6" s="48" t="s">
        <v>19</v>
      </c>
      <c r="S6" s="49" t="s">
        <v>20</v>
      </c>
      <c r="T6" s="50">
        <f>SUM(K7:K56)</f>
        <v>4467</v>
      </c>
      <c r="U6" s="51"/>
      <c r="V6" s="52" t="s">
        <v>21</v>
      </c>
      <c r="W6" s="11"/>
      <c r="X6" s="8"/>
      <c r="Y6" s="8"/>
      <c r="Z6" s="8"/>
      <c r="AA6" s="8"/>
    </row>
    <row r="7">
      <c r="A7" s="53" t="s">
        <v>48</v>
      </c>
      <c r="B7" s="53" t="s">
        <v>49</v>
      </c>
      <c r="C7" s="54"/>
      <c r="D7" s="120" t="s">
        <v>2507</v>
      </c>
      <c r="E7" s="56" t="s">
        <v>93</v>
      </c>
      <c r="F7" s="53" t="s">
        <v>721</v>
      </c>
      <c r="G7" s="481" t="s">
        <v>2508</v>
      </c>
      <c r="H7" s="74" t="s">
        <v>2509</v>
      </c>
      <c r="I7" s="76">
        <v>3.599564404E9</v>
      </c>
      <c r="J7" s="53" t="s">
        <v>38</v>
      </c>
      <c r="K7" s="59"/>
      <c r="L7" s="60"/>
      <c r="M7" s="61"/>
      <c r="N7" s="62">
        <v>350.0</v>
      </c>
      <c r="O7" s="63"/>
      <c r="P7" s="66"/>
      <c r="Q7" s="64"/>
      <c r="R7" s="68">
        <v>50.0</v>
      </c>
      <c r="S7" s="69" t="s">
        <v>12</v>
      </c>
      <c r="T7" s="70">
        <f>SUM(M8:M93)</f>
        <v>2199.99</v>
      </c>
      <c r="U7" s="8"/>
      <c r="V7" s="42" t="s">
        <v>13</v>
      </c>
      <c r="W7" s="71">
        <f>SUM(N7:N92)</f>
        <v>3020</v>
      </c>
      <c r="X7" s="8"/>
      <c r="Y7" s="8"/>
      <c r="Z7" s="8"/>
      <c r="AA7" s="8"/>
    </row>
    <row r="8">
      <c r="A8" s="53" t="s">
        <v>48</v>
      </c>
      <c r="B8" s="53" t="s">
        <v>49</v>
      </c>
      <c r="C8" s="72"/>
      <c r="D8" s="73" t="s">
        <v>2510</v>
      </c>
      <c r="E8" s="56" t="s">
        <v>121</v>
      </c>
      <c r="F8" s="53" t="s">
        <v>721</v>
      </c>
      <c r="G8" s="405" t="s">
        <v>2511</v>
      </c>
      <c r="H8" s="495" t="s">
        <v>2512</v>
      </c>
      <c r="I8" s="76" t="s">
        <v>2513</v>
      </c>
      <c r="J8" s="53" t="s">
        <v>70</v>
      </c>
      <c r="K8" s="59"/>
      <c r="L8" s="77">
        <v>350.0</v>
      </c>
      <c r="M8" s="61"/>
      <c r="N8" s="62"/>
      <c r="O8" s="43"/>
      <c r="P8" s="78"/>
      <c r="Q8" s="44"/>
      <c r="R8" s="80">
        <v>50.0</v>
      </c>
      <c r="S8" s="44" t="s">
        <v>15</v>
      </c>
      <c r="T8" s="81">
        <f>SUM(Q7:Q92)</f>
        <v>0</v>
      </c>
      <c r="U8" s="8"/>
      <c r="V8" s="40" t="s">
        <v>11</v>
      </c>
      <c r="W8" s="82">
        <f>SUM(L7:L67)</f>
        <v>4800</v>
      </c>
      <c r="X8" s="8"/>
      <c r="Y8" s="8"/>
      <c r="Z8" s="8"/>
      <c r="AA8" s="8"/>
    </row>
    <row r="9">
      <c r="A9" s="53" t="s">
        <v>48</v>
      </c>
      <c r="B9" s="53" t="s">
        <v>49</v>
      </c>
      <c r="C9" s="72"/>
      <c r="D9" s="73" t="s">
        <v>1490</v>
      </c>
      <c r="E9" s="56" t="s">
        <v>29</v>
      </c>
      <c r="F9" s="53" t="s">
        <v>721</v>
      </c>
      <c r="G9" s="405" t="s">
        <v>2514</v>
      </c>
      <c r="H9" s="74" t="s">
        <v>2515</v>
      </c>
      <c r="I9" s="76" t="s">
        <v>2516</v>
      </c>
      <c r="J9" s="53" t="s">
        <v>70</v>
      </c>
      <c r="K9" s="86"/>
      <c r="L9" s="77">
        <v>350.0</v>
      </c>
      <c r="M9" s="61"/>
      <c r="N9" s="62"/>
      <c r="O9" s="87"/>
      <c r="P9" s="89"/>
      <c r="Q9" s="64"/>
      <c r="R9" s="80">
        <v>50.0</v>
      </c>
      <c r="S9" s="43" t="s">
        <v>22</v>
      </c>
      <c r="T9" s="90">
        <f>SUM(O7:O92)</f>
        <v>2740</v>
      </c>
      <c r="U9" s="8"/>
      <c r="V9" s="95" t="s">
        <v>23</v>
      </c>
      <c r="W9" s="96">
        <f>SUM(W7:W8)</f>
        <v>7820</v>
      </c>
      <c r="X9" s="8"/>
      <c r="Y9" s="8"/>
      <c r="Z9" s="8"/>
      <c r="AA9" s="8"/>
    </row>
    <row r="10">
      <c r="A10" s="53" t="s">
        <v>48</v>
      </c>
      <c r="B10" s="53" t="s">
        <v>49</v>
      </c>
      <c r="C10" s="91"/>
      <c r="D10" s="73" t="s">
        <v>2517</v>
      </c>
      <c r="E10" s="56" t="s">
        <v>29</v>
      </c>
      <c r="F10" s="53" t="s">
        <v>721</v>
      </c>
      <c r="G10" s="405" t="s">
        <v>2518</v>
      </c>
      <c r="H10" s="74" t="s">
        <v>2519</v>
      </c>
      <c r="I10" s="92" t="s">
        <v>2520</v>
      </c>
      <c r="J10" s="53" t="s">
        <v>70</v>
      </c>
      <c r="K10" s="86"/>
      <c r="L10" s="93">
        <v>320.0</v>
      </c>
      <c r="M10" s="61"/>
      <c r="N10" s="94"/>
      <c r="O10" s="87"/>
      <c r="P10" s="89"/>
      <c r="Q10" s="64"/>
      <c r="R10" s="80">
        <v>50.0</v>
      </c>
      <c r="S10" s="90"/>
      <c r="T10" s="90"/>
      <c r="U10" s="8"/>
      <c r="V10" s="8"/>
      <c r="W10" s="8"/>
      <c r="X10" s="8"/>
      <c r="Y10" s="8"/>
      <c r="Z10" s="8"/>
      <c r="AA10" s="8"/>
    </row>
    <row r="11" ht="16.5" customHeight="1">
      <c r="A11" s="53" t="s">
        <v>48</v>
      </c>
      <c r="B11" s="53" t="s">
        <v>49</v>
      </c>
      <c r="C11" s="54"/>
      <c r="D11" s="513" t="s">
        <v>2521</v>
      </c>
      <c r="E11" s="56" t="s">
        <v>76</v>
      </c>
      <c r="F11" s="53" t="s">
        <v>721</v>
      </c>
      <c r="G11" s="572" t="s">
        <v>2522</v>
      </c>
      <c r="H11" s="496" t="s">
        <v>2523</v>
      </c>
      <c r="I11" s="365">
        <v>9.399045247E9</v>
      </c>
      <c r="J11" s="53" t="s">
        <v>70</v>
      </c>
      <c r="K11" s="59"/>
      <c r="L11" s="77"/>
      <c r="M11" s="97"/>
      <c r="N11" s="62">
        <v>350.0</v>
      </c>
      <c r="O11" s="43"/>
      <c r="P11" s="78"/>
      <c r="Q11" s="44"/>
      <c r="R11" s="80">
        <v>50.0</v>
      </c>
      <c r="S11" s="98" t="s">
        <v>24</v>
      </c>
      <c r="T11" s="99">
        <f>SUM(T6:T10)</f>
        <v>9406.99</v>
      </c>
      <c r="U11" s="8"/>
      <c r="V11" s="8"/>
      <c r="W11" s="8"/>
      <c r="X11" s="8"/>
      <c r="Y11" s="8"/>
      <c r="Z11" s="8"/>
      <c r="AA11" s="8"/>
    </row>
    <row r="12">
      <c r="A12" s="53" t="s">
        <v>57</v>
      </c>
      <c r="B12" s="53" t="s">
        <v>49</v>
      </c>
      <c r="C12" s="72"/>
      <c r="D12" s="73" t="s">
        <v>2524</v>
      </c>
      <c r="E12" s="56" t="s">
        <v>51</v>
      </c>
      <c r="F12" s="53"/>
      <c r="G12" s="405" t="s">
        <v>2525</v>
      </c>
      <c r="H12" s="150" t="s">
        <v>2526</v>
      </c>
      <c r="I12" s="76" t="s">
        <v>2527</v>
      </c>
      <c r="J12" s="53" t="s">
        <v>38</v>
      </c>
      <c r="K12" s="59"/>
      <c r="L12" s="77"/>
      <c r="M12" s="61">
        <v>350.0</v>
      </c>
      <c r="N12" s="62"/>
      <c r="O12" s="43"/>
      <c r="P12" s="78"/>
      <c r="Q12" s="44"/>
      <c r="R12" s="80">
        <v>50.0</v>
      </c>
      <c r="S12" s="100"/>
      <c r="T12" s="101"/>
      <c r="U12" s="8"/>
      <c r="V12" s="95" t="s">
        <v>25</v>
      </c>
      <c r="W12" s="389">
        <f>SUM(T11,T15,W9)</f>
        <v>17526.99</v>
      </c>
      <c r="X12" s="8"/>
      <c r="Y12" s="8"/>
      <c r="Z12" s="8"/>
      <c r="AA12" s="8"/>
    </row>
    <row r="13">
      <c r="A13" s="53" t="s">
        <v>57</v>
      </c>
      <c r="B13" s="53" t="s">
        <v>49</v>
      </c>
      <c r="C13" s="72"/>
      <c r="D13" s="454" t="s">
        <v>2528</v>
      </c>
      <c r="E13" s="56" t="s">
        <v>63</v>
      </c>
      <c r="F13" s="53" t="s">
        <v>721</v>
      </c>
      <c r="G13" s="405" t="s">
        <v>2529</v>
      </c>
      <c r="H13" s="150" t="s">
        <v>2530</v>
      </c>
      <c r="I13" s="92">
        <v>6.999696716E9</v>
      </c>
      <c r="J13" s="53" t="s">
        <v>38</v>
      </c>
      <c r="K13" s="59"/>
      <c r="L13" s="77"/>
      <c r="M13" s="61"/>
      <c r="N13" s="62"/>
      <c r="O13" s="87">
        <v>350.0</v>
      </c>
      <c r="P13" s="89"/>
      <c r="Q13" s="64"/>
      <c r="R13" s="80">
        <v>50.0</v>
      </c>
      <c r="S13" s="102" t="s">
        <v>26</v>
      </c>
      <c r="U13" s="8"/>
      <c r="V13" s="8"/>
      <c r="W13" s="8"/>
      <c r="X13" s="8"/>
      <c r="Y13" s="8"/>
      <c r="Z13" s="8"/>
      <c r="AA13" s="8"/>
    </row>
    <row r="14">
      <c r="A14" s="53" t="s">
        <v>48</v>
      </c>
      <c r="B14" s="53" t="s">
        <v>49</v>
      </c>
      <c r="C14" s="72"/>
      <c r="D14" s="73" t="s">
        <v>2531</v>
      </c>
      <c r="E14" s="56" t="s">
        <v>129</v>
      </c>
      <c r="F14" s="53" t="s">
        <v>721</v>
      </c>
      <c r="G14" s="412" t="s">
        <v>2532</v>
      </c>
      <c r="H14" s="496" t="s">
        <v>2532</v>
      </c>
      <c r="I14" s="365">
        <v>3.898077441E9</v>
      </c>
      <c r="J14" s="53" t="s">
        <v>38</v>
      </c>
      <c r="K14" s="59"/>
      <c r="L14" s="77"/>
      <c r="M14" s="61"/>
      <c r="N14" s="62">
        <v>350.0</v>
      </c>
      <c r="O14" s="87"/>
      <c r="P14" s="89"/>
      <c r="Q14" s="64"/>
      <c r="R14" s="80">
        <v>50.0</v>
      </c>
      <c r="S14" s="104" t="s">
        <v>17</v>
      </c>
      <c r="T14" s="90">
        <f>SUM(P7:P94)</f>
        <v>300</v>
      </c>
      <c r="U14" s="8"/>
      <c r="V14" s="8"/>
      <c r="W14" s="8"/>
      <c r="X14" s="8"/>
      <c r="Y14" s="8"/>
      <c r="Z14" s="8"/>
      <c r="AA14" s="8"/>
    </row>
    <row r="15">
      <c r="A15" s="53" t="s">
        <v>57</v>
      </c>
      <c r="B15" s="53" t="s">
        <v>49</v>
      </c>
      <c r="C15" s="54"/>
      <c r="D15" s="73" t="s">
        <v>2486</v>
      </c>
      <c r="E15" s="56" t="s">
        <v>500</v>
      </c>
      <c r="F15" s="53" t="s">
        <v>105</v>
      </c>
      <c r="G15" s="405" t="s">
        <v>2533</v>
      </c>
      <c r="H15" s="74"/>
      <c r="I15" s="76" t="s">
        <v>1750</v>
      </c>
      <c r="J15" s="53" t="s">
        <v>38</v>
      </c>
      <c r="K15" s="59">
        <v>420.0</v>
      </c>
      <c r="L15" s="105"/>
      <c r="M15" s="61"/>
      <c r="N15" s="106"/>
      <c r="O15" s="43"/>
      <c r="P15" s="78"/>
      <c r="Q15" s="44"/>
      <c r="R15" s="80">
        <v>210.0</v>
      </c>
      <c r="S15" s="98" t="s">
        <v>27</v>
      </c>
      <c r="T15" s="99">
        <f>SUM(T14)</f>
        <v>300</v>
      </c>
      <c r="U15" s="8"/>
      <c r="V15" s="8"/>
      <c r="W15" s="8"/>
      <c r="X15" s="8"/>
      <c r="Y15" s="8"/>
      <c r="Z15" s="8"/>
      <c r="AA15" s="8"/>
    </row>
    <row r="16">
      <c r="A16" s="53" t="s">
        <v>48</v>
      </c>
      <c r="B16" s="53" t="s">
        <v>49</v>
      </c>
      <c r="C16" s="54"/>
      <c r="D16" s="454" t="s">
        <v>2534</v>
      </c>
      <c r="E16" s="56" t="s">
        <v>38</v>
      </c>
      <c r="F16" s="53" t="s">
        <v>59</v>
      </c>
      <c r="G16" s="412" t="s">
        <v>2535</v>
      </c>
      <c r="H16" s="74" t="s">
        <v>2526</v>
      </c>
      <c r="I16" s="365">
        <v>8.299013079E9</v>
      </c>
      <c r="J16" s="53" t="s">
        <v>70</v>
      </c>
      <c r="K16" s="59"/>
      <c r="L16" s="60"/>
      <c r="M16" s="61"/>
      <c r="N16" s="62">
        <v>250.0</v>
      </c>
      <c r="O16" s="87"/>
      <c r="P16" s="89"/>
      <c r="Q16" s="64"/>
      <c r="R16" s="277">
        <v>50.0</v>
      </c>
      <c r="S16" s="107"/>
      <c r="T16" s="108"/>
      <c r="U16" s="8"/>
      <c r="V16" s="8"/>
      <c r="W16" s="8"/>
      <c r="X16" s="8"/>
      <c r="Y16" s="8"/>
      <c r="Z16" s="8"/>
      <c r="AA16" s="8"/>
    </row>
    <row r="17">
      <c r="A17" s="53" t="s">
        <v>57</v>
      </c>
      <c r="B17" s="53" t="s">
        <v>49</v>
      </c>
      <c r="C17" s="72"/>
      <c r="D17" s="83"/>
      <c r="E17" s="56"/>
      <c r="F17" s="53" t="s">
        <v>721</v>
      </c>
      <c r="G17" s="74" t="s">
        <v>2536</v>
      </c>
      <c r="H17" s="74"/>
      <c r="I17" s="92" t="s">
        <v>2537</v>
      </c>
      <c r="J17" s="53"/>
      <c r="K17" s="59">
        <v>350.0</v>
      </c>
      <c r="L17" s="109"/>
      <c r="M17" s="61"/>
      <c r="N17" s="62"/>
      <c r="O17" s="87"/>
      <c r="P17" s="89"/>
      <c r="Q17" s="64"/>
      <c r="R17" s="80">
        <v>50.0</v>
      </c>
      <c r="S17" s="8"/>
      <c r="T17" s="8"/>
      <c r="U17" s="8"/>
      <c r="V17" s="8"/>
      <c r="W17" s="110"/>
      <c r="X17" s="8"/>
      <c r="Y17" s="8"/>
      <c r="Z17" s="8"/>
      <c r="AA17" s="8"/>
    </row>
    <row r="18" ht="15.75" customHeight="1">
      <c r="A18" s="53" t="s">
        <v>57</v>
      </c>
      <c r="B18" s="53" t="s">
        <v>49</v>
      </c>
      <c r="C18" s="72"/>
      <c r="D18" s="83"/>
      <c r="E18" s="84"/>
      <c r="F18" s="53" t="s">
        <v>721</v>
      </c>
      <c r="G18" s="74" t="s">
        <v>2538</v>
      </c>
      <c r="H18" s="74"/>
      <c r="I18" s="92" t="s">
        <v>2537</v>
      </c>
      <c r="J18" s="103"/>
      <c r="K18" s="59">
        <v>350.0</v>
      </c>
      <c r="L18" s="77"/>
      <c r="M18" s="111"/>
      <c r="N18" s="62"/>
      <c r="O18" s="63"/>
      <c r="P18" s="66"/>
      <c r="Q18" s="112"/>
      <c r="R18" s="277">
        <v>50.0</v>
      </c>
      <c r="S18" s="113"/>
      <c r="T18" s="114"/>
      <c r="U18" s="8"/>
      <c r="V18" s="8"/>
      <c r="W18" s="8"/>
      <c r="X18" s="8"/>
      <c r="Y18" s="8"/>
      <c r="Z18" s="8"/>
      <c r="AA18" s="8"/>
    </row>
    <row r="19" ht="17.25" customHeight="1">
      <c r="A19" s="53" t="s">
        <v>57</v>
      </c>
      <c r="B19" s="53" t="s">
        <v>49</v>
      </c>
      <c r="C19" s="72"/>
      <c r="D19" s="73" t="s">
        <v>2539</v>
      </c>
      <c r="E19" s="56" t="s">
        <v>129</v>
      </c>
      <c r="F19" s="53" t="s">
        <v>721</v>
      </c>
      <c r="G19" s="405" t="s">
        <v>2540</v>
      </c>
      <c r="H19" s="74" t="s">
        <v>2541</v>
      </c>
      <c r="I19" s="76">
        <v>9.5911888E9</v>
      </c>
      <c r="J19" s="53" t="s">
        <v>38</v>
      </c>
      <c r="K19" s="59"/>
      <c r="L19" s="77"/>
      <c r="M19" s="111"/>
      <c r="N19" s="62"/>
      <c r="O19" s="87">
        <v>350.0</v>
      </c>
      <c r="P19" s="89"/>
      <c r="Q19" s="64"/>
      <c r="R19" s="80">
        <v>50.0</v>
      </c>
      <c r="S19" s="113"/>
      <c r="T19" s="114"/>
      <c r="U19" s="8"/>
      <c r="V19" s="8"/>
      <c r="W19" s="8"/>
      <c r="X19" s="8"/>
      <c r="Y19" s="8"/>
      <c r="Z19" s="8"/>
      <c r="AA19" s="8"/>
    </row>
    <row r="20">
      <c r="A20" s="53" t="s">
        <v>48</v>
      </c>
      <c r="B20" s="53" t="s">
        <v>49</v>
      </c>
      <c r="C20" s="72"/>
      <c r="D20" s="73" t="s">
        <v>2542</v>
      </c>
      <c r="E20" s="56" t="s">
        <v>63</v>
      </c>
      <c r="F20" s="53" t="s">
        <v>721</v>
      </c>
      <c r="G20" s="422" t="s">
        <v>2543</v>
      </c>
      <c r="H20" s="74" t="s">
        <v>2544</v>
      </c>
      <c r="I20" s="76" t="s">
        <v>2545</v>
      </c>
      <c r="J20" s="53" t="s">
        <v>38</v>
      </c>
      <c r="K20" s="59"/>
      <c r="L20" s="77">
        <v>600.0</v>
      </c>
      <c r="M20" s="61"/>
      <c r="N20" s="115"/>
      <c r="O20" s="87"/>
      <c r="P20" s="89"/>
      <c r="Q20" s="64"/>
      <c r="R20" s="80">
        <v>100.0</v>
      </c>
      <c r="S20" s="8"/>
      <c r="T20" s="8"/>
      <c r="U20" s="8"/>
      <c r="V20" s="8"/>
      <c r="W20" s="8"/>
      <c r="X20" s="8"/>
      <c r="Y20" s="8"/>
      <c r="Z20" s="8"/>
      <c r="AA20" s="8"/>
    </row>
    <row r="21">
      <c r="A21" s="53" t="s">
        <v>57</v>
      </c>
      <c r="B21" s="53" t="s">
        <v>49</v>
      </c>
      <c r="C21" s="72"/>
      <c r="D21" s="73" t="s">
        <v>2546</v>
      </c>
      <c r="E21" s="56" t="s">
        <v>109</v>
      </c>
      <c r="F21" s="53" t="s">
        <v>721</v>
      </c>
      <c r="G21" s="405" t="s">
        <v>2547</v>
      </c>
      <c r="H21" s="74" t="s">
        <v>2548</v>
      </c>
      <c r="I21" s="92" t="s">
        <v>2549</v>
      </c>
      <c r="J21" s="53" t="s">
        <v>38</v>
      </c>
      <c r="K21" s="59">
        <v>350.0</v>
      </c>
      <c r="L21" s="77"/>
      <c r="M21" s="61"/>
      <c r="N21" s="115"/>
      <c r="O21" s="87"/>
      <c r="P21" s="89"/>
      <c r="Q21" s="64"/>
      <c r="R21" s="80">
        <v>50.0</v>
      </c>
      <c r="S21" s="8"/>
      <c r="T21" s="8"/>
      <c r="U21" s="8"/>
      <c r="V21" s="8"/>
      <c r="W21" s="8"/>
      <c r="X21" s="8"/>
      <c r="Y21" s="8"/>
      <c r="Z21" s="8"/>
      <c r="AA21" s="8"/>
    </row>
    <row r="22">
      <c r="A22" s="53" t="s">
        <v>48</v>
      </c>
      <c r="B22" s="53" t="s">
        <v>49</v>
      </c>
      <c r="C22" s="72"/>
      <c r="D22" s="454" t="s">
        <v>2550</v>
      </c>
      <c r="E22" s="56" t="s">
        <v>29</v>
      </c>
      <c r="F22" s="53" t="s">
        <v>721</v>
      </c>
      <c r="G22" s="403" t="s">
        <v>2551</v>
      </c>
      <c r="H22" s="74" t="s">
        <v>1730</v>
      </c>
      <c r="I22" s="92" t="s">
        <v>2552</v>
      </c>
      <c r="J22" s="53" t="s">
        <v>70</v>
      </c>
      <c r="K22" s="59"/>
      <c r="L22" s="77">
        <v>350.0</v>
      </c>
      <c r="M22" s="61"/>
      <c r="N22" s="106"/>
      <c r="O22" s="87"/>
      <c r="P22" s="89"/>
      <c r="Q22" s="64"/>
      <c r="R22" s="80">
        <v>50.0</v>
      </c>
      <c r="S22" s="8"/>
      <c r="T22" s="8"/>
      <c r="U22" s="8"/>
      <c r="V22" s="8"/>
      <c r="W22" s="8"/>
      <c r="X22" s="8"/>
      <c r="Y22" s="8"/>
      <c r="Z22" s="8"/>
      <c r="AA22" s="8"/>
    </row>
    <row r="23">
      <c r="A23" s="53" t="s">
        <v>48</v>
      </c>
      <c r="B23" s="53" t="s">
        <v>187</v>
      </c>
      <c r="C23" s="72"/>
      <c r="D23" s="73" t="s">
        <v>188</v>
      </c>
      <c r="E23" s="56" t="s">
        <v>666</v>
      </c>
      <c r="F23" s="53" t="s">
        <v>105</v>
      </c>
      <c r="G23" s="405" t="s">
        <v>2553</v>
      </c>
      <c r="H23" s="74"/>
      <c r="I23" s="76" t="s">
        <v>857</v>
      </c>
      <c r="J23" s="53" t="s">
        <v>38</v>
      </c>
      <c r="K23" s="59" t="s">
        <v>457</v>
      </c>
      <c r="L23" s="77"/>
      <c r="M23" s="61"/>
      <c r="N23" s="62"/>
      <c r="O23" s="87"/>
      <c r="P23" s="89"/>
      <c r="Q23" s="64"/>
      <c r="R23" s="80" t="s">
        <v>188</v>
      </c>
      <c r="S23" s="8"/>
      <c r="T23" s="8"/>
      <c r="U23" s="8"/>
      <c r="V23" s="8"/>
      <c r="W23" s="8"/>
      <c r="X23" s="8"/>
      <c r="Y23" s="8"/>
      <c r="Z23" s="8"/>
      <c r="AA23" s="8"/>
    </row>
    <row r="24" ht="17.25" customHeight="1">
      <c r="A24" s="53" t="s">
        <v>48</v>
      </c>
      <c r="B24" s="53" t="s">
        <v>49</v>
      </c>
      <c r="C24" s="72"/>
      <c r="D24" s="121" t="s">
        <v>2554</v>
      </c>
      <c r="E24" s="56" t="s">
        <v>76</v>
      </c>
      <c r="F24" s="53" t="s">
        <v>721</v>
      </c>
      <c r="G24" s="405" t="s">
        <v>2555</v>
      </c>
      <c r="H24" s="74" t="s">
        <v>2556</v>
      </c>
      <c r="I24" s="92" t="s">
        <v>2557</v>
      </c>
      <c r="J24" s="53" t="s">
        <v>70</v>
      </c>
      <c r="K24" s="116"/>
      <c r="L24" s="77">
        <v>350.0</v>
      </c>
      <c r="M24" s="61"/>
      <c r="N24" s="106"/>
      <c r="O24" s="87"/>
      <c r="P24" s="89"/>
      <c r="Q24" s="64"/>
      <c r="R24" s="80">
        <v>50.0</v>
      </c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3" t="s">
        <v>57</v>
      </c>
      <c r="B25" s="53" t="s">
        <v>49</v>
      </c>
      <c r="C25" s="72"/>
      <c r="D25" s="121" t="s">
        <v>2558</v>
      </c>
      <c r="E25" s="56" t="s">
        <v>76</v>
      </c>
      <c r="F25" s="53" t="s">
        <v>721</v>
      </c>
      <c r="G25" s="405" t="s">
        <v>2559</v>
      </c>
      <c r="H25" s="74" t="s">
        <v>2560</v>
      </c>
      <c r="I25" s="76">
        <v>8.181312541E9</v>
      </c>
      <c r="J25" s="53" t="s">
        <v>70</v>
      </c>
      <c r="K25" s="59"/>
      <c r="L25" s="60"/>
      <c r="M25" s="97"/>
      <c r="N25" s="106"/>
      <c r="O25" s="87">
        <v>350.0</v>
      </c>
      <c r="P25" s="89"/>
      <c r="Q25" s="64"/>
      <c r="R25" s="277">
        <v>50.0</v>
      </c>
      <c r="S25" s="8"/>
      <c r="T25" s="8"/>
      <c r="U25" s="8"/>
      <c r="V25" s="8"/>
      <c r="W25" s="8"/>
      <c r="X25" s="8"/>
      <c r="Y25" s="8"/>
      <c r="Z25" s="8"/>
      <c r="AA25" s="8"/>
    </row>
    <row r="26">
      <c r="A26" s="53" t="s">
        <v>48</v>
      </c>
      <c r="B26" s="53" t="s">
        <v>49</v>
      </c>
      <c r="C26" s="54"/>
      <c r="D26" s="73" t="s">
        <v>2561</v>
      </c>
      <c r="E26" s="56" t="s">
        <v>93</v>
      </c>
      <c r="F26" s="53" t="s">
        <v>721</v>
      </c>
      <c r="G26" s="405" t="s">
        <v>2562</v>
      </c>
      <c r="H26" s="74" t="s">
        <v>2563</v>
      </c>
      <c r="I26" s="117" t="s">
        <v>2564</v>
      </c>
      <c r="J26" s="53" t="s">
        <v>38</v>
      </c>
      <c r="K26" s="86"/>
      <c r="L26" s="77">
        <v>350.0</v>
      </c>
      <c r="M26" s="118"/>
      <c r="N26" s="106"/>
      <c r="O26" s="87"/>
      <c r="P26" s="66"/>
      <c r="Q26" s="112"/>
      <c r="R26" s="80">
        <v>50.0</v>
      </c>
      <c r="S26" s="8"/>
      <c r="T26" s="8"/>
      <c r="U26" s="8"/>
      <c r="V26" s="8"/>
      <c r="W26" s="8"/>
      <c r="X26" s="8"/>
      <c r="Y26" s="8"/>
      <c r="Z26" s="8"/>
      <c r="AA26" s="8"/>
    </row>
    <row r="27">
      <c r="A27" s="53" t="s">
        <v>48</v>
      </c>
      <c r="B27" s="53" t="s">
        <v>49</v>
      </c>
      <c r="C27" s="54"/>
      <c r="D27" s="73" t="s">
        <v>2565</v>
      </c>
      <c r="E27" s="56" t="s">
        <v>2274</v>
      </c>
      <c r="F27" s="53" t="s">
        <v>59</v>
      </c>
      <c r="G27" s="405" t="s">
        <v>2566</v>
      </c>
      <c r="H27" s="74" t="s">
        <v>2567</v>
      </c>
      <c r="I27" s="117" t="s">
        <v>2568</v>
      </c>
      <c r="J27" s="53" t="s">
        <v>38</v>
      </c>
      <c r="K27" s="119"/>
      <c r="L27" s="77">
        <v>250.0</v>
      </c>
      <c r="M27" s="111"/>
      <c r="N27" s="62"/>
      <c r="O27" s="87"/>
      <c r="P27" s="89"/>
      <c r="Q27" s="64"/>
      <c r="R27" s="80">
        <v>50.0</v>
      </c>
      <c r="S27" s="8"/>
      <c r="T27" s="8"/>
      <c r="U27" s="8"/>
      <c r="V27" s="8"/>
      <c r="W27" s="8"/>
      <c r="X27" s="8"/>
      <c r="Y27" s="8"/>
      <c r="Z27" s="8"/>
      <c r="AA27" s="8"/>
    </row>
    <row r="28">
      <c r="A28" s="53" t="s">
        <v>48</v>
      </c>
      <c r="B28" s="53" t="s">
        <v>49</v>
      </c>
      <c r="C28" s="54"/>
      <c r="D28" s="73" t="s">
        <v>1490</v>
      </c>
      <c r="E28" s="56" t="s">
        <v>121</v>
      </c>
      <c r="F28" s="53" t="s">
        <v>721</v>
      </c>
      <c r="G28" s="403" t="s">
        <v>2569</v>
      </c>
      <c r="H28" s="74" t="s">
        <v>2570</v>
      </c>
      <c r="I28" s="476" t="s">
        <v>2571</v>
      </c>
      <c r="J28" s="53" t="s">
        <v>70</v>
      </c>
      <c r="K28" s="119"/>
      <c r="L28" s="77">
        <v>350.0</v>
      </c>
      <c r="M28" s="61"/>
      <c r="N28" s="115"/>
      <c r="O28" s="87"/>
      <c r="P28" s="89"/>
      <c r="Q28" s="64"/>
      <c r="R28" s="56">
        <v>50.0</v>
      </c>
      <c r="S28" s="8"/>
      <c r="T28" s="8"/>
      <c r="U28" s="8"/>
      <c r="V28" s="8"/>
      <c r="W28" s="8"/>
      <c r="X28" s="8"/>
      <c r="Y28" s="8"/>
      <c r="Z28" s="8"/>
      <c r="AA28" s="8"/>
    </row>
    <row r="29">
      <c r="A29" s="53" t="s">
        <v>57</v>
      </c>
      <c r="B29" s="53" t="s">
        <v>49</v>
      </c>
      <c r="C29" s="54"/>
      <c r="D29" s="120" t="s">
        <v>2572</v>
      </c>
      <c r="E29" s="56" t="s">
        <v>63</v>
      </c>
      <c r="F29" s="53" t="s">
        <v>721</v>
      </c>
      <c r="G29" s="405" t="s">
        <v>2573</v>
      </c>
      <c r="H29" s="74" t="s">
        <v>1281</v>
      </c>
      <c r="I29" s="476" t="s">
        <v>2574</v>
      </c>
      <c r="J29" s="53" t="s">
        <v>38</v>
      </c>
      <c r="K29" s="59">
        <v>350.0</v>
      </c>
      <c r="L29" s="77"/>
      <c r="M29" s="61"/>
      <c r="N29" s="62"/>
      <c r="O29" s="87"/>
      <c r="P29" s="89"/>
      <c r="Q29" s="64"/>
      <c r="R29" s="56">
        <v>50.0</v>
      </c>
      <c r="S29" s="8"/>
      <c r="T29" s="8"/>
      <c r="U29" s="8"/>
      <c r="V29" s="8"/>
      <c r="W29" s="8"/>
      <c r="X29" s="8"/>
      <c r="Y29" s="8"/>
      <c r="Z29" s="8"/>
      <c r="AA29" s="8"/>
    </row>
    <row r="30">
      <c r="A30" s="53" t="s">
        <v>57</v>
      </c>
      <c r="B30" s="53" t="s">
        <v>49</v>
      </c>
      <c r="C30" s="72"/>
      <c r="D30" s="55"/>
      <c r="E30" s="84"/>
      <c r="F30" s="53" t="s">
        <v>721</v>
      </c>
      <c r="G30" s="74" t="s">
        <v>2575</v>
      </c>
      <c r="H30" s="74"/>
      <c r="I30" s="117" t="s">
        <v>2576</v>
      </c>
      <c r="J30" s="103"/>
      <c r="K30" s="59">
        <v>350.0</v>
      </c>
      <c r="L30" s="60"/>
      <c r="M30" s="61"/>
      <c r="N30" s="62"/>
      <c r="O30" s="87"/>
      <c r="P30" s="89"/>
      <c r="Q30" s="64"/>
      <c r="R30" s="56"/>
      <c r="S30" s="8"/>
      <c r="T30" s="8"/>
      <c r="U30" s="8"/>
      <c r="V30" s="8"/>
      <c r="W30" s="8"/>
      <c r="X30" s="8"/>
      <c r="Y30" s="8"/>
      <c r="Z30" s="8"/>
      <c r="AA30" s="8"/>
    </row>
    <row r="31">
      <c r="A31" s="53" t="s">
        <v>48</v>
      </c>
      <c r="B31" s="53" t="s">
        <v>49</v>
      </c>
      <c r="C31" s="121"/>
      <c r="D31" s="120" t="s">
        <v>2577</v>
      </c>
      <c r="E31" s="56" t="s">
        <v>51</v>
      </c>
      <c r="F31" s="53" t="s">
        <v>721</v>
      </c>
      <c r="G31" s="412" t="s">
        <v>2578</v>
      </c>
      <c r="H31" s="496" t="s">
        <v>2578</v>
      </c>
      <c r="I31" s="365">
        <v>6.285803605E9</v>
      </c>
      <c r="J31" s="53" t="s">
        <v>38</v>
      </c>
      <c r="K31" s="59"/>
      <c r="L31" s="77"/>
      <c r="M31" s="61"/>
      <c r="N31" s="62">
        <v>350.0</v>
      </c>
      <c r="O31" s="43"/>
      <c r="P31" s="78"/>
      <c r="Q31" s="44"/>
      <c r="R31" s="56">
        <v>50.0</v>
      </c>
      <c r="S31" s="8"/>
      <c r="T31" s="8"/>
      <c r="U31" s="8"/>
      <c r="V31" s="8"/>
      <c r="W31" s="8"/>
      <c r="X31" s="8"/>
      <c r="Y31" s="8"/>
      <c r="Z31" s="8"/>
      <c r="AA31" s="8"/>
    </row>
    <row r="32">
      <c r="A32" s="53" t="s">
        <v>48</v>
      </c>
      <c r="B32" s="53" t="s">
        <v>49</v>
      </c>
      <c r="C32" s="72"/>
      <c r="D32" s="120" t="s">
        <v>2579</v>
      </c>
      <c r="E32" s="56" t="s">
        <v>133</v>
      </c>
      <c r="F32" s="53" t="s">
        <v>59</v>
      </c>
      <c r="G32" s="299" t="s">
        <v>2580</v>
      </c>
      <c r="H32" s="122" t="s">
        <v>2581</v>
      </c>
      <c r="I32" s="117" t="s">
        <v>2582</v>
      </c>
      <c r="J32" s="53" t="s">
        <v>70</v>
      </c>
      <c r="K32" s="59"/>
      <c r="L32" s="77">
        <v>250.0</v>
      </c>
      <c r="M32" s="123"/>
      <c r="N32" s="62"/>
      <c r="O32" s="87"/>
      <c r="P32" s="89"/>
      <c r="Q32" s="64"/>
      <c r="R32" s="56">
        <v>50.0</v>
      </c>
      <c r="S32" s="8"/>
      <c r="T32" s="8"/>
      <c r="U32" s="8"/>
      <c r="V32" s="8"/>
      <c r="W32" s="8"/>
      <c r="X32" s="8"/>
      <c r="Y32" s="8"/>
      <c r="Z32" s="8"/>
      <c r="AA32" s="8"/>
    </row>
    <row r="33">
      <c r="A33" s="53" t="s">
        <v>57</v>
      </c>
      <c r="B33" s="53" t="s">
        <v>49</v>
      </c>
      <c r="C33" s="124"/>
      <c r="D33" s="73" t="s">
        <v>2583</v>
      </c>
      <c r="E33" s="56" t="s">
        <v>72</v>
      </c>
      <c r="F33" s="53" t="s">
        <v>721</v>
      </c>
      <c r="G33" s="405" t="s">
        <v>2584</v>
      </c>
      <c r="H33" s="74" t="s">
        <v>2585</v>
      </c>
      <c r="I33" s="117">
        <v>1.1960199337E10</v>
      </c>
      <c r="J33" s="53" t="s">
        <v>70</v>
      </c>
      <c r="K33" s="59"/>
      <c r="L33" s="77"/>
      <c r="M33" s="123"/>
      <c r="N33" s="62"/>
      <c r="O33" s="87">
        <v>350.0</v>
      </c>
      <c r="P33" s="89"/>
      <c r="Q33" s="64"/>
      <c r="R33" s="56">
        <v>50.0</v>
      </c>
      <c r="S33" s="8"/>
      <c r="T33" s="8"/>
      <c r="U33" s="8"/>
      <c r="V33" s="8"/>
      <c r="W33" s="8"/>
      <c r="X33" s="8"/>
      <c r="Y33" s="8"/>
      <c r="Z33" s="8"/>
      <c r="AA33" s="8"/>
    </row>
    <row r="34">
      <c r="A34" s="53" t="s">
        <v>57</v>
      </c>
      <c r="B34" s="53" t="s">
        <v>49</v>
      </c>
      <c r="C34" s="72"/>
      <c r="D34" s="142" t="s">
        <v>2586</v>
      </c>
      <c r="E34" s="56" t="s">
        <v>63</v>
      </c>
      <c r="F34" s="53" t="s">
        <v>721</v>
      </c>
      <c r="G34" s="405" t="s">
        <v>2587</v>
      </c>
      <c r="H34" s="74" t="s">
        <v>805</v>
      </c>
      <c r="I34" s="117" t="s">
        <v>2588</v>
      </c>
      <c r="J34" s="53" t="s">
        <v>38</v>
      </c>
      <c r="K34" s="59">
        <v>250.0</v>
      </c>
      <c r="L34" s="77"/>
      <c r="M34" s="111"/>
      <c r="N34" s="62"/>
      <c r="O34" s="63"/>
      <c r="P34" s="66"/>
      <c r="Q34" s="112"/>
      <c r="R34" s="56">
        <v>50.0</v>
      </c>
      <c r="S34" s="8"/>
      <c r="T34" s="8"/>
      <c r="U34" s="8"/>
      <c r="V34" s="8"/>
      <c r="W34" s="8"/>
      <c r="X34" s="8"/>
      <c r="Y34" s="8"/>
      <c r="Z34" s="8"/>
      <c r="AA34" s="8"/>
    </row>
    <row r="35">
      <c r="A35" s="53" t="s">
        <v>57</v>
      </c>
      <c r="B35" s="53" t="s">
        <v>87</v>
      </c>
      <c r="C35" s="72"/>
      <c r="D35" s="142" t="s">
        <v>2589</v>
      </c>
      <c r="E35" s="56" t="s">
        <v>29</v>
      </c>
      <c r="F35" s="53" t="s">
        <v>721</v>
      </c>
      <c r="G35" s="405" t="s">
        <v>2590</v>
      </c>
      <c r="H35" s="74" t="s">
        <v>2590</v>
      </c>
      <c r="I35" s="117">
        <v>1.5991195717E10</v>
      </c>
      <c r="J35" s="53" t="s">
        <v>70</v>
      </c>
      <c r="K35" s="59"/>
      <c r="L35" s="77"/>
      <c r="M35" s="97"/>
      <c r="N35" s="62"/>
      <c r="O35" s="43">
        <v>640.0</v>
      </c>
      <c r="P35" s="78"/>
      <c r="Q35" s="44"/>
      <c r="R35" s="298">
        <v>640.0</v>
      </c>
      <c r="S35" s="8"/>
      <c r="T35" s="8"/>
      <c r="U35" s="8"/>
      <c r="V35" s="8"/>
      <c r="W35" s="8"/>
      <c r="X35" s="8"/>
      <c r="Y35" s="8"/>
      <c r="Z35" s="8"/>
      <c r="AA35" s="8"/>
    </row>
    <row r="36">
      <c r="A36" s="53" t="s">
        <v>48</v>
      </c>
      <c r="B36" s="53" t="s">
        <v>49</v>
      </c>
      <c r="C36" s="54"/>
      <c r="D36" s="142" t="s">
        <v>2591</v>
      </c>
      <c r="E36" s="56" t="s">
        <v>500</v>
      </c>
      <c r="F36" s="53" t="s">
        <v>721</v>
      </c>
      <c r="G36" s="405" t="s">
        <v>2592</v>
      </c>
      <c r="H36" s="74" t="s">
        <v>222</v>
      </c>
      <c r="I36" s="117" t="s">
        <v>2593</v>
      </c>
      <c r="J36" s="53" t="s">
        <v>38</v>
      </c>
      <c r="K36" s="86"/>
      <c r="L36" s="77">
        <v>350.0</v>
      </c>
      <c r="M36" s="61"/>
      <c r="N36" s="62"/>
      <c r="O36" s="87"/>
      <c r="P36" s="89"/>
      <c r="Q36" s="64"/>
      <c r="R36" s="56">
        <v>50.0</v>
      </c>
      <c r="S36" s="8"/>
      <c r="T36" s="8"/>
      <c r="U36" s="8"/>
      <c r="V36" s="8"/>
      <c r="W36" s="8"/>
      <c r="X36" s="8"/>
      <c r="Y36" s="8"/>
      <c r="Z36" s="8"/>
      <c r="AA36" s="8"/>
    </row>
    <row r="37">
      <c r="A37" s="53" t="s">
        <v>57</v>
      </c>
      <c r="B37" s="53" t="s">
        <v>49</v>
      </c>
      <c r="C37" s="54"/>
      <c r="D37" s="120" t="s">
        <v>2594</v>
      </c>
      <c r="E37" s="56" t="s">
        <v>51</v>
      </c>
      <c r="F37" s="53" t="s">
        <v>721</v>
      </c>
      <c r="G37" s="404" t="s">
        <v>2595</v>
      </c>
      <c r="H37" s="150" t="s">
        <v>2596</v>
      </c>
      <c r="I37" s="255">
        <v>7.999862511E9</v>
      </c>
      <c r="J37" s="53" t="s">
        <v>38</v>
      </c>
      <c r="K37" s="86"/>
      <c r="L37" s="77"/>
      <c r="M37" s="61">
        <v>350.0</v>
      </c>
      <c r="N37" s="62"/>
      <c r="O37" s="87"/>
      <c r="P37" s="89"/>
      <c r="Q37" s="64"/>
      <c r="R37" s="56">
        <v>50.0</v>
      </c>
      <c r="S37" s="8"/>
      <c r="T37" s="8"/>
      <c r="U37" s="8"/>
      <c r="V37" s="8"/>
      <c r="W37" s="8"/>
      <c r="X37" s="8"/>
      <c r="Y37" s="8"/>
      <c r="Z37" s="8"/>
      <c r="AA37" s="8"/>
    </row>
    <row r="38">
      <c r="A38" s="53" t="s">
        <v>57</v>
      </c>
      <c r="B38" s="53" t="s">
        <v>49</v>
      </c>
      <c r="C38" s="54"/>
      <c r="D38" s="513" t="s">
        <v>2597</v>
      </c>
      <c r="E38" s="56" t="s">
        <v>29</v>
      </c>
      <c r="F38" s="53" t="s">
        <v>721</v>
      </c>
      <c r="G38" s="302" t="s">
        <v>2598</v>
      </c>
      <c r="H38" s="129" t="s">
        <v>2599</v>
      </c>
      <c r="I38" s="117">
        <v>5.592314708E9</v>
      </c>
      <c r="J38" s="53" t="s">
        <v>70</v>
      </c>
      <c r="K38" s="59"/>
      <c r="L38" s="77"/>
      <c r="M38" s="61"/>
      <c r="N38" s="106"/>
      <c r="O38" s="87">
        <v>350.0</v>
      </c>
      <c r="P38" s="66"/>
      <c r="Q38" s="112"/>
      <c r="R38" s="56">
        <v>50.0</v>
      </c>
      <c r="S38" s="8"/>
      <c r="T38" s="8"/>
      <c r="U38" s="8"/>
      <c r="V38" s="8"/>
      <c r="W38" s="8"/>
      <c r="X38" s="8"/>
      <c r="Y38" s="8"/>
      <c r="Z38" s="8"/>
      <c r="AA38" s="8"/>
    </row>
    <row r="39">
      <c r="A39" s="53" t="s">
        <v>57</v>
      </c>
      <c r="B39" s="53" t="s">
        <v>49</v>
      </c>
      <c r="C39" s="72"/>
      <c r="D39" s="120" t="s">
        <v>2600</v>
      </c>
      <c r="E39" s="56" t="s">
        <v>29</v>
      </c>
      <c r="F39" s="53" t="s">
        <v>94</v>
      </c>
      <c r="G39" s="405" t="s">
        <v>2601</v>
      </c>
      <c r="H39" s="74" t="s">
        <v>2602</v>
      </c>
      <c r="I39" s="117" t="s">
        <v>2603</v>
      </c>
      <c r="J39" s="53" t="s">
        <v>70</v>
      </c>
      <c r="K39" s="59">
        <v>147.0</v>
      </c>
      <c r="L39" s="77"/>
      <c r="M39" s="61"/>
      <c r="N39" s="62"/>
      <c r="O39" s="130"/>
      <c r="P39" s="133"/>
      <c r="Q39" s="131"/>
      <c r="R39" s="56">
        <v>50.0</v>
      </c>
      <c r="S39" s="8"/>
      <c r="T39" s="8"/>
      <c r="U39" s="8"/>
      <c r="V39" s="8"/>
      <c r="W39" s="8"/>
      <c r="X39" s="8"/>
      <c r="Y39" s="8"/>
      <c r="Z39" s="8"/>
      <c r="AA39" s="8"/>
    </row>
    <row r="40">
      <c r="A40" s="53" t="s">
        <v>48</v>
      </c>
      <c r="B40" s="53" t="s">
        <v>49</v>
      </c>
      <c r="C40" s="72"/>
      <c r="D40" s="120" t="s">
        <v>2604</v>
      </c>
      <c r="E40" s="56" t="s">
        <v>38</v>
      </c>
      <c r="F40" s="53" t="s">
        <v>59</v>
      </c>
      <c r="G40" s="405" t="s">
        <v>2605</v>
      </c>
      <c r="H40" s="74" t="s">
        <v>1711</v>
      </c>
      <c r="I40" s="56" t="s">
        <v>2606</v>
      </c>
      <c r="J40" s="53" t="s">
        <v>70</v>
      </c>
      <c r="K40" s="119"/>
      <c r="L40" s="77">
        <v>250.0</v>
      </c>
      <c r="M40" s="61"/>
      <c r="N40" s="62"/>
      <c r="O40" s="87"/>
      <c r="P40" s="89"/>
      <c r="Q40" s="64"/>
      <c r="R40" s="56">
        <v>50.0</v>
      </c>
      <c r="S40" s="8"/>
      <c r="T40" s="8"/>
      <c r="U40" s="8"/>
      <c r="V40" s="8"/>
      <c r="W40" s="8"/>
      <c r="X40" s="8"/>
      <c r="Y40" s="8"/>
      <c r="Z40" s="8"/>
      <c r="AA40" s="8"/>
    </row>
    <row r="41">
      <c r="A41" s="53" t="s">
        <v>48</v>
      </c>
      <c r="B41" s="53" t="s">
        <v>49</v>
      </c>
      <c r="C41" s="72"/>
      <c r="D41" s="73" t="s">
        <v>2607</v>
      </c>
      <c r="E41" s="56" t="s">
        <v>500</v>
      </c>
      <c r="F41" s="53" t="s">
        <v>721</v>
      </c>
      <c r="G41" s="412" t="s">
        <v>2608</v>
      </c>
      <c r="H41" s="496" t="s">
        <v>2608</v>
      </c>
      <c r="I41" s="117">
        <v>7.996313711E9</v>
      </c>
      <c r="J41" s="53" t="s">
        <v>38</v>
      </c>
      <c r="K41" s="59"/>
      <c r="L41" s="77"/>
      <c r="M41" s="97"/>
      <c r="N41" s="134">
        <v>350.0</v>
      </c>
      <c r="O41" s="87"/>
      <c r="P41" s="89"/>
      <c r="Q41" s="64"/>
      <c r="R41" s="56">
        <v>50.0</v>
      </c>
      <c r="S41" s="8"/>
      <c r="T41" s="8"/>
      <c r="U41" s="8"/>
      <c r="V41" s="8"/>
      <c r="W41" s="8"/>
      <c r="X41" s="8"/>
      <c r="Y41" s="8"/>
      <c r="Z41" s="8"/>
      <c r="AA41" s="8"/>
    </row>
    <row r="42">
      <c r="A42" s="53" t="s">
        <v>57</v>
      </c>
      <c r="B42" s="53" t="s">
        <v>49</v>
      </c>
      <c r="C42" s="54"/>
      <c r="D42" s="304" t="s">
        <v>2609</v>
      </c>
      <c r="E42" s="56" t="s">
        <v>29</v>
      </c>
      <c r="F42" s="53" t="s">
        <v>721</v>
      </c>
      <c r="G42" s="550" t="s">
        <v>2610</v>
      </c>
      <c r="H42" s="137" t="s">
        <v>2611</v>
      </c>
      <c r="I42" s="372">
        <v>8.694132406E9</v>
      </c>
      <c r="J42" s="53" t="s">
        <v>70</v>
      </c>
      <c r="K42" s="139"/>
      <c r="L42" s="77"/>
      <c r="M42" s="61"/>
      <c r="N42" s="134"/>
      <c r="O42" s="87">
        <v>350.0</v>
      </c>
      <c r="P42" s="89"/>
      <c r="Q42" s="64"/>
      <c r="R42" s="56">
        <v>50.0</v>
      </c>
      <c r="S42" s="8"/>
      <c r="T42" s="8"/>
      <c r="U42" s="8"/>
      <c r="V42" s="8"/>
      <c r="W42" s="8"/>
      <c r="X42" s="8"/>
      <c r="Y42" s="8"/>
      <c r="Z42" s="8"/>
      <c r="AA42" s="8"/>
    </row>
    <row r="43">
      <c r="A43" s="53" t="s">
        <v>57</v>
      </c>
      <c r="B43" s="53" t="s">
        <v>49</v>
      </c>
      <c r="C43" s="54"/>
      <c r="D43" s="73" t="s">
        <v>2612</v>
      </c>
      <c r="E43" s="56" t="s">
        <v>93</v>
      </c>
      <c r="F43" s="53" t="s">
        <v>59</v>
      </c>
      <c r="G43" s="405" t="s">
        <v>2613</v>
      </c>
      <c r="H43" s="74" t="s">
        <v>2614</v>
      </c>
      <c r="I43" s="117" t="s">
        <v>2615</v>
      </c>
      <c r="J43" s="53" t="s">
        <v>38</v>
      </c>
      <c r="K43" s="59"/>
      <c r="L43" s="77"/>
      <c r="M43" s="61">
        <v>250.0</v>
      </c>
      <c r="N43" s="140"/>
      <c r="O43" s="87"/>
      <c r="P43" s="89"/>
      <c r="Q43" s="64"/>
      <c r="R43" s="56">
        <v>50.0</v>
      </c>
      <c r="S43" s="8"/>
      <c r="T43" s="8"/>
      <c r="U43" s="8"/>
      <c r="V43" s="8"/>
      <c r="W43" s="8"/>
      <c r="X43" s="8"/>
      <c r="Y43" s="8"/>
      <c r="Z43" s="8"/>
      <c r="AA43" s="8"/>
    </row>
    <row r="44">
      <c r="A44" s="53" t="s">
        <v>57</v>
      </c>
      <c r="B44" s="53" t="s">
        <v>49</v>
      </c>
      <c r="C44" s="72"/>
      <c r="D44" s="83"/>
      <c r="E44" s="84"/>
      <c r="F44" s="53" t="s">
        <v>59</v>
      </c>
      <c r="G44" s="74" t="s">
        <v>2616</v>
      </c>
      <c r="H44" s="74" t="s">
        <v>2614</v>
      </c>
      <c r="I44" s="117" t="s">
        <v>2615</v>
      </c>
      <c r="J44" s="53"/>
      <c r="K44" s="86"/>
      <c r="L44" s="77"/>
      <c r="M44" s="61">
        <v>250.0</v>
      </c>
      <c r="N44" s="141"/>
      <c r="O44" s="87"/>
      <c r="P44" s="89"/>
      <c r="Q44" s="64"/>
      <c r="R44" s="56">
        <v>50.0</v>
      </c>
      <c r="S44" s="8"/>
      <c r="T44" s="8"/>
      <c r="U44" s="8"/>
      <c r="V44" s="8"/>
      <c r="W44" s="8"/>
      <c r="X44" s="8"/>
      <c r="Y44" s="8"/>
      <c r="Z44" s="8"/>
      <c r="AA44" s="8"/>
    </row>
    <row r="45">
      <c r="A45" s="53" t="s">
        <v>48</v>
      </c>
      <c r="B45" s="53" t="s">
        <v>49</v>
      </c>
      <c r="C45" s="72"/>
      <c r="D45" s="142" t="s">
        <v>1490</v>
      </c>
      <c r="E45" s="56" t="s">
        <v>29</v>
      </c>
      <c r="F45" s="53" t="s">
        <v>721</v>
      </c>
      <c r="G45" s="405" t="s">
        <v>2617</v>
      </c>
      <c r="H45" s="74" t="s">
        <v>2618</v>
      </c>
      <c r="I45" s="117" t="s">
        <v>2619</v>
      </c>
      <c r="J45" s="53" t="s">
        <v>70</v>
      </c>
      <c r="K45" s="59"/>
      <c r="L45" s="77">
        <v>330.0</v>
      </c>
      <c r="M45" s="61"/>
      <c r="N45" s="141"/>
      <c r="O45" s="87"/>
      <c r="P45" s="89"/>
      <c r="Q45" s="64"/>
      <c r="R45" s="56">
        <v>50.0</v>
      </c>
      <c r="S45" s="8"/>
      <c r="T45" s="8"/>
      <c r="U45" s="8"/>
      <c r="V45" s="8"/>
      <c r="W45" s="8"/>
      <c r="X45" s="8"/>
      <c r="Y45" s="8"/>
      <c r="Z45" s="8"/>
      <c r="AA45" s="8"/>
    </row>
    <row r="46">
      <c r="A46" s="53" t="s">
        <v>48</v>
      </c>
      <c r="B46" s="53" t="s">
        <v>49</v>
      </c>
      <c r="C46" s="72"/>
      <c r="D46" s="55"/>
      <c r="E46" s="56" t="s">
        <v>500</v>
      </c>
      <c r="F46" s="53" t="s">
        <v>721</v>
      </c>
      <c r="G46" s="412" t="s">
        <v>2620</v>
      </c>
      <c r="H46" s="496" t="s">
        <v>2620</v>
      </c>
      <c r="I46" s="255">
        <v>9.870215731E9</v>
      </c>
      <c r="J46" s="53" t="s">
        <v>38</v>
      </c>
      <c r="K46" s="59"/>
      <c r="L46" s="77"/>
      <c r="M46" s="123"/>
      <c r="N46" s="141">
        <v>350.0</v>
      </c>
      <c r="O46" s="63"/>
      <c r="P46" s="66"/>
      <c r="Q46" s="112"/>
      <c r="R46" s="56">
        <v>50.0</v>
      </c>
      <c r="S46" s="8"/>
      <c r="T46" s="8"/>
      <c r="U46" s="8"/>
      <c r="V46" s="8"/>
      <c r="W46" s="8"/>
      <c r="X46" s="8"/>
      <c r="Y46" s="8"/>
      <c r="Z46" s="8"/>
      <c r="AA46" s="8"/>
    </row>
    <row r="47">
      <c r="A47" s="53" t="s">
        <v>57</v>
      </c>
      <c r="B47" s="53" t="s">
        <v>49</v>
      </c>
      <c r="C47" s="54"/>
      <c r="D47" s="120" t="s">
        <v>2621</v>
      </c>
      <c r="E47" s="56" t="s">
        <v>129</v>
      </c>
      <c r="F47" s="53" t="s">
        <v>721</v>
      </c>
      <c r="G47" s="412" t="s">
        <v>2622</v>
      </c>
      <c r="H47" s="496" t="s">
        <v>2622</v>
      </c>
      <c r="I47" s="255">
        <v>2.1971116832E10</v>
      </c>
      <c r="J47" s="53" t="s">
        <v>38</v>
      </c>
      <c r="K47" s="59"/>
      <c r="L47" s="77"/>
      <c r="M47" s="145"/>
      <c r="N47" s="141">
        <v>320.0</v>
      </c>
      <c r="O47" s="87"/>
      <c r="P47" s="89"/>
      <c r="Q47" s="64"/>
      <c r="R47" s="56">
        <v>50.0</v>
      </c>
      <c r="S47" s="8"/>
      <c r="T47" s="8"/>
      <c r="U47" s="8"/>
      <c r="V47" s="8"/>
      <c r="W47" s="8"/>
      <c r="X47" s="8"/>
      <c r="Y47" s="8"/>
      <c r="Z47" s="8"/>
      <c r="AA47" s="8"/>
    </row>
    <row r="48">
      <c r="A48" s="53" t="s">
        <v>57</v>
      </c>
      <c r="B48" s="53" t="s">
        <v>87</v>
      </c>
      <c r="C48" s="72"/>
      <c r="D48" s="55"/>
      <c r="E48" s="84"/>
      <c r="F48" s="53" t="s">
        <v>59</v>
      </c>
      <c r="G48" s="527" t="s">
        <v>2623</v>
      </c>
      <c r="H48" s="74" t="s">
        <v>486</v>
      </c>
      <c r="I48" s="117" t="s">
        <v>2624</v>
      </c>
      <c r="J48" s="53" t="s">
        <v>70</v>
      </c>
      <c r="K48" s="59"/>
      <c r="L48" s="77"/>
      <c r="M48" s="145">
        <v>999.99</v>
      </c>
      <c r="N48" s="141"/>
      <c r="O48" s="43"/>
      <c r="P48" s="78"/>
      <c r="Q48" s="44"/>
      <c r="R48" s="374">
        <v>999.99</v>
      </c>
      <c r="S48" s="8"/>
      <c r="T48" s="8"/>
      <c r="U48" s="8"/>
      <c r="V48" s="8"/>
      <c r="W48" s="8"/>
      <c r="X48" s="8"/>
      <c r="Y48" s="8"/>
      <c r="Z48" s="8"/>
      <c r="AA48" s="8"/>
    </row>
    <row r="49">
      <c r="A49" s="53" t="s">
        <v>48</v>
      </c>
      <c r="B49" s="53" t="s">
        <v>49</v>
      </c>
      <c r="C49" s="72"/>
      <c r="D49" s="142" t="s">
        <v>2625</v>
      </c>
      <c r="E49" s="56" t="s">
        <v>29</v>
      </c>
      <c r="F49" s="53" t="s">
        <v>721</v>
      </c>
      <c r="G49" s="405" t="s">
        <v>2626</v>
      </c>
      <c r="H49" s="74" t="s">
        <v>2627</v>
      </c>
      <c r="I49" s="373" t="s">
        <v>2628</v>
      </c>
      <c r="J49" s="53" t="s">
        <v>70</v>
      </c>
      <c r="K49" s="86"/>
      <c r="L49" s="77">
        <v>350.0</v>
      </c>
      <c r="M49" s="145"/>
      <c r="N49" s="141"/>
      <c r="O49" s="63"/>
      <c r="P49" s="66"/>
      <c r="Q49" s="112"/>
      <c r="R49" s="56">
        <v>50.0</v>
      </c>
      <c r="S49" s="8"/>
      <c r="T49" s="8"/>
      <c r="U49" s="8"/>
      <c r="V49" s="8"/>
      <c r="W49" s="8"/>
      <c r="X49" s="8"/>
      <c r="Y49" s="8"/>
      <c r="Z49" s="8"/>
      <c r="AA49" s="8"/>
    </row>
    <row r="50">
      <c r="A50" s="53" t="s">
        <v>48</v>
      </c>
      <c r="B50" s="53" t="s">
        <v>49</v>
      </c>
      <c r="C50" s="72"/>
      <c r="D50" s="311" t="s">
        <v>2629</v>
      </c>
      <c r="E50" s="84"/>
      <c r="F50" s="53" t="s">
        <v>721</v>
      </c>
      <c r="G50" s="405" t="s">
        <v>2630</v>
      </c>
      <c r="H50" s="74" t="s">
        <v>455</v>
      </c>
      <c r="I50" s="117" t="s">
        <v>2631</v>
      </c>
      <c r="J50" s="53" t="s">
        <v>70</v>
      </c>
      <c r="K50" s="86"/>
      <c r="L50" s="77"/>
      <c r="M50" s="148"/>
      <c r="N50" s="141"/>
      <c r="O50" s="63"/>
      <c r="P50" s="89">
        <v>300.0</v>
      </c>
      <c r="Q50" s="112"/>
      <c r="R50" s="56">
        <v>50.0</v>
      </c>
      <c r="S50" s="8"/>
      <c r="T50" s="8"/>
      <c r="U50" s="8"/>
      <c r="V50" s="8"/>
      <c r="W50" s="8"/>
      <c r="X50" s="8"/>
      <c r="Y50" s="8"/>
      <c r="Z50" s="8"/>
      <c r="AA50" s="8"/>
    </row>
    <row r="51">
      <c r="A51" s="53" t="s">
        <v>57</v>
      </c>
      <c r="B51" s="53" t="s">
        <v>49</v>
      </c>
      <c r="C51" s="72"/>
      <c r="D51" s="121" t="s">
        <v>2632</v>
      </c>
      <c r="E51" s="56" t="s">
        <v>129</v>
      </c>
      <c r="F51" s="53" t="s">
        <v>721</v>
      </c>
      <c r="G51" s="405" t="s">
        <v>2633</v>
      </c>
      <c r="H51" s="74"/>
      <c r="I51" s="117" t="s">
        <v>2634</v>
      </c>
      <c r="J51" s="53" t="s">
        <v>38</v>
      </c>
      <c r="K51" s="59">
        <v>500.0</v>
      </c>
      <c r="L51" s="105"/>
      <c r="M51" s="145"/>
      <c r="N51" s="149"/>
      <c r="O51" s="87"/>
      <c r="P51" s="89"/>
      <c r="Q51" s="64"/>
      <c r="R51" s="56">
        <v>100.0</v>
      </c>
      <c r="S51" s="8"/>
      <c r="T51" s="8"/>
      <c r="U51" s="8"/>
      <c r="V51" s="8"/>
      <c r="W51" s="8"/>
      <c r="X51" s="8"/>
      <c r="Y51" s="8"/>
      <c r="Z51" s="8"/>
      <c r="AA51" s="8"/>
    </row>
    <row r="52">
      <c r="A52" s="53" t="s">
        <v>57</v>
      </c>
      <c r="B52" s="53" t="s">
        <v>49</v>
      </c>
      <c r="C52" s="72"/>
      <c r="D52" s="121" t="s">
        <v>2635</v>
      </c>
      <c r="E52" s="56" t="s">
        <v>129</v>
      </c>
      <c r="F52" s="53" t="s">
        <v>721</v>
      </c>
      <c r="G52" s="404" t="s">
        <v>2636</v>
      </c>
      <c r="H52" s="150" t="s">
        <v>2637</v>
      </c>
      <c r="I52" s="117" t="s">
        <v>2638</v>
      </c>
      <c r="J52" s="53" t="s">
        <v>38</v>
      </c>
      <c r="K52" s="86">
        <v>350.0</v>
      </c>
      <c r="L52" s="77"/>
      <c r="M52" s="145"/>
      <c r="N52" s="141"/>
      <c r="O52" s="63"/>
      <c r="P52" s="66"/>
      <c r="Q52" s="112"/>
      <c r="R52" s="56">
        <v>50.0</v>
      </c>
      <c r="S52" s="8"/>
      <c r="T52" s="8"/>
      <c r="U52" s="8"/>
      <c r="V52" s="8"/>
      <c r="W52" s="8"/>
      <c r="X52" s="8"/>
      <c r="Y52" s="8"/>
      <c r="Z52" s="8"/>
      <c r="AA52" s="8"/>
    </row>
    <row r="53">
      <c r="A53" s="53" t="s">
        <v>57</v>
      </c>
      <c r="B53" s="53" t="s">
        <v>49</v>
      </c>
      <c r="C53" s="72"/>
      <c r="D53" s="121" t="s">
        <v>2639</v>
      </c>
      <c r="E53" s="151" t="s">
        <v>93</v>
      </c>
      <c r="F53" s="53" t="s">
        <v>721</v>
      </c>
      <c r="G53" s="405" t="s">
        <v>2640</v>
      </c>
      <c r="H53" s="74" t="s">
        <v>2641</v>
      </c>
      <c r="I53" s="117" t="s">
        <v>2642</v>
      </c>
      <c r="J53" s="53" t="s">
        <v>38</v>
      </c>
      <c r="K53" s="59">
        <v>350.0</v>
      </c>
      <c r="L53" s="152"/>
      <c r="M53" s="145"/>
      <c r="N53" s="149"/>
      <c r="O53" s="87"/>
      <c r="P53" s="89"/>
      <c r="Q53" s="64"/>
      <c r="R53" s="80">
        <v>50.0</v>
      </c>
      <c r="S53" s="8"/>
      <c r="T53" s="8"/>
      <c r="U53" s="8"/>
      <c r="V53" s="8"/>
      <c r="W53" s="8"/>
      <c r="X53" s="8"/>
      <c r="Y53" s="8"/>
      <c r="Z53" s="8"/>
      <c r="AA53" s="8"/>
    </row>
    <row r="54">
      <c r="A54" s="53" t="s">
        <v>57</v>
      </c>
      <c r="B54" s="53" t="s">
        <v>49</v>
      </c>
      <c r="C54" s="72"/>
      <c r="D54" s="293" t="s">
        <v>2643</v>
      </c>
      <c r="E54" s="151" t="s">
        <v>72</v>
      </c>
      <c r="F54" s="53" t="s">
        <v>721</v>
      </c>
      <c r="G54" s="433" t="s">
        <v>2644</v>
      </c>
      <c r="H54" s="153" t="s">
        <v>2645</v>
      </c>
      <c r="I54" s="117" t="s">
        <v>2646</v>
      </c>
      <c r="J54" s="53" t="s">
        <v>70</v>
      </c>
      <c r="K54" s="59">
        <v>700.0</v>
      </c>
      <c r="L54" s="77"/>
      <c r="M54" s="145"/>
      <c r="N54" s="155"/>
      <c r="O54" s="87"/>
      <c r="P54" s="89"/>
      <c r="Q54" s="64"/>
      <c r="R54" s="56">
        <v>100.0</v>
      </c>
      <c r="S54" s="8"/>
      <c r="T54" s="8"/>
      <c r="U54" s="8"/>
      <c r="V54" s="8"/>
      <c r="W54" s="8"/>
      <c r="X54" s="8"/>
      <c r="Y54" s="8"/>
      <c r="Z54" s="8"/>
      <c r="AA54" s="8"/>
    </row>
    <row r="55">
      <c r="A55" s="53" t="s">
        <v>57</v>
      </c>
      <c r="B55" s="53" t="s">
        <v>49</v>
      </c>
      <c r="C55" s="72"/>
      <c r="D55" s="121" t="s">
        <v>2647</v>
      </c>
      <c r="E55" s="151" t="s">
        <v>109</v>
      </c>
      <c r="F55" s="53" t="s">
        <v>721</v>
      </c>
      <c r="G55" s="412" t="s">
        <v>2648</v>
      </c>
      <c r="H55" s="496" t="s">
        <v>2648</v>
      </c>
      <c r="I55" s="255">
        <v>1.1993770258E10</v>
      </c>
      <c r="J55" s="53" t="s">
        <v>38</v>
      </c>
      <c r="K55" s="156"/>
      <c r="L55" s="77"/>
      <c r="M55" s="145"/>
      <c r="N55" s="141">
        <v>350.0</v>
      </c>
      <c r="O55" s="130"/>
      <c r="P55" s="133"/>
      <c r="Q55" s="131"/>
      <c r="R55" s="56">
        <v>50.0</v>
      </c>
      <c r="S55" s="8"/>
      <c r="T55" s="8"/>
      <c r="U55" s="8"/>
      <c r="V55" s="8"/>
      <c r="W55" s="8"/>
      <c r="X55" s="8"/>
      <c r="Y55" s="8"/>
      <c r="Z55" s="8"/>
      <c r="AA55" s="8"/>
    </row>
    <row r="56">
      <c r="A56" s="53"/>
      <c r="B56" s="53"/>
      <c r="C56" s="72"/>
      <c r="D56" s="72"/>
      <c r="E56" s="25"/>
      <c r="F56" s="53"/>
      <c r="G56" s="74"/>
      <c r="H56" s="74"/>
      <c r="I56" s="117"/>
      <c r="J56" s="103"/>
      <c r="K56" s="157"/>
      <c r="L56" s="77"/>
      <c r="M56" s="145"/>
      <c r="N56" s="149"/>
      <c r="O56" s="130"/>
      <c r="P56" s="133"/>
      <c r="Q56" s="131"/>
      <c r="R56" s="56"/>
      <c r="S56" s="8"/>
      <c r="T56" s="8"/>
      <c r="U56" s="8"/>
      <c r="V56" s="8"/>
      <c r="W56" s="8"/>
      <c r="X56" s="8"/>
      <c r="Y56" s="8"/>
      <c r="Z56" s="8"/>
      <c r="AA56" s="8"/>
    </row>
    <row r="57">
      <c r="A57" s="53"/>
      <c r="B57" s="53"/>
      <c r="C57" s="72"/>
      <c r="D57" s="72"/>
      <c r="E57" s="25"/>
      <c r="F57" s="53"/>
      <c r="G57" s="74"/>
      <c r="H57" s="74"/>
      <c r="I57" s="117"/>
      <c r="J57" s="103"/>
      <c r="K57" s="156"/>
      <c r="L57" s="77"/>
      <c r="M57" s="158"/>
      <c r="N57" s="149"/>
      <c r="O57" s="87"/>
      <c r="P57" s="89"/>
      <c r="Q57" s="64"/>
      <c r="R57" s="56"/>
      <c r="S57" s="8"/>
      <c r="T57" s="8"/>
      <c r="U57" s="8"/>
      <c r="V57" s="8"/>
      <c r="W57" s="8"/>
      <c r="X57" s="8"/>
      <c r="Y57" s="8"/>
      <c r="Z57" s="8"/>
      <c r="AA57" s="8"/>
    </row>
    <row r="58">
      <c r="A58" s="53"/>
      <c r="B58" s="53"/>
      <c r="C58" s="72"/>
      <c r="D58" s="121"/>
      <c r="E58" s="25"/>
      <c r="F58" s="53"/>
      <c r="G58" s="74"/>
      <c r="H58" s="74"/>
      <c r="I58" s="117"/>
      <c r="J58" s="103"/>
      <c r="K58" s="156"/>
      <c r="L58" s="77"/>
      <c r="M58" s="145"/>
      <c r="N58" s="155"/>
      <c r="O58" s="63"/>
      <c r="P58" s="66"/>
      <c r="Q58" s="112"/>
      <c r="R58" s="56"/>
      <c r="S58" s="8"/>
      <c r="T58" s="8"/>
      <c r="U58" s="8"/>
      <c r="V58" s="8"/>
      <c r="W58" s="8"/>
      <c r="X58" s="8"/>
      <c r="Y58" s="8"/>
      <c r="Z58" s="8"/>
      <c r="AA58" s="8"/>
    </row>
    <row r="59">
      <c r="A59" s="53"/>
      <c r="B59" s="53"/>
      <c r="C59" s="54"/>
      <c r="D59" s="72"/>
      <c r="E59" s="25"/>
      <c r="F59" s="53"/>
      <c r="G59" s="74"/>
      <c r="H59" s="74"/>
      <c r="I59" s="117"/>
      <c r="J59" s="103"/>
      <c r="K59" s="156"/>
      <c r="L59" s="77"/>
      <c r="M59" s="145"/>
      <c r="N59" s="149"/>
      <c r="O59" s="63"/>
      <c r="P59" s="66"/>
      <c r="Q59" s="112"/>
      <c r="R59" s="56"/>
      <c r="S59" s="8"/>
      <c r="T59" s="8"/>
      <c r="U59" s="8"/>
      <c r="V59" s="8"/>
      <c r="W59" s="8"/>
      <c r="X59" s="8"/>
      <c r="Y59" s="8"/>
      <c r="Z59" s="8"/>
      <c r="AA59" s="8"/>
    </row>
    <row r="60">
      <c r="A60" s="53"/>
      <c r="B60" s="53"/>
      <c r="C60" s="72"/>
      <c r="D60" s="72"/>
      <c r="E60" s="25"/>
      <c r="F60" s="53"/>
      <c r="G60" s="74"/>
      <c r="H60" s="74"/>
      <c r="I60" s="117"/>
      <c r="J60" s="103"/>
      <c r="K60" s="156"/>
      <c r="L60" s="105"/>
      <c r="M60" s="145"/>
      <c r="N60" s="159"/>
      <c r="O60" s="63"/>
      <c r="P60" s="66"/>
      <c r="Q60" s="112"/>
      <c r="R60" s="56"/>
      <c r="S60" s="8"/>
      <c r="T60" s="8"/>
      <c r="U60" s="8"/>
      <c r="V60" s="8"/>
      <c r="W60" s="8"/>
      <c r="X60" s="8"/>
      <c r="Y60" s="8"/>
      <c r="Z60" s="8"/>
      <c r="AA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77"/>
      <c r="M61" s="145"/>
      <c r="N61" s="159"/>
      <c r="O61" s="63"/>
      <c r="P61" s="66"/>
      <c r="Q61" s="112"/>
      <c r="R61" s="56"/>
      <c r="S61" s="8"/>
      <c r="T61" s="8"/>
      <c r="U61" s="8"/>
      <c r="V61" s="8"/>
      <c r="W61" s="8"/>
      <c r="X61" s="8"/>
      <c r="Y61" s="8"/>
      <c r="Z61" s="8"/>
      <c r="AA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6"/>
      <c r="L62" s="77"/>
      <c r="M62" s="148"/>
      <c r="N62" s="159"/>
      <c r="O62" s="87"/>
      <c r="P62" s="89"/>
      <c r="Q62" s="64"/>
      <c r="R62" s="56"/>
      <c r="S62" s="8"/>
      <c r="T62" s="8"/>
      <c r="U62" s="8"/>
      <c r="V62" s="8"/>
      <c r="W62" s="8"/>
      <c r="X62" s="8"/>
      <c r="Y62" s="8"/>
      <c r="Z62" s="8"/>
      <c r="AA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6"/>
      <c r="L63" s="105"/>
      <c r="M63" s="148"/>
      <c r="N63" s="159"/>
      <c r="O63" s="63"/>
      <c r="P63" s="66"/>
      <c r="Q63" s="112"/>
      <c r="R63" s="161"/>
      <c r="S63" s="8"/>
      <c r="T63" s="8"/>
      <c r="U63" s="8"/>
      <c r="V63" s="8"/>
      <c r="W63" s="8"/>
      <c r="X63" s="8"/>
      <c r="Y63" s="8"/>
      <c r="Z63" s="8"/>
      <c r="AA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7"/>
      <c r="L64" s="105"/>
      <c r="M64" s="145"/>
      <c r="N64" s="149"/>
      <c r="O64" s="87"/>
      <c r="P64" s="89"/>
      <c r="Q64" s="64"/>
      <c r="R64" s="56"/>
      <c r="S64" s="8"/>
      <c r="T64" s="8"/>
      <c r="U64" s="8"/>
      <c r="V64" s="8"/>
      <c r="W64" s="8"/>
      <c r="X64" s="8"/>
      <c r="Y64" s="8"/>
      <c r="Z64" s="8"/>
      <c r="AA64" s="8"/>
    </row>
    <row r="65">
      <c r="A65" s="53"/>
      <c r="B65" s="53"/>
      <c r="C65" s="72"/>
      <c r="D65" s="72"/>
      <c r="E65" s="25"/>
      <c r="F65" s="53"/>
      <c r="G65" s="74"/>
      <c r="H65" s="74"/>
      <c r="I65" s="117"/>
      <c r="J65" s="103"/>
      <c r="K65" s="157"/>
      <c r="L65" s="105"/>
      <c r="M65" s="148"/>
      <c r="N65" s="155"/>
      <c r="O65" s="63"/>
      <c r="P65" s="66"/>
      <c r="Q65" s="112"/>
      <c r="R65" s="56"/>
      <c r="S65" s="8"/>
      <c r="T65" s="8"/>
      <c r="U65" s="8"/>
      <c r="V65" s="8"/>
      <c r="W65" s="8"/>
      <c r="X65" s="8"/>
      <c r="Y65" s="8"/>
      <c r="Z65" s="8"/>
      <c r="AA65" s="8"/>
    </row>
    <row r="66">
      <c r="A66" s="53"/>
      <c r="B66" s="53"/>
      <c r="C66" s="72"/>
      <c r="D66" s="72"/>
      <c r="E66" s="25"/>
      <c r="F66" s="53"/>
      <c r="G66" s="74"/>
      <c r="H66" s="74"/>
      <c r="I66" s="117"/>
      <c r="J66" s="103"/>
      <c r="K66" s="156"/>
      <c r="L66" s="105"/>
      <c r="M66" s="148"/>
      <c r="N66" s="141"/>
      <c r="O66" s="63"/>
      <c r="P66" s="66"/>
      <c r="Q66" s="112"/>
      <c r="R66" s="56"/>
      <c r="S66" s="8"/>
      <c r="T66" s="8"/>
      <c r="U66" s="8"/>
      <c r="V66" s="8"/>
      <c r="W66" s="8"/>
      <c r="X66" s="8"/>
      <c r="Y66" s="8"/>
      <c r="Z66" s="8"/>
      <c r="AA66" s="8"/>
    </row>
    <row r="67">
      <c r="A67" s="53"/>
      <c r="B67" s="53"/>
      <c r="C67" s="72"/>
      <c r="D67" s="72"/>
      <c r="E67" s="162"/>
      <c r="F67" s="53"/>
      <c r="G67" s="74"/>
      <c r="H67" s="74"/>
      <c r="I67" s="117"/>
      <c r="J67" s="103"/>
      <c r="K67" s="163"/>
      <c r="L67" s="105"/>
      <c r="M67" s="145"/>
      <c r="N67" s="149"/>
      <c r="O67" s="87"/>
      <c r="P67" s="89"/>
      <c r="Q67" s="64"/>
      <c r="R67" s="56"/>
      <c r="S67" s="8"/>
      <c r="T67" s="8"/>
      <c r="U67" s="8"/>
      <c r="V67" s="8"/>
      <c r="W67" s="8"/>
      <c r="X67" s="8"/>
      <c r="Y67" s="8"/>
      <c r="Z67" s="8"/>
      <c r="AA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4"/>
      <c r="L68" s="105"/>
      <c r="M68" s="148"/>
      <c r="N68" s="149"/>
      <c r="O68" s="63"/>
      <c r="P68" s="66"/>
      <c r="Q68" s="112"/>
      <c r="R68" s="56"/>
      <c r="S68" s="8"/>
      <c r="T68" s="8"/>
      <c r="U68" s="8"/>
      <c r="V68" s="8"/>
      <c r="W68" s="8"/>
      <c r="X68" s="8"/>
      <c r="Y68" s="8"/>
      <c r="Z68" s="8"/>
      <c r="AA68" s="8"/>
    </row>
    <row r="69">
      <c r="A69" s="53"/>
      <c r="B69" s="53"/>
      <c r="C69" s="72"/>
      <c r="D69" s="72"/>
      <c r="E69" s="162"/>
      <c r="F69" s="53"/>
      <c r="G69" s="74"/>
      <c r="H69" s="74"/>
      <c r="I69" s="117"/>
      <c r="J69" s="103"/>
      <c r="K69" s="156"/>
      <c r="L69" s="105"/>
      <c r="M69" s="165"/>
      <c r="N69" s="149"/>
      <c r="O69" s="63"/>
      <c r="P69" s="66"/>
      <c r="Q69" s="112"/>
      <c r="R69" s="80"/>
      <c r="S69" s="8"/>
      <c r="T69" s="8"/>
      <c r="U69" s="8"/>
      <c r="V69" s="8"/>
      <c r="W69" s="8"/>
      <c r="X69" s="8"/>
      <c r="Y69" s="8"/>
      <c r="Z69" s="8"/>
      <c r="AA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63"/>
      <c r="L70" s="77"/>
      <c r="M70" s="148"/>
      <c r="N70" s="149"/>
      <c r="O70" s="63"/>
      <c r="P70" s="66"/>
      <c r="Q70" s="112"/>
      <c r="R70" s="56"/>
      <c r="S70" s="8"/>
      <c r="T70" s="8"/>
      <c r="U70" s="8"/>
      <c r="V70" s="8"/>
      <c r="W70" s="8"/>
      <c r="X70" s="8"/>
      <c r="Y70" s="8"/>
      <c r="Z70" s="8"/>
      <c r="AA70" s="8"/>
    </row>
    <row r="71">
      <c r="A71" s="53"/>
      <c r="B71" s="53"/>
      <c r="C71" s="166"/>
      <c r="D71" s="167"/>
      <c r="E71" s="162"/>
      <c r="F71" s="53"/>
      <c r="G71" s="74"/>
      <c r="H71" s="74"/>
      <c r="I71" s="117"/>
      <c r="J71" s="103"/>
      <c r="K71" s="168"/>
      <c r="L71" s="77"/>
      <c r="M71" s="169"/>
      <c r="N71" s="170"/>
      <c r="O71" s="63"/>
      <c r="P71" s="66"/>
      <c r="Q71" s="112"/>
      <c r="R71" s="56"/>
      <c r="S71" s="8"/>
      <c r="T71" s="8"/>
      <c r="U71" s="8"/>
      <c r="V71" s="8"/>
      <c r="W71" s="8"/>
      <c r="X71" s="8"/>
      <c r="Y71" s="8"/>
      <c r="Z71" s="8"/>
      <c r="AA71" s="8"/>
    </row>
    <row r="72">
      <c r="A72" s="53"/>
      <c r="B72" s="53"/>
      <c r="C72" s="166"/>
      <c r="D72" s="72"/>
      <c r="E72" s="162"/>
      <c r="F72" s="53"/>
      <c r="G72" s="74"/>
      <c r="H72" s="74"/>
      <c r="I72" s="117"/>
      <c r="J72" s="103"/>
      <c r="K72" s="171"/>
      <c r="L72" s="105"/>
      <c r="M72" s="169"/>
      <c r="N72" s="170"/>
      <c r="O72" s="130"/>
      <c r="P72" s="133"/>
      <c r="Q72" s="131"/>
      <c r="R72" s="161"/>
      <c r="S72" s="8"/>
      <c r="T72" s="8"/>
      <c r="U72" s="8"/>
      <c r="V72" s="8"/>
      <c r="W72" s="8"/>
      <c r="X72" s="8"/>
      <c r="Y72" s="8"/>
      <c r="Z72" s="8"/>
      <c r="AA72" s="8"/>
    </row>
    <row r="73">
      <c r="A73" s="53"/>
      <c r="B73" s="53"/>
      <c r="C73" s="166"/>
      <c r="D73" s="83"/>
      <c r="E73" s="162"/>
      <c r="F73" s="53"/>
      <c r="G73" s="74"/>
      <c r="H73" s="74"/>
      <c r="I73" s="117"/>
      <c r="J73" s="103"/>
      <c r="K73" s="168"/>
      <c r="L73" s="105"/>
      <c r="M73" s="172"/>
      <c r="N73" s="170"/>
      <c r="O73" s="63"/>
      <c r="P73" s="66"/>
      <c r="Q73" s="112"/>
      <c r="R73" s="161"/>
      <c r="S73" s="8"/>
      <c r="T73" s="8"/>
      <c r="U73" s="8"/>
      <c r="V73" s="8"/>
      <c r="W73" s="8"/>
      <c r="X73" s="8"/>
      <c r="Y73" s="8"/>
      <c r="Z73" s="8"/>
      <c r="AA73" s="8"/>
    </row>
    <row r="74">
      <c r="A74" s="53"/>
      <c r="B74" s="53"/>
      <c r="C74" s="166"/>
      <c r="D74" s="72"/>
      <c r="E74" s="162"/>
      <c r="F74" s="53"/>
      <c r="G74" s="74"/>
      <c r="H74" s="74"/>
      <c r="I74" s="117"/>
      <c r="J74" s="103"/>
      <c r="K74" s="168"/>
      <c r="L74" s="77"/>
      <c r="M74" s="169"/>
      <c r="N74" s="170"/>
      <c r="O74" s="63"/>
      <c r="P74" s="66"/>
      <c r="Q74" s="112"/>
      <c r="R74" s="161"/>
      <c r="S74" s="8"/>
      <c r="T74" s="8"/>
      <c r="U74" s="8"/>
      <c r="V74" s="8"/>
      <c r="W74" s="8"/>
      <c r="X74" s="8"/>
      <c r="Y74" s="8"/>
      <c r="Z74" s="8"/>
      <c r="AA74" s="8"/>
    </row>
    <row r="75">
      <c r="A75" s="53"/>
      <c r="B75" s="53"/>
      <c r="C75" s="166"/>
      <c r="D75" s="72"/>
      <c r="E75" s="162"/>
      <c r="F75" s="53"/>
      <c r="G75" s="74"/>
      <c r="H75" s="74"/>
      <c r="I75" s="117"/>
      <c r="J75" s="103"/>
      <c r="K75" s="171"/>
      <c r="L75" s="105"/>
      <c r="M75" s="169"/>
      <c r="N75" s="170"/>
      <c r="O75" s="63"/>
      <c r="P75" s="66"/>
      <c r="Q75" s="112"/>
      <c r="R75" s="161"/>
      <c r="S75" s="8"/>
      <c r="T75" s="8"/>
      <c r="U75" s="8"/>
      <c r="V75" s="8"/>
      <c r="W75" s="8"/>
      <c r="X75" s="8"/>
      <c r="Y75" s="8"/>
      <c r="Z75" s="8"/>
      <c r="AA75" s="8"/>
    </row>
    <row r="76">
      <c r="A76" s="53"/>
      <c r="B76" s="53"/>
      <c r="C76" s="166"/>
      <c r="D76" s="72"/>
      <c r="E76" s="25"/>
      <c r="F76" s="53"/>
      <c r="G76" s="74"/>
      <c r="H76" s="74"/>
      <c r="I76" s="117"/>
      <c r="J76" s="103"/>
      <c r="K76" s="171"/>
      <c r="L76" s="105"/>
      <c r="M76" s="169"/>
      <c r="N76" s="170"/>
      <c r="O76" s="63"/>
      <c r="P76" s="66"/>
      <c r="Q76" s="112"/>
      <c r="R76" s="173"/>
      <c r="S76" s="8"/>
      <c r="T76" s="8"/>
      <c r="U76" s="8"/>
      <c r="V76" s="8"/>
      <c r="W76" s="8"/>
      <c r="X76" s="8"/>
      <c r="Y76" s="8"/>
      <c r="Z76" s="8"/>
      <c r="AA76" s="8"/>
    </row>
    <row r="77">
      <c r="A77" s="53"/>
      <c r="B77" s="53"/>
      <c r="C77" s="166"/>
      <c r="D77" s="72"/>
      <c r="E77" s="25"/>
      <c r="F77" s="53"/>
      <c r="G77" s="74"/>
      <c r="H77" s="74"/>
      <c r="I77" s="117"/>
      <c r="J77" s="103"/>
      <c r="K77" s="171"/>
      <c r="L77" s="105"/>
      <c r="M77" s="169"/>
      <c r="N77" s="170"/>
      <c r="O77" s="63"/>
      <c r="P77" s="66"/>
      <c r="Q77" s="112"/>
      <c r="R77" s="161"/>
      <c r="S77" s="8"/>
      <c r="T77" s="8"/>
      <c r="U77" s="8"/>
      <c r="V77" s="8"/>
      <c r="W77" s="8"/>
      <c r="X77" s="8"/>
      <c r="Y77" s="8"/>
      <c r="Z77" s="8"/>
      <c r="AA77" s="8"/>
    </row>
    <row r="78">
      <c r="A78" s="103"/>
      <c r="B78" s="53"/>
      <c r="C78" s="166"/>
      <c r="D78" s="72"/>
      <c r="E78" s="25"/>
      <c r="F78" s="53"/>
      <c r="G78" s="174"/>
      <c r="H78" s="174"/>
      <c r="I78" s="375"/>
      <c r="J78" s="103"/>
      <c r="K78" s="168"/>
      <c r="L78" s="105"/>
      <c r="M78" s="169"/>
      <c r="N78" s="170"/>
      <c r="O78" s="63"/>
      <c r="P78" s="66"/>
      <c r="Q78" s="112"/>
      <c r="R78" s="177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3"/>
      <c r="B79" s="53"/>
      <c r="C79" s="166"/>
      <c r="D79" s="72"/>
      <c r="E79" s="25"/>
      <c r="F79" s="53"/>
      <c r="G79" s="174"/>
      <c r="H79" s="174"/>
      <c r="I79" s="375"/>
      <c r="J79" s="103"/>
      <c r="K79" s="168"/>
      <c r="L79" s="105"/>
      <c r="M79" s="169"/>
      <c r="N79" s="170"/>
      <c r="O79" s="63"/>
      <c r="P79" s="66"/>
      <c r="Q79" s="112"/>
      <c r="R79" s="17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3"/>
      <c r="B80" s="53"/>
      <c r="C80" s="166"/>
      <c r="D80" s="72"/>
      <c r="E80" s="25"/>
      <c r="F80" s="53"/>
      <c r="G80" s="174"/>
      <c r="H80" s="174"/>
      <c r="I80" s="375"/>
      <c r="J80" s="103"/>
      <c r="K80" s="168"/>
      <c r="L80" s="105"/>
      <c r="M80" s="169"/>
      <c r="N80" s="170"/>
      <c r="O80" s="63"/>
      <c r="P80" s="66"/>
      <c r="Q80" s="112"/>
      <c r="R80" s="17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3"/>
      <c r="B81" s="53"/>
      <c r="C81" s="166"/>
      <c r="D81" s="72"/>
      <c r="E81" s="25"/>
      <c r="F81" s="53"/>
      <c r="G81" s="174"/>
      <c r="H81" s="174"/>
      <c r="I81" s="375"/>
      <c r="J81" s="103"/>
      <c r="K81" s="179"/>
      <c r="L81" s="180"/>
      <c r="M81" s="181"/>
      <c r="N81" s="182"/>
      <c r="O81" s="183"/>
      <c r="P81" s="186"/>
      <c r="Q81" s="184"/>
      <c r="R81" s="17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3"/>
      <c r="B82" s="53"/>
      <c r="C82" s="166"/>
      <c r="D82" s="72"/>
      <c r="E82" s="25"/>
      <c r="F82" s="53"/>
      <c r="G82" s="174"/>
      <c r="H82" s="174"/>
      <c r="I82" s="375"/>
      <c r="J82" s="103"/>
      <c r="K82" s="179"/>
      <c r="L82" s="180"/>
      <c r="M82" s="181"/>
      <c r="N82" s="182"/>
      <c r="O82" s="183"/>
      <c r="P82" s="186"/>
      <c r="Q82" s="184"/>
      <c r="R82" s="17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3"/>
      <c r="B83" s="53"/>
      <c r="C83" s="166"/>
      <c r="D83" s="72"/>
      <c r="E83" s="25"/>
      <c r="F83" s="53"/>
      <c r="G83" s="174"/>
      <c r="H83" s="174"/>
      <c r="I83" s="375"/>
      <c r="J83" s="103"/>
      <c r="K83" s="179"/>
      <c r="L83" s="180"/>
      <c r="M83" s="181"/>
      <c r="N83" s="182"/>
      <c r="O83" s="183"/>
      <c r="P83" s="186"/>
      <c r="Q83" s="184"/>
      <c r="R83" s="17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3"/>
      <c r="B84" s="53"/>
      <c r="C84" s="166"/>
      <c r="D84" s="72"/>
      <c r="E84" s="25"/>
      <c r="F84" s="53"/>
      <c r="G84" s="174"/>
      <c r="H84" s="174"/>
      <c r="I84" s="375"/>
      <c r="J84" s="103"/>
      <c r="K84" s="187"/>
      <c r="L84" s="180"/>
      <c r="M84" s="188"/>
      <c r="N84" s="189"/>
      <c r="O84" s="190"/>
      <c r="P84" s="193"/>
      <c r="Q84" s="191"/>
      <c r="R84" s="17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3"/>
      <c r="B85" s="53"/>
      <c r="C85" s="166"/>
      <c r="D85" s="72"/>
      <c r="E85" s="162"/>
      <c r="F85" s="53"/>
      <c r="G85" s="174"/>
      <c r="H85" s="174"/>
      <c r="I85" s="375"/>
      <c r="J85" s="103"/>
      <c r="K85" s="179"/>
      <c r="L85" s="195"/>
      <c r="M85" s="181"/>
      <c r="N85" s="182"/>
      <c r="O85" s="196"/>
      <c r="P85" s="199"/>
      <c r="Q85" s="197"/>
      <c r="R85" s="17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3"/>
      <c r="B86" s="53"/>
      <c r="C86" s="166"/>
      <c r="D86" s="72"/>
      <c r="E86" s="162"/>
      <c r="F86" s="53"/>
      <c r="G86" s="174"/>
      <c r="H86" s="174"/>
      <c r="I86" s="375"/>
      <c r="J86" s="103"/>
      <c r="K86" s="179"/>
      <c r="L86" s="195"/>
      <c r="M86" s="181"/>
      <c r="N86" s="182"/>
      <c r="O86" s="196"/>
      <c r="P86" s="199"/>
      <c r="Q86" s="197"/>
      <c r="R86" s="17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03"/>
      <c r="B87" s="53"/>
      <c r="C87" s="166"/>
      <c r="D87" s="72"/>
      <c r="E87" s="162"/>
      <c r="F87" s="53"/>
      <c r="G87" s="174"/>
      <c r="H87" s="174"/>
      <c r="I87" s="375"/>
      <c r="J87" s="103"/>
      <c r="K87" s="179"/>
      <c r="L87" s="195"/>
      <c r="M87" s="181"/>
      <c r="N87" s="182"/>
      <c r="O87" s="196"/>
      <c r="P87" s="199"/>
      <c r="Q87" s="197"/>
      <c r="R87" s="17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03"/>
      <c r="B88" s="53"/>
      <c r="C88" s="166"/>
      <c r="D88" s="72"/>
      <c r="E88" s="162"/>
      <c r="F88" s="53"/>
      <c r="G88" s="174"/>
      <c r="H88" s="174"/>
      <c r="I88" s="375"/>
      <c r="J88" s="103"/>
      <c r="K88" s="179"/>
      <c r="L88" s="195"/>
      <c r="M88" s="181"/>
      <c r="N88" s="182"/>
      <c r="O88" s="196"/>
      <c r="P88" s="199"/>
      <c r="Q88" s="197"/>
      <c r="R88" s="17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03"/>
      <c r="B89" s="53"/>
      <c r="C89" s="166"/>
      <c r="D89" s="72"/>
      <c r="E89" s="162"/>
      <c r="F89" s="53"/>
      <c r="G89" s="174"/>
      <c r="H89" s="174"/>
      <c r="I89" s="375"/>
      <c r="J89" s="103"/>
      <c r="K89" s="179"/>
      <c r="L89" s="195"/>
      <c r="M89" s="181"/>
      <c r="N89" s="182"/>
      <c r="O89" s="196"/>
      <c r="P89" s="199"/>
      <c r="Q89" s="197"/>
      <c r="R89" s="17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03"/>
      <c r="B90" s="53"/>
      <c r="C90" s="166"/>
      <c r="D90" s="72"/>
      <c r="E90" s="162"/>
      <c r="F90" s="53"/>
      <c r="G90" s="174"/>
      <c r="H90" s="174"/>
      <c r="I90" s="375"/>
      <c r="J90" s="103"/>
      <c r="K90" s="179"/>
      <c r="L90" s="195"/>
      <c r="M90" s="181"/>
      <c r="N90" s="182"/>
      <c r="O90" s="196"/>
      <c r="P90" s="199"/>
      <c r="Q90" s="197"/>
      <c r="R90" s="17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03"/>
      <c r="B91" s="53"/>
      <c r="C91" s="166"/>
      <c r="D91" s="72"/>
      <c r="E91" s="162"/>
      <c r="F91" s="53"/>
      <c r="G91" s="174"/>
      <c r="H91" s="174"/>
      <c r="I91" s="375"/>
      <c r="J91" s="103"/>
      <c r="K91" s="179"/>
      <c r="L91" s="195"/>
      <c r="M91" s="181"/>
      <c r="N91" s="182"/>
      <c r="O91" s="196"/>
      <c r="P91" s="199"/>
      <c r="Q91" s="197"/>
      <c r="R91" s="17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03"/>
      <c r="B92" s="53"/>
      <c r="C92" s="166"/>
      <c r="D92" s="72"/>
      <c r="E92" s="162"/>
      <c r="F92" s="53"/>
      <c r="G92" s="174"/>
      <c r="H92" s="174"/>
      <c r="I92" s="375"/>
      <c r="J92" s="103"/>
      <c r="K92" s="179"/>
      <c r="L92" s="195"/>
      <c r="M92" s="181"/>
      <c r="N92" s="182"/>
      <c r="O92" s="196"/>
      <c r="P92" s="199"/>
      <c r="Q92" s="197"/>
      <c r="R92" s="178"/>
      <c r="S92" s="8"/>
      <c r="T92" s="8"/>
      <c r="U92" s="8"/>
      <c r="V92" s="8"/>
      <c r="W92" s="8"/>
      <c r="X92" s="8"/>
      <c r="Y92" s="8"/>
      <c r="Z92" s="8"/>
      <c r="AA92" s="8"/>
    </row>
    <row r="93">
      <c r="A93" s="6"/>
      <c r="B93" s="6"/>
      <c r="C93" s="3"/>
      <c r="D93" s="201"/>
      <c r="E93" s="202"/>
      <c r="F93" s="6"/>
      <c r="G93" s="203"/>
      <c r="H93" s="503"/>
      <c r="I93" s="376"/>
      <c r="J93" s="6"/>
      <c r="K93" s="206"/>
      <c r="Q93" s="206"/>
      <c r="R93" s="208">
        <f>SUM(R7:R92)</f>
        <v>4199.99</v>
      </c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3"/>
      <c r="D94" s="209"/>
      <c r="E94" s="210"/>
      <c r="F94" s="2"/>
      <c r="G94" s="211"/>
      <c r="H94" s="504"/>
      <c r="I94" s="377"/>
      <c r="J94" s="2"/>
      <c r="K94" s="214" t="s">
        <v>20</v>
      </c>
      <c r="L94" s="215"/>
      <c r="Q94" s="215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216"/>
      <c r="D95" s="17"/>
      <c r="E95" s="217"/>
      <c r="F95" s="218"/>
      <c r="G95" s="203"/>
      <c r="H95" s="4"/>
      <c r="I95" s="6"/>
      <c r="J95" s="2"/>
      <c r="K95" s="167">
        <f>SUM(K7:K92)</f>
        <v>4467</v>
      </c>
      <c r="L95" s="219" t="s">
        <v>29</v>
      </c>
      <c r="M95" s="220"/>
      <c r="Q95" s="220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2"/>
      <c r="B96" s="2"/>
      <c r="C96" s="3"/>
      <c r="D96" s="17"/>
      <c r="E96" s="2"/>
      <c r="F96" s="2"/>
      <c r="G96" s="203"/>
      <c r="H96" s="4"/>
      <c r="I96" s="6"/>
      <c r="J96" s="2"/>
      <c r="K96" s="167">
        <f>SUM(K95*2%)</f>
        <v>89.34</v>
      </c>
      <c r="L96" s="221">
        <f>SUM(L7:L92)</f>
        <v>4800</v>
      </c>
      <c r="M96" s="222" t="s">
        <v>30</v>
      </c>
      <c r="Q96" s="222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2"/>
      <c r="B97" s="2"/>
      <c r="C97" s="3"/>
      <c r="D97" s="17"/>
      <c r="E97" s="2"/>
      <c r="F97" s="2"/>
      <c r="G97" s="4"/>
      <c r="H97" s="4"/>
      <c r="I97" s="6"/>
      <c r="J97" s="2"/>
      <c r="K97" s="223"/>
      <c r="L97" s="83">
        <f>SUM(L96*2%)</f>
        <v>96</v>
      </c>
      <c r="M97" s="224" t="s">
        <v>31</v>
      </c>
      <c r="N97" s="225"/>
      <c r="Q97" s="225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2"/>
      <c r="C98" s="3"/>
      <c r="D98" s="17"/>
      <c r="E98" s="2"/>
      <c r="F98" s="2"/>
      <c r="G98" s="226" t="s">
        <v>32</v>
      </c>
      <c r="H98" s="505">
        <f>SUM(K95,M98,O101,P103,Q105)</f>
        <v>9706.99</v>
      </c>
      <c r="I98" s="6"/>
      <c r="J98" s="2"/>
      <c r="K98" s="8"/>
      <c r="L98" s="223"/>
      <c r="M98" s="221">
        <f>SUM(M7:M92)</f>
        <v>2199.99</v>
      </c>
      <c r="N98" s="225"/>
      <c r="Q98" s="225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2"/>
      <c r="B99" s="2"/>
      <c r="C99" s="3"/>
      <c r="D99" s="17"/>
      <c r="E99" s="2"/>
      <c r="F99" s="228"/>
      <c r="G99" s="226" t="s">
        <v>33</v>
      </c>
      <c r="H99" s="505">
        <f>SUM(L96,N100)</f>
        <v>7820</v>
      </c>
      <c r="I99" s="6"/>
      <c r="J99" s="2"/>
      <c r="K99" s="8"/>
      <c r="L99" s="8"/>
      <c r="M99" s="83">
        <f>SUM(M98*2%)</f>
        <v>43.9998</v>
      </c>
      <c r="N99" s="229" t="s">
        <v>34</v>
      </c>
      <c r="O99" s="206"/>
      <c r="Q99" s="206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"/>
      <c r="B100" s="2"/>
      <c r="C100" s="3"/>
      <c r="D100" s="17"/>
      <c r="E100" s="2"/>
      <c r="F100" s="228"/>
      <c r="G100" s="226" t="s">
        <v>35</v>
      </c>
      <c r="H100" s="505">
        <f>SUM(P103)</f>
        <v>300</v>
      </c>
      <c r="I100" s="6"/>
      <c r="J100" s="2"/>
      <c r="K100" s="8"/>
      <c r="L100" s="8"/>
      <c r="M100" s="18"/>
      <c r="N100" s="167">
        <f>SUM(N7:N92)</f>
        <v>3020</v>
      </c>
      <c r="O100" s="331" t="s">
        <v>289</v>
      </c>
      <c r="P100" s="230"/>
      <c r="Q100" s="230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"/>
      <c r="B101" s="2"/>
      <c r="C101" s="3"/>
      <c r="D101" s="17"/>
      <c r="E101" s="2"/>
      <c r="F101" s="2"/>
      <c r="G101" s="231"/>
      <c r="H101" s="571"/>
      <c r="I101" s="6"/>
      <c r="J101" s="2"/>
      <c r="K101" s="8"/>
      <c r="L101" s="8"/>
      <c r="M101" s="2"/>
      <c r="N101" s="167">
        <f>SUM(N100*2%)</f>
        <v>60.4</v>
      </c>
      <c r="O101" s="167">
        <f>SUM(O7:O92)</f>
        <v>2740</v>
      </c>
      <c r="P101" s="230"/>
      <c r="Q101" s="230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"/>
      <c r="B102" s="2"/>
      <c r="C102" s="3"/>
      <c r="D102" s="17"/>
      <c r="E102" s="2"/>
      <c r="F102" s="2"/>
      <c r="G102" s="4"/>
      <c r="H102" s="4"/>
      <c r="I102" s="6"/>
      <c r="J102" s="2"/>
      <c r="K102" s="8"/>
      <c r="L102" s="8"/>
      <c r="M102" s="2"/>
      <c r="N102" s="2"/>
      <c r="O102" s="167">
        <f>SUM(O101*2%)</f>
        <v>54.8</v>
      </c>
      <c r="P102" s="332" t="s">
        <v>291</v>
      </c>
      <c r="Q102" s="230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"/>
      <c r="B103" s="2"/>
      <c r="C103" s="3"/>
      <c r="D103" s="17"/>
      <c r="E103" s="2"/>
      <c r="F103" s="2"/>
      <c r="G103" s="233" t="s">
        <v>36</v>
      </c>
      <c r="H103" s="506">
        <f>SUM(L8,L9,L10,N11,N16,L22,L24,O25,L28,L32,O33,O35,O38,K39,L40,O42,L45,M48,L49,P50,K54)</f>
        <v>8036.99</v>
      </c>
      <c r="I103" s="439">
        <f>SUM(N11,L22,L28,O42)</f>
        <v>1400</v>
      </c>
      <c r="J103" s="2"/>
      <c r="K103" s="8"/>
      <c r="L103" s="8"/>
      <c r="M103" s="2"/>
      <c r="N103" s="2"/>
      <c r="O103" s="8"/>
      <c r="P103" s="167">
        <f>SUM(P7:P93)</f>
        <v>300</v>
      </c>
      <c r="Q103" s="230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"/>
      <c r="B104" s="2"/>
      <c r="C104" s="3"/>
      <c r="D104" s="17"/>
      <c r="E104" s="2"/>
      <c r="F104" s="2"/>
      <c r="G104" s="236" t="s">
        <v>37</v>
      </c>
      <c r="H104" s="507"/>
      <c r="I104" s="379"/>
      <c r="J104" s="2"/>
      <c r="K104" s="8"/>
      <c r="L104" s="8"/>
      <c r="M104" s="2"/>
      <c r="N104" s="2"/>
      <c r="O104" s="8"/>
      <c r="P104" s="167">
        <f>SUM(P103*2%)</f>
        <v>6</v>
      </c>
      <c r="Q104" s="338" t="s">
        <v>293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"/>
      <c r="B105" s="2"/>
      <c r="C105" s="3"/>
      <c r="D105" s="17"/>
      <c r="E105" s="2"/>
      <c r="F105" s="2"/>
      <c r="G105" s="238" t="s">
        <v>38</v>
      </c>
      <c r="H105" s="508">
        <f>SUM(N7,M12,O13,N14,K15,O19,L20,K21,L26,L27,K29,N31,K34,L36,M37,N41,M43,N46,N47,K51,K52,K53,N55)</f>
        <v>8190</v>
      </c>
      <c r="I105" s="439">
        <f>SUM(L20)</f>
        <v>600</v>
      </c>
      <c r="J105" s="2"/>
      <c r="K105" s="8"/>
      <c r="L105" s="8"/>
      <c r="M105" s="2"/>
      <c r="N105" s="2"/>
      <c r="O105" s="8"/>
      <c r="P105" s="18"/>
      <c r="Q105" s="17">
        <f>SUM(Q7:Q92)</f>
        <v>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"/>
      <c r="B106" s="2"/>
      <c r="C106" s="124"/>
      <c r="D106" s="17"/>
      <c r="E106" s="2"/>
      <c r="F106" s="2"/>
      <c r="G106" s="4"/>
      <c r="H106" s="4"/>
      <c r="I106" s="6"/>
      <c r="J106" s="2"/>
      <c r="K106" s="8"/>
      <c r="L106" s="8"/>
      <c r="M106" s="2"/>
      <c r="N106" s="2"/>
      <c r="O106" s="8"/>
      <c r="P106" s="2"/>
      <c r="Q106" s="167">
        <f>SUM(Q105*1%)</f>
        <v>0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"/>
      <c r="B107" s="2"/>
      <c r="C107" s="124"/>
      <c r="D107" s="17"/>
      <c r="E107" s="2"/>
      <c r="F107" s="2"/>
      <c r="G107" s="239" t="s">
        <v>39</v>
      </c>
      <c r="H107" s="560">
        <f>SUM(N11,N14,L20,L22,L26,L28,O42)</f>
        <v>2700</v>
      </c>
      <c r="I107" s="6"/>
      <c r="J107" s="2"/>
      <c r="K107" s="8"/>
      <c r="L107" s="8"/>
      <c r="M107" s="2"/>
      <c r="N107" s="2"/>
      <c r="O107" s="8"/>
      <c r="P107" s="2"/>
      <c r="Q107" s="2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"/>
      <c r="B108" s="2"/>
      <c r="C108" s="124"/>
      <c r="D108" s="17"/>
      <c r="E108" s="2"/>
      <c r="F108" s="2"/>
      <c r="G108" s="343" t="s">
        <v>295</v>
      </c>
      <c r="H108" s="561">
        <f>SUM(R9,R11,R14,R16,R20,R22,R26,R28,R46,R47,R51)</f>
        <v>650</v>
      </c>
      <c r="I108" s="6"/>
      <c r="J108" s="2"/>
      <c r="K108" s="8"/>
      <c r="L108" s="8"/>
      <c r="M108" s="2"/>
      <c r="N108" s="2"/>
      <c r="O108" s="8"/>
      <c r="P108" s="2"/>
      <c r="Q108" s="2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"/>
      <c r="B109" s="2"/>
      <c r="C109" s="124"/>
      <c r="D109" s="17"/>
      <c r="E109" s="2"/>
      <c r="F109" s="2"/>
      <c r="G109" s="4"/>
      <c r="H109" s="4"/>
      <c r="I109" s="6"/>
      <c r="J109" s="2"/>
      <c r="K109" s="8"/>
      <c r="L109" s="8"/>
      <c r="M109" s="2"/>
      <c r="N109" s="2"/>
      <c r="O109" s="8"/>
      <c r="P109" s="2"/>
      <c r="Q109" s="2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"/>
      <c r="B110" s="2"/>
      <c r="C110" s="124"/>
      <c r="D110" s="17"/>
      <c r="E110" s="2"/>
      <c r="F110" s="2"/>
      <c r="G110" s="4"/>
      <c r="H110" s="4"/>
      <c r="I110" s="6"/>
      <c r="J110" s="2"/>
      <c r="K110" s="8"/>
      <c r="L110" s="8"/>
      <c r="M110" s="2"/>
      <c r="N110" s="2"/>
      <c r="O110" s="8"/>
      <c r="P110" s="2"/>
      <c r="Q110" s="2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"/>
      <c r="B111" s="2"/>
      <c r="C111" s="124"/>
      <c r="D111" s="17"/>
      <c r="E111" s="2"/>
      <c r="F111" s="2"/>
      <c r="G111" s="4"/>
      <c r="H111" s="4"/>
      <c r="I111" s="6"/>
      <c r="J111" s="2"/>
      <c r="K111" s="8"/>
      <c r="L111" s="8"/>
      <c r="M111" s="2"/>
      <c r="N111" s="2"/>
      <c r="O111" s="8"/>
      <c r="P111" s="2"/>
      <c r="Q111" s="2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"/>
      <c r="B112" s="2"/>
      <c r="C112" s="124"/>
      <c r="D112" s="17"/>
      <c r="E112" s="2"/>
      <c r="F112" s="2"/>
      <c r="G112" s="4"/>
      <c r="H112" s="4"/>
      <c r="I112" s="6"/>
      <c r="J112" s="2"/>
      <c r="K112" s="8"/>
      <c r="L112" s="8"/>
      <c r="M112" s="2"/>
      <c r="N112" s="2"/>
      <c r="O112" s="8"/>
      <c r="P112" s="2"/>
      <c r="Q112" s="2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"/>
      <c r="B113" s="2"/>
      <c r="C113" s="124"/>
      <c r="D113" s="17"/>
      <c r="E113" s="2"/>
      <c r="F113" s="2"/>
      <c r="G113" s="4"/>
      <c r="H113" s="4"/>
      <c r="I113" s="6"/>
      <c r="J113" s="2"/>
      <c r="K113" s="8"/>
      <c r="L113" s="8"/>
      <c r="M113" s="2"/>
      <c r="N113" s="2"/>
      <c r="O113" s="8"/>
      <c r="P113" s="2"/>
      <c r="Q113" s="2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"/>
      <c r="B114" s="2"/>
      <c r="C114" s="124"/>
      <c r="D114" s="17"/>
      <c r="E114" s="2"/>
      <c r="F114" s="2"/>
      <c r="G114" s="4"/>
      <c r="H114" s="4"/>
      <c r="I114" s="6"/>
      <c r="J114" s="2"/>
      <c r="K114" s="8"/>
      <c r="L114" s="8"/>
      <c r="M114" s="2"/>
      <c r="N114" s="2"/>
      <c r="O114" s="8"/>
      <c r="P114" s="2"/>
      <c r="Q114" s="2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"/>
      <c r="B115" s="2"/>
      <c r="C115" s="124"/>
      <c r="D115" s="17"/>
      <c r="E115" s="2"/>
      <c r="F115" s="2"/>
      <c r="G115" s="4"/>
      <c r="H115" s="4"/>
      <c r="I115" s="6"/>
      <c r="J115" s="2"/>
      <c r="K115" s="8"/>
      <c r="L115" s="8"/>
      <c r="M115" s="2"/>
      <c r="N115" s="2"/>
      <c r="O115" s="8"/>
      <c r="P115" s="2"/>
      <c r="Q115" s="2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"/>
      <c r="B116" s="2"/>
      <c r="C116" s="124"/>
      <c r="D116" s="17"/>
      <c r="E116" s="2"/>
      <c r="F116" s="2"/>
      <c r="G116" s="4"/>
      <c r="H116" s="4"/>
      <c r="I116" s="6"/>
      <c r="J116" s="2"/>
      <c r="K116" s="8"/>
      <c r="L116" s="8"/>
      <c r="M116" s="2"/>
      <c r="N116" s="2"/>
      <c r="O116" s="8"/>
      <c r="P116" s="2"/>
      <c r="Q116" s="2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"/>
      <c r="B117" s="2"/>
      <c r="C117" s="124"/>
      <c r="D117" s="17"/>
      <c r="E117" s="2"/>
      <c r="F117" s="2"/>
      <c r="G117" s="4"/>
      <c r="H117" s="4"/>
      <c r="I117" s="6"/>
      <c r="J117" s="2"/>
      <c r="K117" s="8"/>
      <c r="L117" s="8"/>
      <c r="M117" s="2"/>
      <c r="N117" s="2"/>
      <c r="O117" s="8"/>
      <c r="P117" s="2"/>
      <c r="Q117" s="2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"/>
      <c r="B118" s="2"/>
      <c r="C118" s="124"/>
      <c r="D118" s="17"/>
      <c r="E118" s="2"/>
      <c r="F118" s="2"/>
      <c r="G118" s="4"/>
      <c r="H118" s="4"/>
      <c r="I118" s="6"/>
      <c r="J118" s="2"/>
      <c r="K118" s="8"/>
      <c r="L118" s="8"/>
      <c r="M118" s="2"/>
      <c r="N118" s="2"/>
      <c r="O118" s="8"/>
      <c r="P118" s="2"/>
      <c r="Q118" s="2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"/>
      <c r="B119" s="2"/>
      <c r="C119" s="124"/>
      <c r="D119" s="17"/>
      <c r="E119" s="2"/>
      <c r="F119" s="2"/>
      <c r="G119" s="4"/>
      <c r="H119" s="4"/>
      <c r="I119" s="6"/>
      <c r="J119" s="2"/>
      <c r="K119" s="8"/>
      <c r="L119" s="8"/>
      <c r="M119" s="2"/>
      <c r="N119" s="2"/>
      <c r="O119" s="8"/>
      <c r="P119" s="2"/>
      <c r="Q119" s="2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"/>
      <c r="B120" s="2"/>
      <c r="C120" s="124"/>
      <c r="D120" s="17"/>
      <c r="E120" s="2"/>
      <c r="F120" s="2"/>
      <c r="G120" s="4"/>
      <c r="H120" s="4"/>
      <c r="I120" s="6"/>
      <c r="J120" s="2"/>
      <c r="K120" s="8"/>
      <c r="L120" s="8"/>
      <c r="M120" s="2"/>
      <c r="N120" s="2"/>
      <c r="O120" s="8"/>
      <c r="P120" s="2"/>
      <c r="Q120" s="2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"/>
      <c r="B121" s="2"/>
      <c r="C121" s="124"/>
      <c r="D121" s="17"/>
      <c r="E121" s="2"/>
      <c r="F121" s="2"/>
      <c r="G121" s="4"/>
      <c r="H121" s="4"/>
      <c r="I121" s="6"/>
      <c r="J121" s="2"/>
      <c r="K121" s="8"/>
      <c r="L121" s="8"/>
      <c r="M121" s="2"/>
      <c r="N121" s="2"/>
      <c r="O121" s="8"/>
      <c r="P121" s="2"/>
      <c r="Q121" s="2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"/>
      <c r="B122" s="2"/>
      <c r="C122" s="124"/>
      <c r="D122" s="17"/>
      <c r="E122" s="2"/>
      <c r="F122" s="2"/>
      <c r="G122" s="4"/>
      <c r="H122" s="4"/>
      <c r="I122" s="6"/>
      <c r="J122" s="2"/>
      <c r="K122" s="8"/>
      <c r="L122" s="8"/>
      <c r="M122" s="2"/>
      <c r="N122" s="2"/>
      <c r="O122" s="8"/>
      <c r="P122" s="2"/>
      <c r="Q122" s="2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"/>
      <c r="B123" s="2"/>
      <c r="C123" s="124"/>
      <c r="D123" s="17"/>
      <c r="E123" s="2"/>
      <c r="F123" s="2"/>
      <c r="G123" s="4"/>
      <c r="H123" s="4"/>
      <c r="I123" s="6"/>
      <c r="J123" s="2"/>
      <c r="K123" s="8"/>
      <c r="L123" s="8"/>
      <c r="M123" s="2"/>
      <c r="N123" s="2"/>
      <c r="O123" s="8"/>
      <c r="P123" s="2"/>
      <c r="Q123" s="2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"/>
      <c r="B124" s="2"/>
      <c r="C124" s="124"/>
      <c r="D124" s="17"/>
      <c r="E124" s="2"/>
      <c r="F124" s="2"/>
      <c r="G124" s="4"/>
      <c r="H124" s="4"/>
      <c r="I124" s="6"/>
      <c r="J124" s="2"/>
      <c r="K124" s="8"/>
      <c r="L124" s="8"/>
      <c r="M124" s="2"/>
      <c r="N124" s="2"/>
      <c r="O124" s="8"/>
      <c r="P124" s="2"/>
      <c r="Q124" s="2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"/>
      <c r="B125" s="2"/>
      <c r="C125" s="124"/>
      <c r="D125" s="17"/>
      <c r="E125" s="2"/>
      <c r="F125" s="2"/>
      <c r="G125" s="4"/>
      <c r="H125" s="4"/>
      <c r="I125" s="6"/>
      <c r="J125" s="2"/>
      <c r="K125" s="8"/>
      <c r="L125" s="8"/>
      <c r="M125" s="2"/>
      <c r="N125" s="2"/>
      <c r="O125" s="8"/>
      <c r="P125" s="2"/>
      <c r="Q125" s="2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"/>
      <c r="B126" s="2"/>
      <c r="C126" s="124"/>
      <c r="D126" s="17"/>
      <c r="E126" s="2"/>
      <c r="F126" s="2"/>
      <c r="G126" s="4"/>
      <c r="H126" s="4"/>
      <c r="I126" s="6"/>
      <c r="J126" s="2"/>
      <c r="K126" s="8"/>
      <c r="L126" s="8"/>
      <c r="M126" s="2"/>
      <c r="N126" s="2"/>
      <c r="O126" s="8"/>
      <c r="P126" s="2"/>
      <c r="Q126" s="2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"/>
      <c r="B127" s="2"/>
      <c r="C127" s="124"/>
      <c r="D127" s="17"/>
      <c r="E127" s="2"/>
      <c r="F127" s="2"/>
      <c r="G127" s="4"/>
      <c r="H127" s="4"/>
      <c r="I127" s="6"/>
      <c r="J127" s="2"/>
      <c r="K127" s="8"/>
      <c r="L127" s="8"/>
      <c r="M127" s="2"/>
      <c r="N127" s="2"/>
      <c r="O127" s="8"/>
      <c r="P127" s="2"/>
      <c r="Q127" s="2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"/>
      <c r="B128" s="2"/>
      <c r="C128" s="124"/>
      <c r="D128" s="17"/>
      <c r="E128" s="2"/>
      <c r="F128" s="2"/>
      <c r="G128" s="4"/>
      <c r="H128" s="4"/>
      <c r="I128" s="6"/>
      <c r="J128" s="2"/>
      <c r="K128" s="8"/>
      <c r="L128" s="8"/>
      <c r="M128" s="2"/>
      <c r="N128" s="2"/>
      <c r="O128" s="8"/>
      <c r="P128" s="2"/>
      <c r="Q128" s="2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"/>
      <c r="B129" s="2"/>
      <c r="C129" s="124"/>
      <c r="D129" s="17"/>
      <c r="E129" s="2"/>
      <c r="F129" s="2"/>
      <c r="G129" s="4"/>
      <c r="H129" s="4"/>
      <c r="I129" s="6"/>
      <c r="J129" s="2"/>
      <c r="K129" s="8"/>
      <c r="L129" s="8"/>
      <c r="M129" s="2"/>
      <c r="N129" s="2"/>
      <c r="O129" s="8"/>
      <c r="P129" s="2"/>
      <c r="Q129" s="2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"/>
      <c r="B130" s="2"/>
      <c r="C130" s="124"/>
      <c r="D130" s="17"/>
      <c r="E130" s="2"/>
      <c r="F130" s="2"/>
      <c r="G130" s="4"/>
      <c r="H130" s="4"/>
      <c r="I130" s="6"/>
      <c r="J130" s="2"/>
      <c r="K130" s="8"/>
      <c r="L130" s="8"/>
      <c r="M130" s="2"/>
      <c r="N130" s="2"/>
      <c r="O130" s="8"/>
      <c r="P130" s="2"/>
      <c r="Q130" s="2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"/>
      <c r="B131" s="2"/>
      <c r="C131" s="124"/>
      <c r="D131" s="17"/>
      <c r="E131" s="2"/>
      <c r="F131" s="2"/>
      <c r="G131" s="4"/>
      <c r="H131" s="4"/>
      <c r="I131" s="6"/>
      <c r="J131" s="2"/>
      <c r="K131" s="8"/>
      <c r="L131" s="8"/>
      <c r="M131" s="2"/>
      <c r="N131" s="2"/>
      <c r="O131" s="8"/>
      <c r="P131" s="2"/>
      <c r="Q131" s="2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"/>
      <c r="B132" s="2"/>
      <c r="C132" s="124"/>
      <c r="D132" s="17"/>
      <c r="E132" s="2"/>
      <c r="F132" s="2"/>
      <c r="G132" s="4"/>
      <c r="H132" s="4"/>
      <c r="I132" s="6"/>
      <c r="J132" s="2"/>
      <c r="K132" s="8"/>
      <c r="L132" s="8"/>
      <c r="M132" s="2"/>
      <c r="N132" s="2"/>
      <c r="O132" s="8"/>
      <c r="P132" s="2"/>
      <c r="Q132" s="2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"/>
      <c r="B133" s="2"/>
      <c r="C133" s="124"/>
      <c r="D133" s="17"/>
      <c r="E133" s="2"/>
      <c r="F133" s="2"/>
      <c r="G133" s="4"/>
      <c r="H133" s="4"/>
      <c r="I133" s="6"/>
      <c r="J133" s="2"/>
      <c r="K133" s="8"/>
      <c r="L133" s="8"/>
      <c r="M133" s="2"/>
      <c r="N133" s="2"/>
      <c r="O133" s="8"/>
      <c r="P133" s="2"/>
      <c r="Q133" s="2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"/>
      <c r="B134" s="2"/>
      <c r="C134" s="124"/>
      <c r="D134" s="17"/>
      <c r="E134" s="2"/>
      <c r="F134" s="2"/>
      <c r="G134" s="4"/>
      <c r="H134" s="4"/>
      <c r="I134" s="6"/>
      <c r="J134" s="2"/>
      <c r="K134" s="8"/>
      <c r="L134" s="8"/>
      <c r="M134" s="2"/>
      <c r="N134" s="2"/>
      <c r="O134" s="8"/>
      <c r="P134" s="2"/>
      <c r="Q134" s="2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"/>
      <c r="B135" s="2"/>
      <c r="C135" s="124"/>
      <c r="D135" s="17"/>
      <c r="E135" s="2"/>
      <c r="F135" s="2"/>
      <c r="G135" s="4"/>
      <c r="H135" s="4"/>
      <c r="I135" s="6"/>
      <c r="J135" s="2"/>
      <c r="K135" s="8"/>
      <c r="L135" s="8"/>
      <c r="M135" s="2"/>
      <c r="N135" s="2"/>
      <c r="O135" s="8"/>
      <c r="P135" s="2"/>
      <c r="Q135" s="2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"/>
      <c r="B136" s="2"/>
      <c r="C136" s="124"/>
      <c r="D136" s="17"/>
      <c r="E136" s="2"/>
      <c r="F136" s="2"/>
      <c r="G136" s="4"/>
      <c r="H136" s="4"/>
      <c r="I136" s="6"/>
      <c r="J136" s="2"/>
      <c r="K136" s="8"/>
      <c r="L136" s="8"/>
      <c r="M136" s="2"/>
      <c r="N136" s="2"/>
      <c r="O136" s="8"/>
      <c r="P136" s="2"/>
      <c r="Q136" s="2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"/>
      <c r="B137" s="2"/>
      <c r="C137" s="124"/>
      <c r="D137" s="17"/>
      <c r="E137" s="2"/>
      <c r="F137" s="2"/>
      <c r="G137" s="4"/>
      <c r="H137" s="4"/>
      <c r="I137" s="6"/>
      <c r="J137" s="2"/>
      <c r="K137" s="8"/>
      <c r="L137" s="8"/>
      <c r="M137" s="2"/>
      <c r="N137" s="2"/>
      <c r="O137" s="8"/>
      <c r="P137" s="2"/>
      <c r="Q137" s="2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"/>
      <c r="B138" s="2"/>
      <c r="C138" s="124"/>
      <c r="D138" s="17"/>
      <c r="E138" s="2"/>
      <c r="F138" s="2"/>
      <c r="G138" s="4"/>
      <c r="H138" s="4"/>
      <c r="I138" s="6"/>
      <c r="J138" s="2"/>
      <c r="K138" s="8"/>
      <c r="L138" s="8"/>
      <c r="M138" s="2"/>
      <c r="N138" s="2"/>
      <c r="O138" s="8"/>
      <c r="P138" s="2"/>
      <c r="Q138" s="2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"/>
      <c r="B139" s="2"/>
      <c r="C139" s="124"/>
      <c r="D139" s="17"/>
      <c r="E139" s="2"/>
      <c r="F139" s="2"/>
      <c r="G139" s="4"/>
      <c r="H139" s="4"/>
      <c r="I139" s="6"/>
      <c r="J139" s="2"/>
      <c r="K139" s="8"/>
      <c r="L139" s="8"/>
      <c r="M139" s="2"/>
      <c r="N139" s="2"/>
      <c r="O139" s="8"/>
      <c r="P139" s="2"/>
      <c r="Q139" s="2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"/>
      <c r="B140" s="2"/>
      <c r="C140" s="124"/>
      <c r="D140" s="17"/>
      <c r="E140" s="2"/>
      <c r="F140" s="2"/>
      <c r="G140" s="4"/>
      <c r="H140" s="4"/>
      <c r="I140" s="6"/>
      <c r="J140" s="2"/>
      <c r="K140" s="8"/>
      <c r="L140" s="8"/>
      <c r="M140" s="2"/>
      <c r="N140" s="2"/>
      <c r="O140" s="8"/>
      <c r="P140" s="2"/>
      <c r="Q140" s="2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"/>
      <c r="B141" s="2"/>
      <c r="C141" s="124"/>
      <c r="D141" s="17"/>
      <c r="E141" s="2"/>
      <c r="F141" s="2"/>
      <c r="G141" s="4"/>
      <c r="H141" s="4"/>
      <c r="I141" s="6"/>
      <c r="J141" s="2"/>
      <c r="K141" s="8"/>
      <c r="L141" s="8"/>
      <c r="M141" s="2"/>
      <c r="N141" s="2"/>
      <c r="O141" s="8"/>
      <c r="P141" s="2"/>
      <c r="Q141" s="2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"/>
      <c r="B142" s="2"/>
      <c r="C142" s="124"/>
      <c r="D142" s="17"/>
      <c r="E142" s="2"/>
      <c r="F142" s="2"/>
      <c r="G142" s="4"/>
      <c r="H142" s="4"/>
      <c r="I142" s="6"/>
      <c r="J142" s="2"/>
      <c r="K142" s="8"/>
      <c r="L142" s="8"/>
      <c r="M142" s="2"/>
      <c r="N142" s="2"/>
      <c r="O142" s="8"/>
      <c r="P142" s="2"/>
      <c r="Q142" s="2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"/>
      <c r="B143" s="2"/>
      <c r="C143" s="124"/>
      <c r="D143" s="17"/>
      <c r="E143" s="2"/>
      <c r="F143" s="2"/>
      <c r="G143" s="4"/>
      <c r="H143" s="4"/>
      <c r="I143" s="6"/>
      <c r="J143" s="2"/>
      <c r="K143" s="8"/>
      <c r="L143" s="8"/>
      <c r="M143" s="2"/>
      <c r="N143" s="2"/>
      <c r="O143" s="8"/>
      <c r="P143" s="2"/>
      <c r="Q143" s="2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"/>
      <c r="B144" s="2"/>
      <c r="C144" s="124"/>
      <c r="D144" s="17"/>
      <c r="E144" s="2"/>
      <c r="F144" s="2"/>
      <c r="G144" s="4"/>
      <c r="H144" s="4"/>
      <c r="I144" s="6"/>
      <c r="J144" s="2"/>
      <c r="K144" s="8"/>
      <c r="L144" s="8"/>
      <c r="M144" s="2"/>
      <c r="N144" s="2"/>
      <c r="O144" s="8"/>
      <c r="P144" s="2"/>
      <c r="Q144" s="2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"/>
      <c r="B145" s="2"/>
      <c r="C145" s="124"/>
      <c r="D145" s="17"/>
      <c r="E145" s="2"/>
      <c r="F145" s="2"/>
      <c r="G145" s="4"/>
      <c r="H145" s="4"/>
      <c r="I145" s="6"/>
      <c r="J145" s="2"/>
      <c r="K145" s="8"/>
      <c r="L145" s="8"/>
      <c r="M145" s="2"/>
      <c r="N145" s="2"/>
      <c r="O145" s="8"/>
      <c r="P145" s="2"/>
      <c r="Q145" s="2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"/>
      <c r="B146" s="2"/>
      <c r="C146" s="124"/>
      <c r="D146" s="17"/>
      <c r="E146" s="2"/>
      <c r="F146" s="2"/>
      <c r="G146" s="4"/>
      <c r="H146" s="4"/>
      <c r="I146" s="6"/>
      <c r="J146" s="2"/>
      <c r="K146" s="8"/>
      <c r="L146" s="8"/>
      <c r="M146" s="2"/>
      <c r="N146" s="2"/>
      <c r="O146" s="8"/>
      <c r="P146" s="2"/>
      <c r="Q146" s="2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"/>
      <c r="B147" s="2"/>
      <c r="C147" s="124"/>
      <c r="D147" s="17"/>
      <c r="E147" s="2"/>
      <c r="F147" s="2"/>
      <c r="G147" s="4"/>
      <c r="H147" s="4"/>
      <c r="I147" s="6"/>
      <c r="J147" s="2"/>
      <c r="K147" s="8"/>
      <c r="L147" s="8"/>
      <c r="M147" s="2"/>
      <c r="N147" s="2"/>
      <c r="O147" s="8"/>
      <c r="P147" s="2"/>
      <c r="Q147" s="2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"/>
      <c r="B148" s="2"/>
      <c r="C148" s="124"/>
      <c r="D148" s="17"/>
      <c r="E148" s="2"/>
      <c r="F148" s="2"/>
      <c r="G148" s="4"/>
      <c r="H148" s="4"/>
      <c r="I148" s="6"/>
      <c r="J148" s="2"/>
      <c r="K148" s="8"/>
      <c r="L148" s="8"/>
      <c r="M148" s="2"/>
      <c r="N148" s="2"/>
      <c r="O148" s="8"/>
      <c r="P148" s="2"/>
      <c r="Q148" s="2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"/>
      <c r="B149" s="2"/>
      <c r="C149" s="124"/>
      <c r="D149" s="17"/>
      <c r="E149" s="2"/>
      <c r="F149" s="2"/>
      <c r="G149" s="4"/>
      <c r="H149" s="4"/>
      <c r="I149" s="6"/>
      <c r="J149" s="2"/>
      <c r="K149" s="8"/>
      <c r="L149" s="8"/>
      <c r="M149" s="2"/>
      <c r="N149" s="2"/>
      <c r="O149" s="8"/>
      <c r="P149" s="2"/>
      <c r="Q149" s="2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"/>
      <c r="B150" s="2"/>
      <c r="C150" s="124"/>
      <c r="D150" s="17"/>
      <c r="E150" s="2"/>
      <c r="F150" s="2"/>
      <c r="G150" s="4"/>
      <c r="H150" s="4"/>
      <c r="I150" s="6"/>
      <c r="J150" s="2"/>
      <c r="K150" s="8"/>
      <c r="L150" s="8"/>
      <c r="M150" s="2"/>
      <c r="N150" s="2"/>
      <c r="O150" s="8"/>
      <c r="P150" s="2"/>
      <c r="Q150" s="2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"/>
      <c r="B151" s="2"/>
      <c r="C151" s="124"/>
      <c r="D151" s="17"/>
      <c r="E151" s="2"/>
      <c r="F151" s="2"/>
      <c r="G151" s="4"/>
      <c r="H151" s="4"/>
      <c r="I151" s="6"/>
      <c r="J151" s="2"/>
      <c r="K151" s="8"/>
      <c r="L151" s="8"/>
      <c r="M151" s="2"/>
      <c r="N151" s="2"/>
      <c r="O151" s="8"/>
      <c r="P151" s="2"/>
      <c r="Q151" s="2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"/>
      <c r="B152" s="2"/>
      <c r="C152" s="124"/>
      <c r="D152" s="17"/>
      <c r="E152" s="2"/>
      <c r="F152" s="2"/>
      <c r="G152" s="4"/>
      <c r="H152" s="4"/>
      <c r="I152" s="6"/>
      <c r="J152" s="2"/>
      <c r="K152" s="8"/>
      <c r="L152" s="8"/>
      <c r="M152" s="2"/>
      <c r="N152" s="2"/>
      <c r="O152" s="8"/>
      <c r="P152" s="2"/>
      <c r="Q152" s="2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"/>
      <c r="B153" s="2"/>
      <c r="C153" s="124"/>
      <c r="D153" s="17"/>
      <c r="E153" s="2"/>
      <c r="F153" s="2"/>
      <c r="G153" s="4"/>
      <c r="H153" s="4"/>
      <c r="I153" s="6"/>
      <c r="J153" s="2"/>
      <c r="K153" s="8"/>
      <c r="L153" s="8"/>
      <c r="M153" s="2"/>
      <c r="N153" s="2"/>
      <c r="O153" s="8"/>
      <c r="P153" s="2"/>
      <c r="Q153" s="2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"/>
      <c r="B154" s="2"/>
      <c r="C154" s="124"/>
      <c r="D154" s="17"/>
      <c r="E154" s="2"/>
      <c r="F154" s="2"/>
      <c r="G154" s="4"/>
      <c r="H154" s="4"/>
      <c r="I154" s="6"/>
      <c r="J154" s="2"/>
      <c r="K154" s="8"/>
      <c r="L154" s="8"/>
      <c r="M154" s="2"/>
      <c r="N154" s="2"/>
      <c r="O154" s="8"/>
      <c r="P154" s="2"/>
      <c r="Q154" s="2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"/>
      <c r="B155" s="2"/>
      <c r="C155" s="124"/>
      <c r="D155" s="17"/>
      <c r="E155" s="2"/>
      <c r="F155" s="2"/>
      <c r="G155" s="4"/>
      <c r="H155" s="4"/>
      <c r="I155" s="6"/>
      <c r="J155" s="2"/>
      <c r="K155" s="8"/>
      <c r="L155" s="8"/>
      <c r="M155" s="2"/>
      <c r="N155" s="2"/>
      <c r="O155" s="8"/>
      <c r="P155" s="2"/>
      <c r="Q155" s="2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"/>
      <c r="B156" s="2"/>
      <c r="C156" s="124"/>
      <c r="D156" s="17"/>
      <c r="E156" s="2"/>
      <c r="F156" s="2"/>
      <c r="G156" s="4"/>
      <c r="H156" s="4"/>
      <c r="I156" s="6"/>
      <c r="J156" s="2"/>
      <c r="K156" s="8"/>
      <c r="L156" s="8"/>
      <c r="M156" s="2"/>
      <c r="N156" s="2"/>
      <c r="O156" s="8"/>
      <c r="P156" s="2"/>
      <c r="Q156" s="2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"/>
      <c r="B157" s="2"/>
      <c r="C157" s="124"/>
      <c r="D157" s="17"/>
      <c r="E157" s="2"/>
      <c r="F157" s="2"/>
      <c r="G157" s="4"/>
      <c r="H157" s="4"/>
      <c r="I157" s="6"/>
      <c r="J157" s="2"/>
      <c r="K157" s="8"/>
      <c r="L157" s="8"/>
      <c r="M157" s="2"/>
      <c r="N157" s="2"/>
      <c r="O157" s="8"/>
      <c r="P157" s="2"/>
      <c r="Q157" s="2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"/>
      <c r="B158" s="2"/>
      <c r="C158" s="124"/>
      <c r="D158" s="17"/>
      <c r="E158" s="2"/>
      <c r="F158" s="2"/>
      <c r="G158" s="4"/>
      <c r="H158" s="4"/>
      <c r="I158" s="6"/>
      <c r="J158" s="2"/>
      <c r="K158" s="8"/>
      <c r="L158" s="8"/>
      <c r="M158" s="2"/>
      <c r="N158" s="2"/>
      <c r="O158" s="8"/>
      <c r="P158" s="2"/>
      <c r="Q158" s="2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"/>
      <c r="B159" s="2"/>
      <c r="C159" s="124"/>
      <c r="D159" s="17"/>
      <c r="E159" s="2"/>
      <c r="F159" s="2"/>
      <c r="G159" s="4"/>
      <c r="H159" s="4"/>
      <c r="I159" s="6"/>
      <c r="J159" s="2"/>
      <c r="K159" s="8"/>
      <c r="L159" s="8"/>
      <c r="M159" s="2"/>
      <c r="N159" s="2"/>
      <c r="O159" s="8"/>
      <c r="P159" s="2"/>
      <c r="Q159" s="2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"/>
      <c r="B160" s="2"/>
      <c r="C160" s="124"/>
      <c r="D160" s="17"/>
      <c r="E160" s="2"/>
      <c r="F160" s="2"/>
      <c r="G160" s="4"/>
      <c r="H160" s="4"/>
      <c r="I160" s="6"/>
      <c r="J160" s="2"/>
      <c r="K160" s="8"/>
      <c r="L160" s="8"/>
      <c r="M160" s="2"/>
      <c r="N160" s="2"/>
      <c r="O160" s="8"/>
      <c r="P160" s="2"/>
      <c r="Q160" s="2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"/>
      <c r="B161" s="2"/>
      <c r="C161" s="124"/>
      <c r="D161" s="17"/>
      <c r="E161" s="2"/>
      <c r="F161" s="2"/>
      <c r="G161" s="4"/>
      <c r="H161" s="4"/>
      <c r="I161" s="6"/>
      <c r="J161" s="2"/>
      <c r="K161" s="8"/>
      <c r="L161" s="8"/>
      <c r="M161" s="2"/>
      <c r="N161" s="2"/>
      <c r="O161" s="8"/>
      <c r="P161" s="2"/>
      <c r="Q161" s="2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"/>
      <c r="B162" s="2"/>
      <c r="C162" s="124"/>
      <c r="D162" s="17"/>
      <c r="E162" s="2"/>
      <c r="F162" s="2"/>
      <c r="G162" s="4"/>
      <c r="H162" s="4"/>
      <c r="I162" s="6"/>
      <c r="J162" s="2"/>
      <c r="K162" s="8"/>
      <c r="L162" s="8"/>
      <c r="M162" s="2"/>
      <c r="N162" s="2"/>
      <c r="O162" s="8"/>
      <c r="P162" s="2"/>
      <c r="Q162" s="2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"/>
      <c r="B163" s="2"/>
      <c r="C163" s="124"/>
      <c r="D163" s="17"/>
      <c r="E163" s="2"/>
      <c r="F163" s="2"/>
      <c r="G163" s="4"/>
      <c r="H163" s="4"/>
      <c r="I163" s="6"/>
      <c r="J163" s="2"/>
      <c r="K163" s="8"/>
      <c r="L163" s="8"/>
      <c r="M163" s="2"/>
      <c r="N163" s="2"/>
      <c r="O163" s="8"/>
      <c r="P163" s="2"/>
      <c r="Q163" s="2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"/>
      <c r="B164" s="2"/>
      <c r="C164" s="124"/>
      <c r="D164" s="17"/>
      <c r="E164" s="2"/>
      <c r="F164" s="2"/>
      <c r="G164" s="4"/>
      <c r="H164" s="4"/>
      <c r="I164" s="6"/>
      <c r="J164" s="2"/>
      <c r="K164" s="8"/>
      <c r="L164" s="8"/>
      <c r="M164" s="2"/>
      <c r="N164" s="2"/>
      <c r="O164" s="8"/>
      <c r="P164" s="2"/>
      <c r="Q164" s="2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"/>
      <c r="B165" s="2"/>
      <c r="C165" s="124"/>
      <c r="D165" s="17"/>
      <c r="E165" s="2"/>
      <c r="F165" s="2"/>
      <c r="G165" s="4"/>
      <c r="H165" s="4"/>
      <c r="I165" s="6"/>
      <c r="J165" s="2"/>
      <c r="K165" s="8"/>
      <c r="L165" s="8"/>
      <c r="M165" s="2"/>
      <c r="N165" s="2"/>
      <c r="O165" s="8"/>
      <c r="P165" s="2"/>
      <c r="Q165" s="2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"/>
      <c r="B166" s="2"/>
      <c r="C166" s="124"/>
      <c r="D166" s="17"/>
      <c r="E166" s="2"/>
      <c r="F166" s="2"/>
      <c r="G166" s="4"/>
      <c r="H166" s="4"/>
      <c r="I166" s="6"/>
      <c r="J166" s="2"/>
      <c r="K166" s="8"/>
      <c r="L166" s="8"/>
      <c r="M166" s="2"/>
      <c r="N166" s="2"/>
      <c r="O166" s="8"/>
      <c r="P166" s="2"/>
      <c r="Q166" s="2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"/>
      <c r="B167" s="2"/>
      <c r="C167" s="124"/>
      <c r="D167" s="17"/>
      <c r="E167" s="2"/>
      <c r="F167" s="2"/>
      <c r="G167" s="4"/>
      <c r="H167" s="4"/>
      <c r="I167" s="6"/>
      <c r="J167" s="2"/>
      <c r="K167" s="8"/>
      <c r="L167" s="8"/>
      <c r="M167" s="2"/>
      <c r="N167" s="2"/>
      <c r="O167" s="8"/>
      <c r="P167" s="2"/>
      <c r="Q167" s="2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"/>
      <c r="B168" s="2"/>
      <c r="C168" s="124"/>
      <c r="D168" s="17"/>
      <c r="E168" s="2"/>
      <c r="F168" s="2"/>
      <c r="G168" s="4"/>
      <c r="H168" s="4"/>
      <c r="I168" s="6"/>
      <c r="J168" s="2"/>
      <c r="K168" s="8"/>
      <c r="L168" s="8"/>
      <c r="M168" s="2"/>
      <c r="N168" s="2"/>
      <c r="O168" s="8"/>
      <c r="P168" s="2"/>
      <c r="Q168" s="2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"/>
      <c r="B169" s="2"/>
      <c r="C169" s="124"/>
      <c r="D169" s="17"/>
      <c r="E169" s="2"/>
      <c r="F169" s="2"/>
      <c r="G169" s="4"/>
      <c r="H169" s="4"/>
      <c r="I169" s="6"/>
      <c r="J169" s="2"/>
      <c r="K169" s="8"/>
      <c r="L169" s="8"/>
      <c r="M169" s="2"/>
      <c r="N169" s="2"/>
      <c r="O169" s="8"/>
      <c r="P169" s="2"/>
      <c r="Q169" s="2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"/>
      <c r="B170" s="2"/>
      <c r="C170" s="124"/>
      <c r="D170" s="17"/>
      <c r="E170" s="2"/>
      <c r="F170" s="2"/>
      <c r="G170" s="4"/>
      <c r="H170" s="4"/>
      <c r="I170" s="6"/>
      <c r="J170" s="2"/>
      <c r="K170" s="8"/>
      <c r="L170" s="8"/>
      <c r="M170" s="2"/>
      <c r="N170" s="2"/>
      <c r="O170" s="8"/>
      <c r="P170" s="2"/>
      <c r="Q170" s="2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"/>
      <c r="B171" s="2"/>
      <c r="C171" s="124"/>
      <c r="D171" s="17"/>
      <c r="E171" s="2"/>
      <c r="F171" s="2"/>
      <c r="G171" s="4"/>
      <c r="H171" s="4"/>
      <c r="I171" s="6"/>
      <c r="J171" s="2"/>
      <c r="K171" s="8"/>
      <c r="L171" s="8"/>
      <c r="M171" s="2"/>
      <c r="N171" s="2"/>
      <c r="O171" s="8"/>
      <c r="P171" s="2"/>
      <c r="Q171" s="2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"/>
      <c r="B172" s="2"/>
      <c r="C172" s="124"/>
      <c r="D172" s="17"/>
      <c r="E172" s="2"/>
      <c r="F172" s="2"/>
      <c r="G172" s="4"/>
      <c r="H172" s="4"/>
      <c r="I172" s="6"/>
      <c r="J172" s="2"/>
      <c r="K172" s="8"/>
      <c r="L172" s="8"/>
      <c r="M172" s="2"/>
      <c r="N172" s="2"/>
      <c r="O172" s="8"/>
      <c r="P172" s="2"/>
      <c r="Q172" s="2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"/>
      <c r="B173" s="2"/>
      <c r="C173" s="124"/>
      <c r="D173" s="17"/>
      <c r="E173" s="2"/>
      <c r="F173" s="2"/>
      <c r="G173" s="4"/>
      <c r="H173" s="4"/>
      <c r="I173" s="6"/>
      <c r="J173" s="2"/>
      <c r="K173" s="8"/>
      <c r="L173" s="8"/>
      <c r="M173" s="2"/>
      <c r="N173" s="2"/>
      <c r="O173" s="8"/>
      <c r="P173" s="2"/>
      <c r="Q173" s="2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"/>
      <c r="B174" s="2"/>
      <c r="C174" s="124"/>
      <c r="D174" s="17"/>
      <c r="E174" s="2"/>
      <c r="F174" s="2"/>
      <c r="G174" s="4"/>
      <c r="H174" s="4"/>
      <c r="I174" s="6"/>
      <c r="J174" s="2"/>
      <c r="K174" s="8"/>
      <c r="L174" s="8"/>
      <c r="M174" s="2"/>
      <c r="N174" s="2"/>
      <c r="O174" s="8"/>
      <c r="P174" s="2"/>
      <c r="Q174" s="2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"/>
      <c r="B175" s="2"/>
      <c r="C175" s="124"/>
      <c r="D175" s="17"/>
      <c r="E175" s="2"/>
      <c r="F175" s="2"/>
      <c r="G175" s="4"/>
      <c r="H175" s="4"/>
      <c r="I175" s="6"/>
      <c r="J175" s="2"/>
      <c r="K175" s="8"/>
      <c r="L175" s="8"/>
      <c r="M175" s="2"/>
      <c r="N175" s="2"/>
      <c r="O175" s="8"/>
      <c r="P175" s="2"/>
      <c r="Q175" s="2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"/>
      <c r="B176" s="2"/>
      <c r="C176" s="124"/>
      <c r="D176" s="17"/>
      <c r="E176" s="2"/>
      <c r="F176" s="2"/>
      <c r="G176" s="4"/>
      <c r="H176" s="4"/>
      <c r="I176" s="6"/>
      <c r="J176" s="2"/>
      <c r="K176" s="8"/>
      <c r="L176" s="8"/>
      <c r="M176" s="2"/>
      <c r="N176" s="2"/>
      <c r="O176" s="8"/>
      <c r="P176" s="2"/>
      <c r="Q176" s="2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"/>
      <c r="B177" s="2"/>
      <c r="C177" s="124"/>
      <c r="D177" s="17"/>
      <c r="E177" s="2"/>
      <c r="F177" s="2"/>
      <c r="G177" s="4"/>
      <c r="H177" s="4"/>
      <c r="I177" s="6"/>
      <c r="J177" s="2"/>
      <c r="K177" s="8"/>
      <c r="L177" s="8"/>
      <c r="M177" s="2"/>
      <c r="N177" s="2"/>
      <c r="O177" s="8"/>
      <c r="P177" s="2"/>
      <c r="Q177" s="2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"/>
      <c r="B178" s="2"/>
      <c r="C178" s="124"/>
      <c r="D178" s="17"/>
      <c r="E178" s="2"/>
      <c r="F178" s="2"/>
      <c r="G178" s="4"/>
      <c r="H178" s="4"/>
      <c r="I178" s="6"/>
      <c r="J178" s="2"/>
      <c r="K178" s="8"/>
      <c r="L178" s="8"/>
      <c r="M178" s="2"/>
      <c r="N178" s="2"/>
      <c r="O178" s="8"/>
      <c r="P178" s="2"/>
      <c r="Q178" s="2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"/>
      <c r="B179" s="2"/>
      <c r="C179" s="124"/>
      <c r="D179" s="17"/>
      <c r="E179" s="2"/>
      <c r="F179" s="2"/>
      <c r="G179" s="4"/>
      <c r="H179" s="4"/>
      <c r="I179" s="6"/>
      <c r="J179" s="2"/>
      <c r="K179" s="8"/>
      <c r="L179" s="8"/>
      <c r="M179" s="2"/>
      <c r="N179" s="2"/>
      <c r="O179" s="8"/>
      <c r="P179" s="2"/>
      <c r="Q179" s="2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"/>
      <c r="B180" s="2"/>
      <c r="C180" s="124"/>
      <c r="D180" s="17"/>
      <c r="E180" s="2"/>
      <c r="F180" s="2"/>
      <c r="G180" s="4"/>
      <c r="H180" s="4"/>
      <c r="I180" s="6"/>
      <c r="J180" s="2"/>
      <c r="K180" s="8"/>
      <c r="L180" s="8"/>
      <c r="M180" s="2"/>
      <c r="N180" s="2"/>
      <c r="O180" s="8"/>
      <c r="P180" s="2"/>
      <c r="Q180" s="2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"/>
      <c r="B181" s="2"/>
      <c r="C181" s="124"/>
      <c r="D181" s="17"/>
      <c r="E181" s="2"/>
      <c r="F181" s="2"/>
      <c r="G181" s="4"/>
      <c r="H181" s="4"/>
      <c r="I181" s="6"/>
      <c r="J181" s="2"/>
      <c r="K181" s="8"/>
      <c r="L181" s="8"/>
      <c r="M181" s="2"/>
      <c r="N181" s="2"/>
      <c r="O181" s="8"/>
      <c r="P181" s="2"/>
      <c r="Q181" s="2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"/>
      <c r="B182" s="2"/>
      <c r="C182" s="124"/>
      <c r="D182" s="17"/>
      <c r="E182" s="2"/>
      <c r="F182" s="2"/>
      <c r="G182" s="4"/>
      <c r="H182" s="4"/>
      <c r="I182" s="6"/>
      <c r="J182" s="2"/>
      <c r="K182" s="8"/>
      <c r="L182" s="8"/>
      <c r="M182" s="2"/>
      <c r="N182" s="2"/>
      <c r="O182" s="8"/>
      <c r="P182" s="2"/>
      <c r="Q182" s="2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"/>
      <c r="B183" s="2"/>
      <c r="C183" s="124"/>
      <c r="D183" s="17"/>
      <c r="E183" s="2"/>
      <c r="F183" s="2"/>
      <c r="G183" s="4"/>
      <c r="H183" s="4"/>
      <c r="I183" s="6"/>
      <c r="J183" s="2"/>
      <c r="K183" s="8"/>
      <c r="L183" s="8"/>
      <c r="M183" s="2"/>
      <c r="N183" s="2"/>
      <c r="O183" s="8"/>
      <c r="P183" s="2"/>
      <c r="Q183" s="2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"/>
      <c r="B184" s="2"/>
      <c r="C184" s="124"/>
      <c r="D184" s="17"/>
      <c r="E184" s="2"/>
      <c r="F184" s="2"/>
      <c r="G184" s="4"/>
      <c r="H184" s="4"/>
      <c r="I184" s="6"/>
      <c r="J184" s="2"/>
      <c r="K184" s="8"/>
      <c r="L184" s="8"/>
      <c r="M184" s="2"/>
      <c r="N184" s="2"/>
      <c r="O184" s="8"/>
      <c r="P184" s="2"/>
      <c r="Q184" s="2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"/>
      <c r="B185" s="2"/>
      <c r="C185" s="124"/>
      <c r="D185" s="17"/>
      <c r="E185" s="2"/>
      <c r="F185" s="2"/>
      <c r="G185" s="4"/>
      <c r="H185" s="4"/>
      <c r="I185" s="6"/>
      <c r="J185" s="2"/>
      <c r="K185" s="8"/>
      <c r="L185" s="8"/>
      <c r="M185" s="2"/>
      <c r="N185" s="2"/>
      <c r="O185" s="8"/>
      <c r="P185" s="2"/>
      <c r="Q185" s="2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"/>
      <c r="B186" s="2"/>
      <c r="C186" s="124"/>
      <c r="D186" s="17"/>
      <c r="E186" s="2"/>
      <c r="F186" s="2"/>
      <c r="G186" s="4"/>
      <c r="H186" s="4"/>
      <c r="I186" s="6"/>
      <c r="J186" s="2"/>
      <c r="K186" s="8"/>
      <c r="L186" s="8"/>
      <c r="M186" s="2"/>
      <c r="N186" s="2"/>
      <c r="O186" s="8"/>
      <c r="P186" s="2"/>
      <c r="Q186" s="2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"/>
      <c r="B187" s="2"/>
      <c r="C187" s="124"/>
      <c r="D187" s="17"/>
      <c r="E187" s="2"/>
      <c r="F187" s="2"/>
      <c r="G187" s="4"/>
      <c r="H187" s="4"/>
      <c r="I187" s="6"/>
      <c r="J187" s="2"/>
      <c r="K187" s="8"/>
      <c r="L187" s="8"/>
      <c r="M187" s="2"/>
      <c r="N187" s="2"/>
      <c r="O187" s="8"/>
      <c r="P187" s="2"/>
      <c r="Q187" s="2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"/>
      <c r="B188" s="2"/>
      <c r="C188" s="124"/>
      <c r="D188" s="17"/>
      <c r="E188" s="2"/>
      <c r="F188" s="2"/>
      <c r="G188" s="4"/>
      <c r="H188" s="4"/>
      <c r="I188" s="6"/>
      <c r="J188" s="2"/>
      <c r="K188" s="8"/>
      <c r="L188" s="8"/>
      <c r="M188" s="2"/>
      <c r="N188" s="2"/>
      <c r="O188" s="8"/>
      <c r="P188" s="2"/>
      <c r="Q188" s="2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"/>
      <c r="B189" s="2"/>
      <c r="C189" s="124"/>
      <c r="D189" s="17"/>
      <c r="E189" s="2"/>
      <c r="F189" s="2"/>
      <c r="G189" s="4"/>
      <c r="H189" s="4"/>
      <c r="I189" s="6"/>
      <c r="J189" s="2"/>
      <c r="K189" s="8"/>
      <c r="L189" s="8"/>
      <c r="M189" s="2"/>
      <c r="N189" s="2"/>
      <c r="O189" s="8"/>
      <c r="P189" s="2"/>
      <c r="Q189" s="2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"/>
      <c r="B190" s="2"/>
      <c r="C190" s="124"/>
      <c r="D190" s="17"/>
      <c r="E190" s="2"/>
      <c r="F190" s="2"/>
      <c r="G190" s="4"/>
      <c r="H190" s="4"/>
      <c r="I190" s="6"/>
      <c r="J190" s="2"/>
      <c r="K190" s="8"/>
      <c r="L190" s="8"/>
      <c r="M190" s="2"/>
      <c r="N190" s="2"/>
      <c r="O190" s="8"/>
      <c r="P190" s="2"/>
      <c r="Q190" s="2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"/>
      <c r="B191" s="2"/>
      <c r="C191" s="124"/>
      <c r="D191" s="17"/>
      <c r="E191" s="2"/>
      <c r="F191" s="2"/>
      <c r="G191" s="4"/>
      <c r="H191" s="4"/>
      <c r="I191" s="6"/>
      <c r="J191" s="2"/>
      <c r="K191" s="8"/>
      <c r="L191" s="8"/>
      <c r="M191" s="2"/>
      <c r="N191" s="2"/>
      <c r="O191" s="8"/>
      <c r="P191" s="2"/>
      <c r="Q191" s="2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"/>
      <c r="B192" s="2"/>
      <c r="C192" s="124"/>
      <c r="D192" s="17"/>
      <c r="E192" s="2"/>
      <c r="F192" s="2"/>
      <c r="G192" s="4"/>
      <c r="H192" s="4"/>
      <c r="I192" s="6"/>
      <c r="J192" s="2"/>
      <c r="K192" s="8"/>
      <c r="L192" s="8"/>
      <c r="M192" s="2"/>
      <c r="N192" s="2"/>
      <c r="O192" s="8"/>
      <c r="P192" s="2"/>
      <c r="Q192" s="2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"/>
      <c r="B193" s="2"/>
      <c r="C193" s="124"/>
      <c r="D193" s="17"/>
      <c r="E193" s="2"/>
      <c r="F193" s="2"/>
      <c r="G193" s="4"/>
      <c r="H193" s="4"/>
      <c r="I193" s="6"/>
      <c r="J193" s="2"/>
      <c r="K193" s="8"/>
      <c r="L193" s="8"/>
      <c r="M193" s="2"/>
      <c r="N193" s="2"/>
      <c r="O193" s="8"/>
      <c r="P193" s="2"/>
      <c r="Q193" s="2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"/>
      <c r="B194" s="2"/>
      <c r="C194" s="124"/>
      <c r="D194" s="17"/>
      <c r="E194" s="2"/>
      <c r="F194" s="2"/>
      <c r="G194" s="4"/>
      <c r="H194" s="4"/>
      <c r="I194" s="6"/>
      <c r="J194" s="2"/>
      <c r="K194" s="8"/>
      <c r="L194" s="8"/>
      <c r="M194" s="2"/>
      <c r="N194" s="2"/>
      <c r="O194" s="8"/>
      <c r="P194" s="2"/>
      <c r="Q194" s="2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"/>
      <c r="B195" s="2"/>
      <c r="C195" s="124"/>
      <c r="D195" s="17"/>
      <c r="E195" s="2"/>
      <c r="F195" s="2"/>
      <c r="G195" s="4"/>
      <c r="H195" s="4"/>
      <c r="I195" s="6"/>
      <c r="J195" s="2"/>
      <c r="K195" s="8"/>
      <c r="L195" s="8"/>
      <c r="M195" s="2"/>
      <c r="N195" s="2"/>
      <c r="O195" s="8"/>
      <c r="P195" s="2"/>
      <c r="Q195" s="2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"/>
      <c r="B196" s="2"/>
      <c r="C196" s="124"/>
      <c r="D196" s="17"/>
      <c r="E196" s="2"/>
      <c r="F196" s="2"/>
      <c r="G196" s="4"/>
      <c r="H196" s="4"/>
      <c r="I196" s="6"/>
      <c r="J196" s="2"/>
      <c r="K196" s="8"/>
      <c r="L196" s="8"/>
      <c r="M196" s="2"/>
      <c r="N196" s="2"/>
      <c r="O196" s="8"/>
      <c r="P196" s="2"/>
      <c r="Q196" s="2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"/>
      <c r="B197" s="2"/>
      <c r="C197" s="124"/>
      <c r="D197" s="17"/>
      <c r="E197" s="2"/>
      <c r="F197" s="2"/>
      <c r="G197" s="4"/>
      <c r="H197" s="4"/>
      <c r="I197" s="6"/>
      <c r="J197" s="2"/>
      <c r="K197" s="8"/>
      <c r="L197" s="8"/>
      <c r="M197" s="2"/>
      <c r="N197" s="2"/>
      <c r="O197" s="8"/>
      <c r="P197" s="2"/>
      <c r="Q197" s="2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"/>
      <c r="B198" s="2"/>
      <c r="C198" s="124"/>
      <c r="D198" s="17"/>
      <c r="E198" s="2"/>
      <c r="F198" s="2"/>
      <c r="G198" s="4"/>
      <c r="H198" s="4"/>
      <c r="I198" s="6"/>
      <c r="J198" s="2"/>
      <c r="K198" s="8"/>
      <c r="L198" s="8"/>
      <c r="M198" s="2"/>
      <c r="N198" s="2"/>
      <c r="O198" s="8"/>
      <c r="P198" s="2"/>
      <c r="Q198" s="2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"/>
      <c r="B199" s="2"/>
      <c r="C199" s="124"/>
      <c r="D199" s="17"/>
      <c r="E199" s="2"/>
      <c r="F199" s="2"/>
      <c r="G199" s="4"/>
      <c r="H199" s="4"/>
      <c r="I199" s="6"/>
      <c r="J199" s="2"/>
      <c r="K199" s="8"/>
      <c r="L199" s="8"/>
      <c r="M199" s="2"/>
      <c r="N199" s="2"/>
      <c r="O199" s="8"/>
      <c r="P199" s="2"/>
      <c r="Q199" s="2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"/>
      <c r="B200" s="2"/>
      <c r="C200" s="124"/>
      <c r="D200" s="17"/>
      <c r="E200" s="2"/>
      <c r="F200" s="2"/>
      <c r="G200" s="4"/>
      <c r="H200" s="4"/>
      <c r="I200" s="6"/>
      <c r="J200" s="2"/>
      <c r="K200" s="8"/>
      <c r="L200" s="8"/>
      <c r="M200" s="2"/>
      <c r="N200" s="2"/>
      <c r="O200" s="8"/>
      <c r="P200" s="2"/>
      <c r="Q200" s="2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"/>
      <c r="B201" s="2"/>
      <c r="C201" s="124"/>
      <c r="D201" s="17"/>
      <c r="E201" s="2"/>
      <c r="F201" s="2"/>
      <c r="G201" s="4"/>
      <c r="H201" s="4"/>
      <c r="I201" s="6"/>
      <c r="J201" s="2"/>
      <c r="K201" s="8"/>
      <c r="L201" s="8"/>
      <c r="M201" s="2"/>
      <c r="N201" s="2"/>
      <c r="O201" s="8"/>
      <c r="P201" s="2"/>
      <c r="Q201" s="2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"/>
      <c r="B202" s="2"/>
      <c r="C202" s="124"/>
      <c r="D202" s="17"/>
      <c r="E202" s="2"/>
      <c r="F202" s="2"/>
      <c r="G202" s="4"/>
      <c r="H202" s="4"/>
      <c r="I202" s="6"/>
      <c r="J202" s="2"/>
      <c r="K202" s="8"/>
      <c r="L202" s="8"/>
      <c r="M202" s="2"/>
      <c r="N202" s="2"/>
      <c r="O202" s="8"/>
      <c r="P202" s="2"/>
      <c r="Q202" s="2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"/>
      <c r="B203" s="2"/>
      <c r="C203" s="124"/>
      <c r="D203" s="17"/>
      <c r="E203" s="2"/>
      <c r="F203" s="2"/>
      <c r="G203" s="4"/>
      <c r="H203" s="4"/>
      <c r="I203" s="6"/>
      <c r="J203" s="2"/>
      <c r="K203" s="8"/>
      <c r="L203" s="8"/>
      <c r="M203" s="2"/>
      <c r="N203" s="2"/>
      <c r="O203" s="8"/>
      <c r="P203" s="2"/>
      <c r="Q203" s="2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"/>
      <c r="B204" s="2"/>
      <c r="C204" s="124"/>
      <c r="D204" s="17"/>
      <c r="E204" s="2"/>
      <c r="F204" s="2"/>
      <c r="G204" s="4"/>
      <c r="H204" s="4"/>
      <c r="I204" s="6"/>
      <c r="J204" s="2"/>
      <c r="K204" s="8"/>
      <c r="L204" s="8"/>
      <c r="M204" s="2"/>
      <c r="N204" s="2"/>
      <c r="O204" s="8"/>
      <c r="P204" s="2"/>
      <c r="Q204" s="2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"/>
      <c r="B205" s="2"/>
      <c r="C205" s="124"/>
      <c r="D205" s="17"/>
      <c r="E205" s="2"/>
      <c r="F205" s="2"/>
      <c r="G205" s="4"/>
      <c r="H205" s="4"/>
      <c r="I205" s="6"/>
      <c r="J205" s="2"/>
      <c r="K205" s="8"/>
      <c r="L205" s="8"/>
      <c r="M205" s="2"/>
      <c r="N205" s="2"/>
      <c r="O205" s="8"/>
      <c r="P205" s="2"/>
      <c r="Q205" s="2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"/>
      <c r="B206" s="2"/>
      <c r="C206" s="124"/>
      <c r="D206" s="17"/>
      <c r="E206" s="2"/>
      <c r="F206" s="2"/>
      <c r="G206" s="4"/>
      <c r="H206" s="4"/>
      <c r="I206" s="6"/>
      <c r="J206" s="2"/>
      <c r="K206" s="8"/>
      <c r="L206" s="8"/>
      <c r="M206" s="2"/>
      <c r="N206" s="2"/>
      <c r="O206" s="8"/>
      <c r="P206" s="2"/>
      <c r="Q206" s="2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"/>
      <c r="B207" s="2"/>
      <c r="C207" s="124"/>
      <c r="D207" s="17"/>
      <c r="E207" s="2"/>
      <c r="F207" s="2"/>
      <c r="G207" s="4"/>
      <c r="H207" s="4"/>
      <c r="I207" s="6"/>
      <c r="J207" s="2"/>
      <c r="K207" s="8"/>
      <c r="L207" s="8"/>
      <c r="M207" s="2"/>
      <c r="N207" s="2"/>
      <c r="O207" s="8"/>
      <c r="P207" s="2"/>
      <c r="Q207" s="2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"/>
      <c r="B208" s="2"/>
      <c r="C208" s="124"/>
      <c r="D208" s="17"/>
      <c r="E208" s="2"/>
      <c r="F208" s="2"/>
      <c r="G208" s="4"/>
      <c r="H208" s="4"/>
      <c r="I208" s="6"/>
      <c r="J208" s="2"/>
      <c r="K208" s="8"/>
      <c r="L208" s="8"/>
      <c r="M208" s="2"/>
      <c r="N208" s="2"/>
      <c r="O208" s="8"/>
      <c r="P208" s="2"/>
      <c r="Q208" s="2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"/>
      <c r="B209" s="2"/>
      <c r="C209" s="124"/>
      <c r="D209" s="17"/>
      <c r="E209" s="2"/>
      <c r="F209" s="2"/>
      <c r="G209" s="4"/>
      <c r="H209" s="4"/>
      <c r="I209" s="6"/>
      <c r="J209" s="2"/>
      <c r="K209" s="8"/>
      <c r="L209" s="8"/>
      <c r="M209" s="2"/>
      <c r="N209" s="2"/>
      <c r="O209" s="8"/>
      <c r="P209" s="2"/>
      <c r="Q209" s="2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"/>
      <c r="B210" s="2"/>
      <c r="C210" s="124"/>
      <c r="D210" s="17"/>
      <c r="E210" s="2"/>
      <c r="F210" s="2"/>
      <c r="G210" s="4"/>
      <c r="H210" s="4"/>
      <c r="I210" s="6"/>
      <c r="J210" s="2"/>
      <c r="K210" s="8"/>
      <c r="L210" s="8"/>
      <c r="M210" s="2"/>
      <c r="N210" s="2"/>
      <c r="O210" s="8"/>
      <c r="P210" s="2"/>
      <c r="Q210" s="2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"/>
      <c r="B211" s="2"/>
      <c r="C211" s="124"/>
      <c r="D211" s="17"/>
      <c r="E211" s="2"/>
      <c r="F211" s="2"/>
      <c r="G211" s="4"/>
      <c r="H211" s="4"/>
      <c r="I211" s="6"/>
      <c r="J211" s="2"/>
      <c r="K211" s="8"/>
      <c r="L211" s="8"/>
      <c r="M211" s="2"/>
      <c r="N211" s="2"/>
      <c r="O211" s="8"/>
      <c r="P211" s="2"/>
      <c r="Q211" s="2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"/>
      <c r="B212" s="2"/>
      <c r="C212" s="124"/>
      <c r="D212" s="17"/>
      <c r="E212" s="2"/>
      <c r="F212" s="2"/>
      <c r="G212" s="4"/>
      <c r="H212" s="4"/>
      <c r="I212" s="6"/>
      <c r="J212" s="2"/>
      <c r="K212" s="8"/>
      <c r="L212" s="8"/>
      <c r="M212" s="2"/>
      <c r="N212" s="2"/>
      <c r="O212" s="8"/>
      <c r="P212" s="2"/>
      <c r="Q212" s="2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"/>
      <c r="B213" s="2"/>
      <c r="C213" s="124"/>
      <c r="D213" s="17"/>
      <c r="E213" s="2"/>
      <c r="F213" s="2"/>
      <c r="G213" s="4"/>
      <c r="H213" s="4"/>
      <c r="I213" s="6"/>
      <c r="J213" s="2"/>
      <c r="K213" s="8"/>
      <c r="L213" s="8"/>
      <c r="M213" s="2"/>
      <c r="N213" s="2"/>
      <c r="O213" s="8"/>
      <c r="P213" s="2"/>
      <c r="Q213" s="2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"/>
      <c r="B214" s="2"/>
      <c r="C214" s="124"/>
      <c r="D214" s="17"/>
      <c r="E214" s="2"/>
      <c r="F214" s="2"/>
      <c r="G214" s="4"/>
      <c r="H214" s="4"/>
      <c r="I214" s="6"/>
      <c r="J214" s="2"/>
      <c r="K214" s="8"/>
      <c r="L214" s="8"/>
      <c r="M214" s="2"/>
      <c r="N214" s="2"/>
      <c r="O214" s="8"/>
      <c r="P214" s="2"/>
      <c r="Q214" s="2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"/>
      <c r="B215" s="2"/>
      <c r="C215" s="124"/>
      <c r="D215" s="17"/>
      <c r="E215" s="2"/>
      <c r="F215" s="2"/>
      <c r="G215" s="4"/>
      <c r="H215" s="4"/>
      <c r="I215" s="6"/>
      <c r="J215" s="2"/>
      <c r="K215" s="8"/>
      <c r="L215" s="8"/>
      <c r="M215" s="2"/>
      <c r="N215" s="2"/>
      <c r="O215" s="8"/>
      <c r="P215" s="2"/>
      <c r="Q215" s="2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"/>
      <c r="B216" s="2"/>
      <c r="C216" s="124"/>
      <c r="D216" s="17"/>
      <c r="E216" s="2"/>
      <c r="F216" s="2"/>
      <c r="G216" s="4"/>
      <c r="H216" s="4"/>
      <c r="I216" s="6"/>
      <c r="J216" s="2"/>
      <c r="K216" s="8"/>
      <c r="L216" s="8"/>
      <c r="M216" s="2"/>
      <c r="N216" s="2"/>
      <c r="O216" s="8"/>
      <c r="P216" s="2"/>
      <c r="Q216" s="2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"/>
      <c r="B217" s="2"/>
      <c r="C217" s="124"/>
      <c r="D217" s="17"/>
      <c r="E217" s="2"/>
      <c r="F217" s="2"/>
      <c r="G217" s="4"/>
      <c r="H217" s="4"/>
      <c r="I217" s="6"/>
      <c r="J217" s="2"/>
      <c r="K217" s="8"/>
      <c r="L217" s="8"/>
      <c r="M217" s="2"/>
      <c r="N217" s="2"/>
      <c r="O217" s="8"/>
      <c r="P217" s="2"/>
      <c r="Q217" s="2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"/>
      <c r="B218" s="2"/>
      <c r="C218" s="124"/>
      <c r="D218" s="17"/>
      <c r="E218" s="2"/>
      <c r="F218" s="2"/>
      <c r="G218" s="4"/>
      <c r="H218" s="4"/>
      <c r="I218" s="6"/>
      <c r="J218" s="2"/>
      <c r="K218" s="8"/>
      <c r="L218" s="8"/>
      <c r="M218" s="2"/>
      <c r="N218" s="2"/>
      <c r="O218" s="8"/>
      <c r="P218" s="2"/>
      <c r="Q218" s="2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"/>
      <c r="B219" s="2"/>
      <c r="C219" s="124"/>
      <c r="D219" s="17"/>
      <c r="E219" s="2"/>
      <c r="F219" s="2"/>
      <c r="G219" s="4"/>
      <c r="H219" s="4"/>
      <c r="I219" s="6"/>
      <c r="J219" s="2"/>
      <c r="K219" s="8"/>
      <c r="L219" s="8"/>
      <c r="M219" s="2"/>
      <c r="N219" s="2"/>
      <c r="O219" s="8"/>
      <c r="P219" s="2"/>
      <c r="Q219" s="2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"/>
      <c r="B220" s="2"/>
      <c r="C220" s="124"/>
      <c r="D220" s="17"/>
      <c r="E220" s="2"/>
      <c r="F220" s="2"/>
      <c r="G220" s="4"/>
      <c r="H220" s="4"/>
      <c r="I220" s="6"/>
      <c r="J220" s="2"/>
      <c r="K220" s="8"/>
      <c r="L220" s="8"/>
      <c r="M220" s="2"/>
      <c r="N220" s="2"/>
      <c r="O220" s="8"/>
      <c r="P220" s="2"/>
      <c r="Q220" s="2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"/>
      <c r="B221" s="2"/>
      <c r="C221" s="124"/>
      <c r="D221" s="17"/>
      <c r="E221" s="2"/>
      <c r="F221" s="2"/>
      <c r="G221" s="4"/>
      <c r="H221" s="4"/>
      <c r="I221" s="6"/>
      <c r="J221" s="2"/>
      <c r="K221" s="8"/>
      <c r="L221" s="8"/>
      <c r="M221" s="2"/>
      <c r="N221" s="2"/>
      <c r="O221" s="8"/>
      <c r="P221" s="2"/>
      <c r="Q221" s="2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"/>
      <c r="B222" s="2"/>
      <c r="C222" s="124"/>
      <c r="D222" s="17"/>
      <c r="E222" s="2"/>
      <c r="F222" s="2"/>
      <c r="G222" s="4"/>
      <c r="H222" s="4"/>
      <c r="I222" s="6"/>
      <c r="J222" s="2"/>
      <c r="K222" s="8"/>
      <c r="L222" s="8"/>
      <c r="M222" s="2"/>
      <c r="N222" s="2"/>
      <c r="O222" s="8"/>
      <c r="P222" s="2"/>
      <c r="Q222" s="2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"/>
      <c r="B223" s="2"/>
      <c r="C223" s="124"/>
      <c r="D223" s="17"/>
      <c r="E223" s="2"/>
      <c r="F223" s="2"/>
      <c r="G223" s="4"/>
      <c r="H223" s="4"/>
      <c r="I223" s="6"/>
      <c r="J223" s="2"/>
      <c r="K223" s="8"/>
      <c r="L223" s="8"/>
      <c r="M223" s="2"/>
      <c r="N223" s="2"/>
      <c r="O223" s="8"/>
      <c r="P223" s="2"/>
      <c r="Q223" s="2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"/>
      <c r="B224" s="2"/>
      <c r="C224" s="124"/>
      <c r="D224" s="17"/>
      <c r="E224" s="2"/>
      <c r="F224" s="2"/>
      <c r="G224" s="4"/>
      <c r="H224" s="4"/>
      <c r="I224" s="6"/>
      <c r="J224" s="2"/>
      <c r="K224" s="8"/>
      <c r="L224" s="8"/>
      <c r="M224" s="2"/>
      <c r="N224" s="2"/>
      <c r="O224" s="8"/>
      <c r="P224" s="2"/>
      <c r="Q224" s="2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"/>
      <c r="B225" s="2"/>
      <c r="C225" s="124"/>
      <c r="D225" s="17"/>
      <c r="E225" s="2"/>
      <c r="F225" s="2"/>
      <c r="G225" s="4"/>
      <c r="H225" s="4"/>
      <c r="I225" s="6"/>
      <c r="J225" s="2"/>
      <c r="K225" s="8"/>
      <c r="L225" s="8"/>
      <c r="M225" s="2"/>
      <c r="N225" s="2"/>
      <c r="O225" s="8"/>
      <c r="P225" s="2"/>
      <c r="Q225" s="2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"/>
      <c r="B226" s="2"/>
      <c r="C226" s="241"/>
      <c r="D226" s="241"/>
      <c r="E226" s="2"/>
      <c r="F226" s="2"/>
      <c r="G226" s="4"/>
      <c r="H226" s="4"/>
      <c r="I226" s="6"/>
      <c r="J226" s="2"/>
      <c r="K226" s="8"/>
      <c r="L226" s="8"/>
      <c r="M226" s="2"/>
      <c r="N226" s="2"/>
      <c r="O226" s="8"/>
      <c r="P226" s="2"/>
      <c r="Q226" s="2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"/>
      <c r="B227" s="2"/>
      <c r="C227" s="241"/>
      <c r="D227" s="241"/>
      <c r="E227" s="2"/>
      <c r="F227" s="2"/>
      <c r="G227" s="4"/>
      <c r="H227" s="4"/>
      <c r="I227" s="6"/>
      <c r="J227" s="2"/>
      <c r="K227" s="8"/>
      <c r="L227" s="8"/>
      <c r="M227" s="2"/>
      <c r="N227" s="2"/>
      <c r="O227" s="8"/>
      <c r="P227" s="2"/>
      <c r="Q227" s="2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"/>
      <c r="B228" s="2"/>
      <c r="C228" s="241"/>
      <c r="D228" s="241"/>
      <c r="E228" s="2"/>
      <c r="F228" s="2"/>
      <c r="G228" s="4"/>
      <c r="H228" s="4"/>
      <c r="I228" s="6"/>
      <c r="J228" s="2"/>
      <c r="K228" s="8"/>
      <c r="L228" s="8"/>
      <c r="M228" s="2"/>
      <c r="N228" s="2"/>
      <c r="O228" s="8"/>
      <c r="P228" s="2"/>
      <c r="Q228" s="2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"/>
      <c r="B229" s="2"/>
      <c r="C229" s="241"/>
      <c r="D229" s="241"/>
      <c r="E229" s="2"/>
      <c r="F229" s="2"/>
      <c r="G229" s="4"/>
      <c r="H229" s="4"/>
      <c r="I229" s="6"/>
      <c r="J229" s="2"/>
      <c r="K229" s="8"/>
      <c r="L229" s="8"/>
      <c r="M229" s="2"/>
      <c r="N229" s="2"/>
      <c r="O229" s="8"/>
      <c r="P229" s="2"/>
      <c r="Q229" s="2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"/>
      <c r="B230" s="2"/>
      <c r="C230" s="241"/>
      <c r="D230" s="241"/>
      <c r="E230" s="2"/>
      <c r="F230" s="2"/>
      <c r="G230" s="4"/>
      <c r="H230" s="4"/>
      <c r="I230" s="6"/>
      <c r="J230" s="2"/>
      <c r="K230" s="8"/>
      <c r="L230" s="8"/>
      <c r="M230" s="2"/>
      <c r="N230" s="2"/>
      <c r="O230" s="8"/>
      <c r="P230" s="2"/>
      <c r="Q230" s="2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"/>
      <c r="B231" s="2"/>
      <c r="C231" s="241"/>
      <c r="D231" s="241"/>
      <c r="E231" s="2"/>
      <c r="F231" s="2"/>
      <c r="G231" s="4"/>
      <c r="H231" s="4"/>
      <c r="I231" s="6"/>
      <c r="J231" s="2"/>
      <c r="K231" s="8"/>
      <c r="L231" s="8"/>
      <c r="M231" s="2"/>
      <c r="N231" s="2"/>
      <c r="O231" s="8"/>
      <c r="P231" s="2"/>
      <c r="Q231" s="2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"/>
      <c r="B232" s="2"/>
      <c r="C232" s="241"/>
      <c r="D232" s="241"/>
      <c r="E232" s="2"/>
      <c r="F232" s="2"/>
      <c r="G232" s="4"/>
      <c r="H232" s="4"/>
      <c r="I232" s="6"/>
      <c r="J232" s="2"/>
      <c r="K232" s="8"/>
      <c r="L232" s="8"/>
      <c r="M232" s="2"/>
      <c r="N232" s="2"/>
      <c r="O232" s="8"/>
      <c r="P232" s="2"/>
      <c r="Q232" s="2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"/>
      <c r="B233" s="2"/>
      <c r="C233" s="241"/>
      <c r="D233" s="241"/>
      <c r="E233" s="2"/>
      <c r="F233" s="2"/>
      <c r="G233" s="4"/>
      <c r="H233" s="4"/>
      <c r="I233" s="6"/>
      <c r="J233" s="2"/>
      <c r="K233" s="8"/>
      <c r="L233" s="8"/>
      <c r="M233" s="2"/>
      <c r="N233" s="2"/>
      <c r="O233" s="8"/>
      <c r="P233" s="2"/>
      <c r="Q233" s="2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"/>
      <c r="B234" s="2"/>
      <c r="C234" s="241"/>
      <c r="D234" s="241"/>
      <c r="E234" s="2"/>
      <c r="F234" s="2"/>
      <c r="G234" s="4"/>
      <c r="H234" s="4"/>
      <c r="I234" s="6"/>
      <c r="J234" s="2"/>
      <c r="K234" s="8"/>
      <c r="L234" s="8"/>
      <c r="M234" s="2"/>
      <c r="N234" s="2"/>
      <c r="O234" s="8"/>
      <c r="P234" s="2"/>
      <c r="Q234" s="2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"/>
      <c r="B235" s="2"/>
      <c r="C235" s="241"/>
      <c r="D235" s="241"/>
      <c r="E235" s="2"/>
      <c r="F235" s="2"/>
      <c r="G235" s="4"/>
      <c r="H235" s="4"/>
      <c r="I235" s="6"/>
      <c r="J235" s="2"/>
      <c r="K235" s="8"/>
      <c r="L235" s="8"/>
      <c r="M235" s="2"/>
      <c r="N235" s="2"/>
      <c r="O235" s="8"/>
      <c r="P235" s="2"/>
      <c r="Q235" s="2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"/>
      <c r="B236" s="2"/>
      <c r="C236" s="241"/>
      <c r="D236" s="241"/>
      <c r="E236" s="2"/>
      <c r="F236" s="2"/>
      <c r="G236" s="4"/>
      <c r="H236" s="4"/>
      <c r="I236" s="6"/>
      <c r="J236" s="2"/>
      <c r="K236" s="8"/>
      <c r="L236" s="8"/>
      <c r="M236" s="2"/>
      <c r="N236" s="2"/>
      <c r="O236" s="8"/>
      <c r="P236" s="2"/>
      <c r="Q236" s="2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"/>
      <c r="B237" s="2"/>
      <c r="C237" s="241"/>
      <c r="D237" s="241"/>
      <c r="E237" s="2"/>
      <c r="F237" s="2"/>
      <c r="G237" s="4"/>
      <c r="H237" s="4"/>
      <c r="I237" s="6"/>
      <c r="J237" s="2"/>
      <c r="K237" s="8"/>
      <c r="L237" s="8"/>
      <c r="M237" s="2"/>
      <c r="N237" s="2"/>
      <c r="O237" s="8"/>
      <c r="P237" s="2"/>
      <c r="Q237" s="2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"/>
      <c r="B238" s="2"/>
      <c r="C238" s="241"/>
      <c r="D238" s="241"/>
      <c r="E238" s="2"/>
      <c r="F238" s="2"/>
      <c r="G238" s="4"/>
      <c r="H238" s="4"/>
      <c r="I238" s="6"/>
      <c r="J238" s="2"/>
      <c r="K238" s="8"/>
      <c r="L238" s="8"/>
      <c r="M238" s="2"/>
      <c r="N238" s="2"/>
      <c r="O238" s="8"/>
      <c r="P238" s="2"/>
      <c r="Q238" s="2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"/>
      <c r="B239" s="2"/>
      <c r="C239" s="241"/>
      <c r="D239" s="241"/>
      <c r="E239" s="2"/>
      <c r="F239" s="2"/>
      <c r="G239" s="4"/>
      <c r="H239" s="4"/>
      <c r="I239" s="6"/>
      <c r="J239" s="2"/>
      <c r="K239" s="8"/>
      <c r="L239" s="8"/>
      <c r="M239" s="2"/>
      <c r="N239" s="2"/>
      <c r="O239" s="8"/>
      <c r="P239" s="2"/>
      <c r="Q239" s="2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"/>
      <c r="B240" s="2"/>
      <c r="C240" s="241"/>
      <c r="D240" s="241"/>
      <c r="E240" s="2"/>
      <c r="F240" s="2"/>
      <c r="G240" s="4"/>
      <c r="H240" s="4"/>
      <c r="I240" s="6"/>
      <c r="J240" s="2"/>
      <c r="K240" s="8"/>
      <c r="L240" s="8"/>
      <c r="M240" s="2"/>
      <c r="N240" s="2"/>
      <c r="O240" s="8"/>
      <c r="P240" s="2"/>
      <c r="Q240" s="2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"/>
      <c r="B241" s="2"/>
      <c r="C241" s="241"/>
      <c r="D241" s="241"/>
      <c r="E241" s="2"/>
      <c r="F241" s="2"/>
      <c r="G241" s="4"/>
      <c r="H241" s="4"/>
      <c r="I241" s="6"/>
      <c r="J241" s="2"/>
      <c r="K241" s="8"/>
      <c r="L241" s="8"/>
      <c r="M241" s="2"/>
      <c r="N241" s="2"/>
      <c r="O241" s="8"/>
      <c r="P241" s="2"/>
      <c r="Q241" s="2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"/>
      <c r="B242" s="2"/>
      <c r="C242" s="241"/>
      <c r="D242" s="241"/>
      <c r="E242" s="2"/>
      <c r="F242" s="2"/>
      <c r="G242" s="4"/>
      <c r="H242" s="4"/>
      <c r="I242" s="6"/>
      <c r="J242" s="2"/>
      <c r="K242" s="8"/>
      <c r="L242" s="8"/>
      <c r="M242" s="2"/>
      <c r="N242" s="2"/>
      <c r="O242" s="8"/>
      <c r="P242" s="2"/>
      <c r="Q242" s="2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"/>
      <c r="B243" s="2"/>
      <c r="C243" s="241"/>
      <c r="D243" s="241"/>
      <c r="E243" s="2"/>
      <c r="F243" s="2"/>
      <c r="G243" s="4"/>
      <c r="H243" s="4"/>
      <c r="I243" s="6"/>
      <c r="J243" s="2"/>
      <c r="K243" s="8"/>
      <c r="L243" s="8"/>
      <c r="M243" s="2"/>
      <c r="N243" s="2"/>
      <c r="O243" s="8"/>
      <c r="P243" s="2"/>
      <c r="Q243" s="2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"/>
      <c r="B244" s="2"/>
      <c r="C244" s="241"/>
      <c r="D244" s="241"/>
      <c r="E244" s="2"/>
      <c r="F244" s="2"/>
      <c r="G244" s="4"/>
      <c r="H244" s="4"/>
      <c r="I244" s="6"/>
      <c r="J244" s="2"/>
      <c r="K244" s="8"/>
      <c r="L244" s="8"/>
      <c r="M244" s="2"/>
      <c r="N244" s="2"/>
      <c r="O244" s="8"/>
      <c r="P244" s="2"/>
      <c r="Q244" s="2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"/>
      <c r="B245" s="2"/>
      <c r="C245" s="241"/>
      <c r="D245" s="241"/>
      <c r="E245" s="2"/>
      <c r="F245" s="2"/>
      <c r="G245" s="4"/>
      <c r="H245" s="4"/>
      <c r="I245" s="6"/>
      <c r="J245" s="2"/>
      <c r="K245" s="8"/>
      <c r="L245" s="8"/>
      <c r="M245" s="2"/>
      <c r="N245" s="2"/>
      <c r="O245" s="8"/>
      <c r="P245" s="2"/>
      <c r="Q245" s="2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"/>
      <c r="B246" s="2"/>
      <c r="C246" s="241"/>
      <c r="D246" s="241"/>
      <c r="E246" s="2"/>
      <c r="F246" s="2"/>
      <c r="G246" s="4"/>
      <c r="H246" s="4"/>
      <c r="I246" s="6"/>
      <c r="J246" s="2"/>
      <c r="K246" s="8"/>
      <c r="L246" s="8"/>
      <c r="M246" s="2"/>
      <c r="N246" s="2"/>
      <c r="O246" s="8"/>
      <c r="P246" s="2"/>
      <c r="Q246" s="2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"/>
      <c r="B247" s="2"/>
      <c r="C247" s="241"/>
      <c r="D247" s="241"/>
      <c r="E247" s="2"/>
      <c r="F247" s="2"/>
      <c r="G247" s="4"/>
      <c r="H247" s="4"/>
      <c r="I247" s="6"/>
      <c r="J247" s="2"/>
      <c r="K247" s="8"/>
      <c r="L247" s="8"/>
      <c r="M247" s="2"/>
      <c r="N247" s="2"/>
      <c r="O247" s="8"/>
      <c r="P247" s="2"/>
      <c r="Q247" s="2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"/>
      <c r="B248" s="2"/>
      <c r="C248" s="241"/>
      <c r="D248" s="241"/>
      <c r="E248" s="2"/>
      <c r="F248" s="2"/>
      <c r="G248" s="4"/>
      <c r="H248" s="4"/>
      <c r="I248" s="6"/>
      <c r="J248" s="2"/>
      <c r="K248" s="8"/>
      <c r="L248" s="8"/>
      <c r="M248" s="2"/>
      <c r="N248" s="2"/>
      <c r="O248" s="8"/>
      <c r="P248" s="2"/>
      <c r="Q248" s="2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"/>
      <c r="B249" s="2"/>
      <c r="C249" s="241"/>
      <c r="D249" s="241"/>
      <c r="E249" s="2"/>
      <c r="F249" s="2"/>
      <c r="G249" s="4"/>
      <c r="H249" s="4"/>
      <c r="I249" s="6"/>
      <c r="J249" s="2"/>
      <c r="K249" s="8"/>
      <c r="L249" s="8"/>
      <c r="M249" s="2"/>
      <c r="N249" s="2"/>
      <c r="O249" s="8"/>
      <c r="P249" s="2"/>
      <c r="Q249" s="2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"/>
      <c r="B250" s="2"/>
      <c r="C250" s="241"/>
      <c r="D250" s="241"/>
      <c r="E250" s="2"/>
      <c r="F250" s="2"/>
      <c r="G250" s="4"/>
      <c r="H250" s="4"/>
      <c r="I250" s="6"/>
      <c r="J250" s="2"/>
      <c r="K250" s="8"/>
      <c r="L250" s="8"/>
      <c r="M250" s="2"/>
      <c r="N250" s="2"/>
      <c r="O250" s="8"/>
      <c r="P250" s="2"/>
      <c r="Q250" s="2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"/>
      <c r="B251" s="2"/>
      <c r="C251" s="241"/>
      <c r="D251" s="241"/>
      <c r="E251" s="2"/>
      <c r="F251" s="2"/>
      <c r="G251" s="4"/>
      <c r="H251" s="4"/>
      <c r="I251" s="6"/>
      <c r="J251" s="2"/>
      <c r="K251" s="8"/>
      <c r="L251" s="8"/>
      <c r="M251" s="2"/>
      <c r="N251" s="2"/>
      <c r="O251" s="8"/>
      <c r="P251" s="2"/>
      <c r="Q251" s="2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"/>
      <c r="B252" s="2"/>
      <c r="C252" s="241"/>
      <c r="D252" s="241"/>
      <c r="E252" s="2"/>
      <c r="F252" s="2"/>
      <c r="G252" s="4"/>
      <c r="H252" s="4"/>
      <c r="I252" s="6"/>
      <c r="J252" s="2"/>
      <c r="K252" s="8"/>
      <c r="L252" s="8"/>
      <c r="M252" s="2"/>
      <c r="N252" s="2"/>
      <c r="O252" s="8"/>
      <c r="P252" s="2"/>
      <c r="Q252" s="2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"/>
      <c r="B253" s="2"/>
      <c r="C253" s="241"/>
      <c r="D253" s="241"/>
      <c r="E253" s="2"/>
      <c r="F253" s="2"/>
      <c r="G253" s="4"/>
      <c r="H253" s="4"/>
      <c r="I253" s="6"/>
      <c r="J253" s="2"/>
      <c r="K253" s="8"/>
      <c r="L253" s="8"/>
      <c r="M253" s="2"/>
      <c r="N253" s="2"/>
      <c r="O253" s="8"/>
      <c r="P253" s="2"/>
      <c r="Q253" s="2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"/>
      <c r="B254" s="2"/>
      <c r="C254" s="241"/>
      <c r="D254" s="241"/>
      <c r="E254" s="2"/>
      <c r="F254" s="2"/>
      <c r="G254" s="4"/>
      <c r="H254" s="4"/>
      <c r="I254" s="6"/>
      <c r="J254" s="2"/>
      <c r="K254" s="8"/>
      <c r="L254" s="8"/>
      <c r="M254" s="2"/>
      <c r="N254" s="2"/>
      <c r="O254" s="8"/>
      <c r="P254" s="2"/>
      <c r="Q254" s="2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"/>
      <c r="B255" s="2"/>
      <c r="C255" s="241"/>
      <c r="D255" s="241"/>
      <c r="E255" s="2"/>
      <c r="F255" s="2"/>
      <c r="G255" s="4"/>
      <c r="H255" s="4"/>
      <c r="I255" s="6"/>
      <c r="J255" s="2"/>
      <c r="K255" s="8"/>
      <c r="L255" s="8"/>
      <c r="M255" s="2"/>
      <c r="N255" s="2"/>
      <c r="O255" s="8"/>
      <c r="P255" s="2"/>
      <c r="Q255" s="2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"/>
      <c r="B256" s="2"/>
      <c r="C256" s="241"/>
      <c r="D256" s="241"/>
      <c r="E256" s="2"/>
      <c r="F256" s="2"/>
      <c r="G256" s="4"/>
      <c r="H256" s="4"/>
      <c r="I256" s="6"/>
      <c r="J256" s="2"/>
      <c r="K256" s="8"/>
      <c r="L256" s="8"/>
      <c r="M256" s="2"/>
      <c r="N256" s="2"/>
      <c r="O256" s="8"/>
      <c r="P256" s="2"/>
      <c r="Q256" s="2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"/>
      <c r="B257" s="2"/>
      <c r="C257" s="241"/>
      <c r="D257" s="241"/>
      <c r="E257" s="2"/>
      <c r="F257" s="2"/>
      <c r="G257" s="4"/>
      <c r="H257" s="4"/>
      <c r="I257" s="6"/>
      <c r="J257" s="2"/>
      <c r="K257" s="8"/>
      <c r="L257" s="8"/>
      <c r="M257" s="2"/>
      <c r="N257" s="2"/>
      <c r="O257" s="8"/>
      <c r="P257" s="2"/>
      <c r="Q257" s="2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"/>
      <c r="B258" s="2"/>
      <c r="C258" s="241"/>
      <c r="D258" s="241"/>
      <c r="E258" s="2"/>
      <c r="F258" s="2"/>
      <c r="G258" s="4"/>
      <c r="H258" s="4"/>
      <c r="I258" s="6"/>
      <c r="J258" s="2"/>
      <c r="K258" s="8"/>
      <c r="L258" s="8"/>
      <c r="M258" s="2"/>
      <c r="N258" s="2"/>
      <c r="O258" s="8"/>
      <c r="P258" s="2"/>
      <c r="Q258" s="2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"/>
      <c r="B259" s="2"/>
      <c r="C259" s="241"/>
      <c r="D259" s="241"/>
      <c r="E259" s="2"/>
      <c r="F259" s="2"/>
      <c r="G259" s="4"/>
      <c r="H259" s="4"/>
      <c r="I259" s="6"/>
      <c r="J259" s="2"/>
      <c r="K259" s="8"/>
      <c r="L259" s="8"/>
      <c r="M259" s="2"/>
      <c r="N259" s="2"/>
      <c r="O259" s="8"/>
      <c r="P259" s="2"/>
      <c r="Q259" s="2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"/>
      <c r="B260" s="2"/>
      <c r="C260" s="241"/>
      <c r="D260" s="241"/>
      <c r="E260" s="2"/>
      <c r="F260" s="2"/>
      <c r="G260" s="4"/>
      <c r="H260" s="4"/>
      <c r="I260" s="6"/>
      <c r="J260" s="2"/>
      <c r="K260" s="8"/>
      <c r="L260" s="8"/>
      <c r="M260" s="2"/>
      <c r="N260" s="2"/>
      <c r="O260" s="8"/>
      <c r="P260" s="2"/>
      <c r="Q260" s="2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"/>
      <c r="B261" s="2"/>
      <c r="C261" s="241"/>
      <c r="D261" s="241"/>
      <c r="E261" s="2"/>
      <c r="F261" s="2"/>
      <c r="G261" s="4"/>
      <c r="H261" s="4"/>
      <c r="I261" s="6"/>
      <c r="J261" s="2"/>
      <c r="K261" s="8"/>
      <c r="L261" s="8"/>
      <c r="M261" s="2"/>
      <c r="N261" s="2"/>
      <c r="O261" s="8"/>
      <c r="P261" s="2"/>
      <c r="Q261" s="2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"/>
      <c r="B262" s="2"/>
      <c r="C262" s="241"/>
      <c r="D262" s="241"/>
      <c r="E262" s="2"/>
      <c r="F262" s="2"/>
      <c r="G262" s="4"/>
      <c r="H262" s="4"/>
      <c r="I262" s="6"/>
      <c r="J262" s="2"/>
      <c r="K262" s="8"/>
      <c r="L262" s="8"/>
      <c r="M262" s="2"/>
      <c r="N262" s="2"/>
      <c r="O262" s="8"/>
      <c r="P262" s="2"/>
      <c r="Q262" s="2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"/>
      <c r="B263" s="2"/>
      <c r="C263" s="241"/>
      <c r="D263" s="241"/>
      <c r="E263" s="2"/>
      <c r="F263" s="2"/>
      <c r="G263" s="4"/>
      <c r="H263" s="4"/>
      <c r="I263" s="6"/>
      <c r="J263" s="2"/>
      <c r="K263" s="8"/>
      <c r="L263" s="8"/>
      <c r="M263" s="2"/>
      <c r="N263" s="2"/>
      <c r="O263" s="8"/>
      <c r="P263" s="2"/>
      <c r="Q263" s="2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"/>
      <c r="B264" s="2"/>
      <c r="C264" s="241"/>
      <c r="D264" s="241"/>
      <c r="E264" s="2"/>
      <c r="F264" s="2"/>
      <c r="G264" s="4"/>
      <c r="H264" s="4"/>
      <c r="I264" s="6"/>
      <c r="J264" s="2"/>
      <c r="K264" s="8"/>
      <c r="L264" s="8"/>
      <c r="M264" s="2"/>
      <c r="N264" s="2"/>
      <c r="O264" s="8"/>
      <c r="P264" s="2"/>
      <c r="Q264" s="2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"/>
      <c r="B265" s="2"/>
      <c r="C265" s="241"/>
      <c r="D265" s="241"/>
      <c r="E265" s="2"/>
      <c r="F265" s="2"/>
      <c r="G265" s="4"/>
      <c r="H265" s="4"/>
      <c r="I265" s="6"/>
      <c r="J265" s="2"/>
      <c r="K265" s="8"/>
      <c r="L265" s="8"/>
      <c r="M265" s="2"/>
      <c r="N265" s="2"/>
      <c r="O265" s="8"/>
      <c r="P265" s="2"/>
      <c r="Q265" s="2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"/>
      <c r="B266" s="2"/>
      <c r="C266" s="241"/>
      <c r="D266" s="241"/>
      <c r="E266" s="2"/>
      <c r="F266" s="2"/>
      <c r="G266" s="4"/>
      <c r="H266" s="4"/>
      <c r="I266" s="6"/>
      <c r="J266" s="2"/>
      <c r="K266" s="8"/>
      <c r="L266" s="8"/>
      <c r="M266" s="2"/>
      <c r="N266" s="2"/>
      <c r="O266" s="8"/>
      <c r="P266" s="2"/>
      <c r="Q266" s="2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"/>
      <c r="B267" s="2"/>
      <c r="C267" s="241"/>
      <c r="D267" s="241"/>
      <c r="E267" s="2"/>
      <c r="F267" s="2"/>
      <c r="G267" s="4"/>
      <c r="H267" s="4"/>
      <c r="I267" s="6"/>
      <c r="J267" s="2"/>
      <c r="K267" s="8"/>
      <c r="L267" s="8"/>
      <c r="M267" s="2"/>
      <c r="N267" s="2"/>
      <c r="O267" s="8"/>
      <c r="P267" s="2"/>
      <c r="Q267" s="2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"/>
      <c r="B268" s="2"/>
      <c r="C268" s="241"/>
      <c r="D268" s="241"/>
      <c r="E268" s="2"/>
      <c r="F268" s="2"/>
      <c r="G268" s="4"/>
      <c r="H268" s="4"/>
      <c r="I268" s="6"/>
      <c r="J268" s="2"/>
      <c r="K268" s="8"/>
      <c r="L268" s="8"/>
      <c r="M268" s="2"/>
      <c r="N268" s="2"/>
      <c r="O268" s="8"/>
      <c r="P268" s="2"/>
      <c r="Q268" s="2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"/>
      <c r="B269" s="2"/>
      <c r="C269" s="241"/>
      <c r="D269" s="241"/>
      <c r="E269" s="2"/>
      <c r="F269" s="2"/>
      <c r="G269" s="4"/>
      <c r="H269" s="4"/>
      <c r="I269" s="6"/>
      <c r="J269" s="2"/>
      <c r="K269" s="8"/>
      <c r="L269" s="8"/>
      <c r="M269" s="2"/>
      <c r="N269" s="2"/>
      <c r="O269" s="8"/>
      <c r="P269" s="2"/>
      <c r="Q269" s="2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"/>
      <c r="B270" s="2"/>
      <c r="C270" s="241"/>
      <c r="D270" s="241"/>
      <c r="E270" s="2"/>
      <c r="F270" s="2"/>
      <c r="G270" s="4"/>
      <c r="H270" s="4"/>
      <c r="I270" s="6"/>
      <c r="J270" s="2"/>
      <c r="K270" s="8"/>
      <c r="L270" s="8"/>
      <c r="M270" s="2"/>
      <c r="N270" s="2"/>
      <c r="O270" s="8"/>
      <c r="P270" s="2"/>
      <c r="Q270" s="2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"/>
      <c r="B271" s="2"/>
      <c r="C271" s="241"/>
      <c r="D271" s="241"/>
      <c r="E271" s="2"/>
      <c r="F271" s="2"/>
      <c r="G271" s="4"/>
      <c r="H271" s="4"/>
      <c r="I271" s="6"/>
      <c r="J271" s="2"/>
      <c r="K271" s="8"/>
      <c r="L271" s="8"/>
      <c r="M271" s="2"/>
      <c r="N271" s="2"/>
      <c r="O271" s="8"/>
      <c r="P271" s="2"/>
      <c r="Q271" s="2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"/>
      <c r="B272" s="2"/>
      <c r="C272" s="241"/>
      <c r="D272" s="241"/>
      <c r="E272" s="2"/>
      <c r="F272" s="2"/>
      <c r="G272" s="4"/>
      <c r="H272" s="4"/>
      <c r="I272" s="6"/>
      <c r="J272" s="2"/>
      <c r="K272" s="8"/>
      <c r="L272" s="8"/>
      <c r="M272" s="2"/>
      <c r="N272" s="2"/>
      <c r="O272" s="8"/>
      <c r="P272" s="2"/>
      <c r="Q272" s="2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"/>
      <c r="B273" s="2"/>
      <c r="C273" s="241"/>
      <c r="D273" s="241"/>
      <c r="E273" s="2"/>
      <c r="F273" s="2"/>
      <c r="G273" s="4"/>
      <c r="H273" s="4"/>
      <c r="I273" s="6"/>
      <c r="J273" s="2"/>
      <c r="K273" s="8"/>
      <c r="L273" s="8"/>
      <c r="M273" s="2"/>
      <c r="N273" s="2"/>
      <c r="O273" s="8"/>
      <c r="P273" s="2"/>
      <c r="Q273" s="2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"/>
      <c r="B274" s="2"/>
      <c r="C274" s="241"/>
      <c r="D274" s="241"/>
      <c r="E274" s="2"/>
      <c r="F274" s="2"/>
      <c r="G274" s="4"/>
      <c r="H274" s="4"/>
      <c r="I274" s="6"/>
      <c r="J274" s="2"/>
      <c r="K274" s="8"/>
      <c r="L274" s="8"/>
      <c r="M274" s="2"/>
      <c r="N274" s="2"/>
      <c r="O274" s="8"/>
      <c r="P274" s="2"/>
      <c r="Q274" s="2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"/>
      <c r="B275" s="2"/>
      <c r="C275" s="241"/>
      <c r="D275" s="241"/>
      <c r="E275" s="2"/>
      <c r="F275" s="2"/>
      <c r="G275" s="4"/>
      <c r="H275" s="4"/>
      <c r="I275" s="6"/>
      <c r="J275" s="2"/>
      <c r="K275" s="8"/>
      <c r="L275" s="8"/>
      <c r="M275" s="2"/>
      <c r="N275" s="2"/>
      <c r="O275" s="8"/>
      <c r="P275" s="2"/>
      <c r="Q275" s="2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"/>
      <c r="B276" s="2"/>
      <c r="C276" s="241"/>
      <c r="D276" s="241"/>
      <c r="E276" s="2"/>
      <c r="F276" s="2"/>
      <c r="G276" s="4"/>
      <c r="H276" s="4"/>
      <c r="I276" s="6"/>
      <c r="J276" s="2"/>
      <c r="K276" s="8"/>
      <c r="L276" s="8"/>
      <c r="M276" s="2"/>
      <c r="N276" s="2"/>
      <c r="O276" s="8"/>
      <c r="P276" s="2"/>
      <c r="Q276" s="2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"/>
      <c r="B277" s="2"/>
      <c r="C277" s="241"/>
      <c r="D277" s="241"/>
      <c r="E277" s="2"/>
      <c r="F277" s="2"/>
      <c r="G277" s="4"/>
      <c r="H277" s="4"/>
      <c r="I277" s="6"/>
      <c r="J277" s="2"/>
      <c r="K277" s="8"/>
      <c r="L277" s="8"/>
      <c r="M277" s="2"/>
      <c r="N277" s="2"/>
      <c r="O277" s="8"/>
      <c r="P277" s="2"/>
      <c r="Q277" s="2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"/>
      <c r="B278" s="2"/>
      <c r="C278" s="241"/>
      <c r="D278" s="241"/>
      <c r="E278" s="2"/>
      <c r="F278" s="2"/>
      <c r="G278" s="4"/>
      <c r="H278" s="4"/>
      <c r="I278" s="6"/>
      <c r="J278" s="2"/>
      <c r="K278" s="8"/>
      <c r="L278" s="8"/>
      <c r="M278" s="2"/>
      <c r="N278" s="2"/>
      <c r="O278" s="8"/>
      <c r="P278" s="2"/>
      <c r="Q278" s="2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"/>
      <c r="B279" s="2"/>
      <c r="C279" s="241"/>
      <c r="D279" s="241"/>
      <c r="E279" s="2"/>
      <c r="F279" s="2"/>
      <c r="G279" s="4"/>
      <c r="H279" s="4"/>
      <c r="I279" s="6"/>
      <c r="J279" s="2"/>
      <c r="K279" s="8"/>
      <c r="L279" s="8"/>
      <c r="M279" s="2"/>
      <c r="N279" s="2"/>
      <c r="O279" s="8"/>
      <c r="P279" s="2"/>
      <c r="Q279" s="2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"/>
      <c r="B280" s="2"/>
      <c r="C280" s="241"/>
      <c r="D280" s="241"/>
      <c r="E280" s="2"/>
      <c r="F280" s="2"/>
      <c r="G280" s="4"/>
      <c r="H280" s="4"/>
      <c r="I280" s="6"/>
      <c r="J280" s="2"/>
      <c r="K280" s="8"/>
      <c r="L280" s="8"/>
      <c r="M280" s="2"/>
      <c r="N280" s="2"/>
      <c r="O280" s="8"/>
      <c r="P280" s="2"/>
      <c r="Q280" s="2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"/>
      <c r="B281" s="2"/>
      <c r="C281" s="241"/>
      <c r="D281" s="241"/>
      <c r="E281" s="2"/>
      <c r="F281" s="2"/>
      <c r="G281" s="4"/>
      <c r="H281" s="4"/>
      <c r="I281" s="6"/>
      <c r="J281" s="2"/>
      <c r="K281" s="8"/>
      <c r="L281" s="8"/>
      <c r="M281" s="2"/>
      <c r="N281" s="2"/>
      <c r="O281" s="8"/>
      <c r="P281" s="2"/>
      <c r="Q281" s="2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"/>
      <c r="B282" s="2"/>
      <c r="C282" s="241"/>
      <c r="D282" s="241"/>
      <c r="E282" s="2"/>
      <c r="F282" s="2"/>
      <c r="G282" s="4"/>
      <c r="H282" s="4"/>
      <c r="I282" s="6"/>
      <c r="J282" s="2"/>
      <c r="K282" s="8"/>
      <c r="L282" s="8"/>
      <c r="M282" s="2"/>
      <c r="N282" s="2"/>
      <c r="O282" s="8"/>
      <c r="P282" s="2"/>
      <c r="Q282" s="2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"/>
      <c r="B283" s="2"/>
      <c r="C283" s="241"/>
      <c r="D283" s="241"/>
      <c r="E283" s="2"/>
      <c r="F283" s="2"/>
      <c r="G283" s="4"/>
      <c r="H283" s="4"/>
      <c r="I283" s="6"/>
      <c r="J283" s="2"/>
      <c r="K283" s="8"/>
      <c r="L283" s="8"/>
      <c r="M283" s="2"/>
      <c r="N283" s="2"/>
      <c r="O283" s="8"/>
      <c r="P283" s="2"/>
      <c r="Q283" s="2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"/>
      <c r="B284" s="2"/>
      <c r="C284" s="241"/>
      <c r="D284" s="241"/>
      <c r="E284" s="2"/>
      <c r="F284" s="2"/>
      <c r="G284" s="4"/>
      <c r="H284" s="4"/>
      <c r="I284" s="6"/>
      <c r="J284" s="2"/>
      <c r="K284" s="8"/>
      <c r="L284" s="8"/>
      <c r="M284" s="2"/>
      <c r="N284" s="2"/>
      <c r="O284" s="8"/>
      <c r="P284" s="2"/>
      <c r="Q284" s="2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"/>
      <c r="B285" s="2"/>
      <c r="C285" s="241"/>
      <c r="D285" s="241"/>
      <c r="E285" s="2"/>
      <c r="F285" s="2"/>
      <c r="G285" s="4"/>
      <c r="H285" s="4"/>
      <c r="I285" s="6"/>
      <c r="J285" s="2"/>
      <c r="K285" s="8"/>
      <c r="L285" s="8"/>
      <c r="M285" s="2"/>
      <c r="N285" s="2"/>
      <c r="O285" s="8"/>
      <c r="P285" s="2"/>
      <c r="Q285" s="2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"/>
      <c r="B286" s="2"/>
      <c r="C286" s="241"/>
      <c r="D286" s="241"/>
      <c r="E286" s="2"/>
      <c r="F286" s="2"/>
      <c r="G286" s="4"/>
      <c r="H286" s="4"/>
      <c r="I286" s="6"/>
      <c r="J286" s="2"/>
      <c r="K286" s="8"/>
      <c r="L286" s="8"/>
      <c r="M286" s="2"/>
      <c r="N286" s="2"/>
      <c r="O286" s="8"/>
      <c r="P286" s="2"/>
      <c r="Q286" s="2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"/>
      <c r="B287" s="2"/>
      <c r="C287" s="241"/>
      <c r="D287" s="241"/>
      <c r="E287" s="2"/>
      <c r="F287" s="2"/>
      <c r="G287" s="4"/>
      <c r="H287" s="4"/>
      <c r="I287" s="6"/>
      <c r="J287" s="2"/>
      <c r="K287" s="8"/>
      <c r="L287" s="8"/>
      <c r="M287" s="2"/>
      <c r="N287" s="2"/>
      <c r="O287" s="8"/>
      <c r="P287" s="2"/>
      <c r="Q287" s="2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"/>
      <c r="B288" s="2"/>
      <c r="C288" s="241"/>
      <c r="D288" s="241"/>
      <c r="E288" s="2"/>
      <c r="F288" s="2"/>
      <c r="G288" s="4"/>
      <c r="H288" s="4"/>
      <c r="I288" s="6"/>
      <c r="J288" s="2"/>
      <c r="K288" s="8"/>
      <c r="L288" s="8"/>
      <c r="M288" s="2"/>
      <c r="N288" s="2"/>
      <c r="O288" s="8"/>
      <c r="P288" s="2"/>
      <c r="Q288" s="2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"/>
      <c r="B289" s="2"/>
      <c r="C289" s="241"/>
      <c r="D289" s="241"/>
      <c r="E289" s="2"/>
      <c r="F289" s="2"/>
      <c r="G289" s="4"/>
      <c r="H289" s="4"/>
      <c r="I289" s="6"/>
      <c r="J289" s="2"/>
      <c r="K289" s="8"/>
      <c r="L289" s="8"/>
      <c r="M289" s="2"/>
      <c r="N289" s="2"/>
      <c r="O289" s="8"/>
      <c r="P289" s="2"/>
      <c r="Q289" s="2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"/>
      <c r="B290" s="2"/>
      <c r="C290" s="241"/>
      <c r="D290" s="241"/>
      <c r="E290" s="2"/>
      <c r="F290" s="2"/>
      <c r="G290" s="4"/>
      <c r="H290" s="4"/>
      <c r="I290" s="6"/>
      <c r="J290" s="2"/>
      <c r="K290" s="8"/>
      <c r="L290" s="8"/>
      <c r="M290" s="2"/>
      <c r="N290" s="2"/>
      <c r="O290" s="8"/>
      <c r="P290" s="2"/>
      <c r="Q290" s="2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"/>
      <c r="B291" s="2"/>
      <c r="C291" s="241"/>
      <c r="D291" s="241"/>
      <c r="E291" s="2"/>
      <c r="F291" s="2"/>
      <c r="G291" s="4"/>
      <c r="H291" s="4"/>
      <c r="I291" s="6"/>
      <c r="J291" s="2"/>
      <c r="K291" s="8"/>
      <c r="L291" s="8"/>
      <c r="M291" s="2"/>
      <c r="N291" s="2"/>
      <c r="O291" s="8"/>
      <c r="P291" s="2"/>
      <c r="Q291" s="2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"/>
      <c r="B292" s="2"/>
      <c r="C292" s="241"/>
      <c r="D292" s="241"/>
      <c r="E292" s="2"/>
      <c r="F292" s="2"/>
      <c r="G292" s="4"/>
      <c r="H292" s="4"/>
      <c r="I292" s="6"/>
      <c r="J292" s="2"/>
      <c r="K292" s="8"/>
      <c r="L292" s="8"/>
      <c r="M292" s="2"/>
      <c r="N292" s="2"/>
      <c r="O292" s="8"/>
      <c r="P292" s="2"/>
      <c r="Q292" s="2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"/>
      <c r="B293" s="2"/>
      <c r="C293" s="241"/>
      <c r="D293" s="241"/>
      <c r="E293" s="2"/>
      <c r="F293" s="2"/>
      <c r="G293" s="4"/>
      <c r="H293" s="4"/>
      <c r="I293" s="6"/>
      <c r="J293" s="2"/>
      <c r="K293" s="8"/>
      <c r="L293" s="8"/>
      <c r="M293" s="2"/>
      <c r="N293" s="2"/>
      <c r="O293" s="8"/>
      <c r="P293" s="2"/>
      <c r="Q293" s="2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"/>
      <c r="B294" s="2"/>
      <c r="C294" s="241"/>
      <c r="D294" s="241"/>
      <c r="E294" s="2"/>
      <c r="F294" s="2"/>
      <c r="G294" s="4"/>
      <c r="H294" s="4"/>
      <c r="I294" s="6"/>
      <c r="J294" s="2"/>
      <c r="K294" s="8"/>
      <c r="L294" s="8"/>
      <c r="M294" s="2"/>
      <c r="N294" s="2"/>
      <c r="O294" s="8"/>
      <c r="P294" s="2"/>
      <c r="Q294" s="2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"/>
      <c r="B295" s="2"/>
      <c r="C295" s="241"/>
      <c r="D295" s="241"/>
      <c r="E295" s="2"/>
      <c r="F295" s="2"/>
      <c r="G295" s="4"/>
      <c r="H295" s="4"/>
      <c r="I295" s="6"/>
      <c r="J295" s="2"/>
      <c r="K295" s="8"/>
      <c r="L295" s="8"/>
      <c r="M295" s="2"/>
      <c r="N295" s="2"/>
      <c r="O295" s="8"/>
      <c r="P295" s="2"/>
      <c r="Q295" s="2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"/>
      <c r="B296" s="2"/>
      <c r="C296" s="241"/>
      <c r="D296" s="241"/>
      <c r="E296" s="2"/>
      <c r="F296" s="2"/>
      <c r="G296" s="4"/>
      <c r="H296" s="4"/>
      <c r="I296" s="6"/>
      <c r="J296" s="2"/>
      <c r="K296" s="8"/>
      <c r="L296" s="8"/>
      <c r="M296" s="2"/>
      <c r="N296" s="2"/>
      <c r="O296" s="8"/>
      <c r="P296" s="2"/>
      <c r="Q296" s="2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"/>
      <c r="B297" s="2"/>
      <c r="C297" s="241"/>
      <c r="D297" s="241"/>
      <c r="E297" s="2"/>
      <c r="F297" s="2"/>
      <c r="G297" s="4"/>
      <c r="H297" s="4"/>
      <c r="I297" s="6"/>
      <c r="J297" s="2"/>
      <c r="K297" s="8"/>
      <c r="L297" s="8"/>
      <c r="M297" s="2"/>
      <c r="N297" s="2"/>
      <c r="O297" s="8"/>
      <c r="P297" s="2"/>
      <c r="Q297" s="2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"/>
      <c r="B298" s="2"/>
      <c r="C298" s="241"/>
      <c r="D298" s="241"/>
      <c r="E298" s="2"/>
      <c r="F298" s="2"/>
      <c r="G298" s="4"/>
      <c r="H298" s="4"/>
      <c r="I298" s="6"/>
      <c r="J298" s="2"/>
      <c r="K298" s="8"/>
      <c r="L298" s="8"/>
      <c r="M298" s="2"/>
      <c r="N298" s="2"/>
      <c r="O298" s="8"/>
      <c r="P298" s="2"/>
      <c r="Q298" s="2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"/>
      <c r="B299" s="2"/>
      <c r="C299" s="241"/>
      <c r="D299" s="241"/>
      <c r="E299" s="2"/>
      <c r="F299" s="2"/>
      <c r="G299" s="4"/>
      <c r="H299" s="4"/>
      <c r="I299" s="6"/>
      <c r="J299" s="2"/>
      <c r="K299" s="8"/>
      <c r="L299" s="8"/>
      <c r="M299" s="2"/>
      <c r="N299" s="2"/>
      <c r="O299" s="8"/>
      <c r="P299" s="2"/>
      <c r="Q299" s="2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"/>
      <c r="B300" s="2"/>
      <c r="C300" s="241"/>
      <c r="D300" s="241"/>
      <c r="E300" s="2"/>
      <c r="F300" s="2"/>
      <c r="G300" s="4"/>
      <c r="H300" s="4"/>
      <c r="I300" s="6"/>
      <c r="J300" s="2"/>
      <c r="K300" s="8"/>
      <c r="L300" s="8"/>
      <c r="M300" s="2"/>
      <c r="N300" s="2"/>
      <c r="O300" s="8"/>
      <c r="P300" s="2"/>
      <c r="Q300" s="2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"/>
      <c r="B301" s="2"/>
      <c r="C301" s="241"/>
      <c r="D301" s="241"/>
      <c r="E301" s="2"/>
      <c r="F301" s="2"/>
      <c r="G301" s="4"/>
      <c r="H301" s="4"/>
      <c r="I301" s="6"/>
      <c r="J301" s="2"/>
      <c r="K301" s="8"/>
      <c r="L301" s="8"/>
      <c r="M301" s="2"/>
      <c r="N301" s="2"/>
      <c r="O301" s="8"/>
      <c r="P301" s="2"/>
      <c r="Q301" s="2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"/>
      <c r="B302" s="2"/>
      <c r="C302" s="241"/>
      <c r="D302" s="241"/>
      <c r="E302" s="2"/>
      <c r="F302" s="2"/>
      <c r="G302" s="4"/>
      <c r="H302" s="4"/>
      <c r="I302" s="6"/>
      <c r="J302" s="2"/>
      <c r="K302" s="8"/>
      <c r="L302" s="8"/>
      <c r="M302" s="2"/>
      <c r="N302" s="2"/>
      <c r="O302" s="8"/>
      <c r="P302" s="2"/>
      <c r="Q302" s="2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"/>
      <c r="B303" s="2"/>
      <c r="C303" s="241"/>
      <c r="D303" s="241"/>
      <c r="E303" s="2"/>
      <c r="F303" s="2"/>
      <c r="G303" s="4"/>
      <c r="H303" s="4"/>
      <c r="I303" s="6"/>
      <c r="J303" s="2"/>
      <c r="K303" s="8"/>
      <c r="L303" s="8"/>
      <c r="M303" s="2"/>
      <c r="N303" s="2"/>
      <c r="O303" s="8"/>
      <c r="P303" s="2"/>
      <c r="Q303" s="2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"/>
      <c r="B304" s="2"/>
      <c r="C304" s="241"/>
      <c r="D304" s="241"/>
      <c r="E304" s="2"/>
      <c r="F304" s="2"/>
      <c r="G304" s="4"/>
      <c r="H304" s="4"/>
      <c r="I304" s="6"/>
      <c r="J304" s="2"/>
      <c r="K304" s="8"/>
      <c r="L304" s="8"/>
      <c r="M304" s="2"/>
      <c r="N304" s="2"/>
      <c r="O304" s="8"/>
      <c r="P304" s="2"/>
      <c r="Q304" s="2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"/>
      <c r="B305" s="2"/>
      <c r="C305" s="241"/>
      <c r="D305" s="241"/>
      <c r="E305" s="2"/>
      <c r="F305" s="2"/>
      <c r="G305" s="4"/>
      <c r="H305" s="4"/>
      <c r="I305" s="6"/>
      <c r="J305" s="2"/>
      <c r="K305" s="8"/>
      <c r="L305" s="8"/>
      <c r="M305" s="2"/>
      <c r="N305" s="2"/>
      <c r="O305" s="8"/>
      <c r="P305" s="2"/>
      <c r="Q305" s="2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"/>
      <c r="B306" s="2"/>
      <c r="C306" s="241"/>
      <c r="D306" s="241"/>
      <c r="E306" s="2"/>
      <c r="F306" s="2"/>
      <c r="G306" s="4"/>
      <c r="H306" s="4"/>
      <c r="I306" s="6"/>
      <c r="J306" s="2"/>
      <c r="K306" s="8"/>
      <c r="L306" s="8"/>
      <c r="M306" s="2"/>
      <c r="N306" s="2"/>
      <c r="O306" s="8"/>
      <c r="P306" s="2"/>
      <c r="Q306" s="2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"/>
      <c r="B307" s="2"/>
      <c r="C307" s="241"/>
      <c r="D307" s="241"/>
      <c r="E307" s="2"/>
      <c r="F307" s="2"/>
      <c r="G307" s="4"/>
      <c r="H307" s="4"/>
      <c r="I307" s="6"/>
      <c r="J307" s="2"/>
      <c r="K307" s="8"/>
      <c r="L307" s="8"/>
      <c r="M307" s="2"/>
      <c r="N307" s="2"/>
      <c r="O307" s="8"/>
      <c r="P307" s="2"/>
      <c r="Q307" s="2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"/>
      <c r="B308" s="2"/>
      <c r="C308" s="241"/>
      <c r="D308" s="241"/>
      <c r="E308" s="2"/>
      <c r="F308" s="2"/>
      <c r="G308" s="4"/>
      <c r="H308" s="4"/>
      <c r="I308" s="6"/>
      <c r="J308" s="2"/>
      <c r="K308" s="8"/>
      <c r="L308" s="8"/>
      <c r="M308" s="2"/>
      <c r="N308" s="2"/>
      <c r="O308" s="8"/>
      <c r="P308" s="2"/>
      <c r="Q308" s="2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"/>
      <c r="B309" s="2"/>
      <c r="C309" s="241"/>
      <c r="D309" s="241"/>
      <c r="E309" s="2"/>
      <c r="F309" s="2"/>
      <c r="G309" s="4"/>
      <c r="H309" s="4"/>
      <c r="I309" s="6"/>
      <c r="J309" s="2"/>
      <c r="K309" s="8"/>
      <c r="L309" s="8"/>
      <c r="M309" s="2"/>
      <c r="N309" s="2"/>
      <c r="O309" s="8"/>
      <c r="P309" s="2"/>
      <c r="Q309" s="2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"/>
      <c r="B310" s="2"/>
      <c r="C310" s="241"/>
      <c r="D310" s="241"/>
      <c r="E310" s="2"/>
      <c r="F310" s="2"/>
      <c r="G310" s="4"/>
      <c r="H310" s="4"/>
      <c r="I310" s="6"/>
      <c r="J310" s="2"/>
      <c r="K310" s="8"/>
      <c r="L310" s="8"/>
      <c r="M310" s="2"/>
      <c r="N310" s="2"/>
      <c r="O310" s="8"/>
      <c r="P310" s="2"/>
      <c r="Q310" s="2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"/>
      <c r="B311" s="2"/>
      <c r="C311" s="241"/>
      <c r="D311" s="241"/>
      <c r="E311" s="2"/>
      <c r="F311" s="2"/>
      <c r="G311" s="4"/>
      <c r="H311" s="4"/>
      <c r="I311" s="6"/>
      <c r="J311" s="2"/>
      <c r="K311" s="8"/>
      <c r="L311" s="8"/>
      <c r="M311" s="2"/>
      <c r="N311" s="2"/>
      <c r="O311" s="8"/>
      <c r="P311" s="2"/>
      <c r="Q311" s="2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"/>
      <c r="B312" s="2"/>
      <c r="C312" s="241"/>
      <c r="D312" s="241"/>
      <c r="E312" s="2"/>
      <c r="F312" s="2"/>
      <c r="G312" s="4"/>
      <c r="H312" s="4"/>
      <c r="I312" s="6"/>
      <c r="J312" s="2"/>
      <c r="K312" s="8"/>
      <c r="L312" s="8"/>
      <c r="M312" s="2"/>
      <c r="N312" s="2"/>
      <c r="O312" s="8"/>
      <c r="P312" s="2"/>
      <c r="Q312" s="2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"/>
      <c r="B313" s="2"/>
      <c r="C313" s="241"/>
      <c r="D313" s="241"/>
      <c r="E313" s="2"/>
      <c r="F313" s="2"/>
      <c r="G313" s="4"/>
      <c r="H313" s="4"/>
      <c r="I313" s="6"/>
      <c r="J313" s="2"/>
      <c r="K313" s="8"/>
      <c r="L313" s="8"/>
      <c r="M313" s="2"/>
      <c r="N313" s="2"/>
      <c r="O313" s="8"/>
      <c r="P313" s="2"/>
      <c r="Q313" s="2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"/>
      <c r="B314" s="2"/>
      <c r="C314" s="241"/>
      <c r="D314" s="241"/>
      <c r="E314" s="2"/>
      <c r="F314" s="2"/>
      <c r="G314" s="4"/>
      <c r="H314" s="4"/>
      <c r="I314" s="6"/>
      <c r="J314" s="2"/>
      <c r="K314" s="8"/>
      <c r="L314" s="8"/>
      <c r="M314" s="2"/>
      <c r="N314" s="2"/>
      <c r="O314" s="8"/>
      <c r="P314" s="2"/>
      <c r="Q314" s="2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"/>
      <c r="B315" s="2"/>
      <c r="C315" s="241"/>
      <c r="D315" s="241"/>
      <c r="E315" s="2"/>
      <c r="F315" s="2"/>
      <c r="G315" s="4"/>
      <c r="H315" s="4"/>
      <c r="I315" s="6"/>
      <c r="J315" s="2"/>
      <c r="K315" s="8"/>
      <c r="L315" s="8"/>
      <c r="M315" s="2"/>
      <c r="N315" s="2"/>
      <c r="O315" s="8"/>
      <c r="P315" s="2"/>
      <c r="Q315" s="2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"/>
      <c r="B316" s="2"/>
      <c r="C316" s="241"/>
      <c r="D316" s="241"/>
      <c r="E316" s="2"/>
      <c r="F316" s="2"/>
      <c r="G316" s="4"/>
      <c r="H316" s="4"/>
      <c r="I316" s="6"/>
      <c r="J316" s="2"/>
      <c r="K316" s="8"/>
      <c r="L316" s="8"/>
      <c r="M316" s="2"/>
      <c r="N316" s="2"/>
      <c r="O316" s="8"/>
      <c r="P316" s="2"/>
      <c r="Q316" s="2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"/>
      <c r="B317" s="2"/>
      <c r="C317" s="241"/>
      <c r="D317" s="241"/>
      <c r="E317" s="2"/>
      <c r="F317" s="2"/>
      <c r="G317" s="4"/>
      <c r="H317" s="4"/>
      <c r="I317" s="6"/>
      <c r="J317" s="2"/>
      <c r="K317" s="8"/>
      <c r="L317" s="8"/>
      <c r="M317" s="2"/>
      <c r="N317" s="2"/>
      <c r="O317" s="8"/>
      <c r="P317" s="2"/>
      <c r="Q317" s="2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"/>
      <c r="B318" s="2"/>
      <c r="C318" s="241"/>
      <c r="D318" s="241"/>
      <c r="E318" s="2"/>
      <c r="F318" s="2"/>
      <c r="G318" s="4"/>
      <c r="H318" s="4"/>
      <c r="I318" s="6"/>
      <c r="J318" s="2"/>
      <c r="K318" s="8"/>
      <c r="L318" s="8"/>
      <c r="M318" s="2"/>
      <c r="N318" s="2"/>
      <c r="O318" s="8"/>
      <c r="P318" s="2"/>
      <c r="Q318" s="2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"/>
      <c r="B319" s="2"/>
      <c r="C319" s="241"/>
      <c r="D319" s="241"/>
      <c r="E319" s="2"/>
      <c r="F319" s="2"/>
      <c r="G319" s="4"/>
      <c r="H319" s="4"/>
      <c r="I319" s="6"/>
      <c r="J319" s="2"/>
      <c r="K319" s="8"/>
      <c r="L319" s="8"/>
      <c r="M319" s="2"/>
      <c r="N319" s="2"/>
      <c r="O319" s="8"/>
      <c r="P319" s="2"/>
      <c r="Q319" s="2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"/>
      <c r="B320" s="2"/>
      <c r="C320" s="241"/>
      <c r="D320" s="241"/>
      <c r="E320" s="2"/>
      <c r="F320" s="2"/>
      <c r="G320" s="4"/>
      <c r="H320" s="4"/>
      <c r="I320" s="6"/>
      <c r="J320" s="2"/>
      <c r="K320" s="8"/>
      <c r="L320" s="8"/>
      <c r="M320" s="2"/>
      <c r="N320" s="2"/>
      <c r="O320" s="8"/>
      <c r="P320" s="2"/>
      <c r="Q320" s="2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"/>
      <c r="B321" s="2"/>
      <c r="C321" s="241"/>
      <c r="D321" s="241"/>
      <c r="E321" s="2"/>
      <c r="F321" s="2"/>
      <c r="G321" s="4"/>
      <c r="H321" s="4"/>
      <c r="I321" s="6"/>
      <c r="J321" s="2"/>
      <c r="K321" s="8"/>
      <c r="L321" s="8"/>
      <c r="M321" s="2"/>
      <c r="N321" s="2"/>
      <c r="O321" s="8"/>
      <c r="P321" s="2"/>
      <c r="Q321" s="2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"/>
      <c r="B322" s="2"/>
      <c r="C322" s="241"/>
      <c r="D322" s="241"/>
      <c r="E322" s="2"/>
      <c r="F322" s="2"/>
      <c r="G322" s="4"/>
      <c r="H322" s="4"/>
      <c r="I322" s="6"/>
      <c r="J322" s="2"/>
      <c r="K322" s="8"/>
      <c r="L322" s="8"/>
      <c r="M322" s="2"/>
      <c r="N322" s="2"/>
      <c r="O322" s="8"/>
      <c r="P322" s="2"/>
      <c r="Q322" s="2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"/>
      <c r="B323" s="2"/>
      <c r="C323" s="241"/>
      <c r="D323" s="241"/>
      <c r="E323" s="2"/>
      <c r="F323" s="2"/>
      <c r="G323" s="4"/>
      <c r="H323" s="4"/>
      <c r="I323" s="6"/>
      <c r="J323" s="2"/>
      <c r="K323" s="8"/>
      <c r="L323" s="8"/>
      <c r="M323" s="2"/>
      <c r="N323" s="2"/>
      <c r="O323" s="8"/>
      <c r="P323" s="2"/>
      <c r="Q323" s="2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"/>
      <c r="B324" s="2"/>
      <c r="C324" s="241"/>
      <c r="D324" s="241"/>
      <c r="E324" s="2"/>
      <c r="F324" s="2"/>
      <c r="G324" s="4"/>
      <c r="H324" s="4"/>
      <c r="I324" s="6"/>
      <c r="J324" s="2"/>
      <c r="K324" s="8"/>
      <c r="L324" s="8"/>
      <c r="M324" s="2"/>
      <c r="N324" s="2"/>
      <c r="O324" s="8"/>
      <c r="P324" s="2"/>
      <c r="Q324" s="2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"/>
      <c r="B325" s="2"/>
      <c r="C325" s="241"/>
      <c r="D325" s="241"/>
      <c r="E325" s="2"/>
      <c r="F325" s="2"/>
      <c r="G325" s="4"/>
      <c r="H325" s="4"/>
      <c r="I325" s="6"/>
      <c r="J325" s="2"/>
      <c r="K325" s="8"/>
      <c r="L325" s="8"/>
      <c r="M325" s="2"/>
      <c r="N325" s="2"/>
      <c r="O325" s="8"/>
      <c r="P325" s="2"/>
      <c r="Q325" s="2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"/>
      <c r="B326" s="2"/>
      <c r="C326" s="241"/>
      <c r="D326" s="241"/>
      <c r="E326" s="2"/>
      <c r="F326" s="2"/>
      <c r="G326" s="4"/>
      <c r="H326" s="4"/>
      <c r="I326" s="6"/>
      <c r="J326" s="2"/>
      <c r="K326" s="8"/>
      <c r="L326" s="8"/>
      <c r="M326" s="2"/>
      <c r="N326" s="2"/>
      <c r="O326" s="8"/>
      <c r="P326" s="2"/>
      <c r="Q326" s="2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"/>
      <c r="B327" s="2"/>
      <c r="C327" s="241"/>
      <c r="D327" s="241"/>
      <c r="E327" s="2"/>
      <c r="F327" s="2"/>
      <c r="G327" s="4"/>
      <c r="H327" s="4"/>
      <c r="I327" s="6"/>
      <c r="J327" s="2"/>
      <c r="K327" s="8"/>
      <c r="L327" s="8"/>
      <c r="M327" s="2"/>
      <c r="N327" s="2"/>
      <c r="O327" s="8"/>
      <c r="P327" s="2"/>
      <c r="Q327" s="2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"/>
      <c r="B328" s="2"/>
      <c r="C328" s="241"/>
      <c r="D328" s="241"/>
      <c r="E328" s="2"/>
      <c r="F328" s="2"/>
      <c r="G328" s="4"/>
      <c r="H328" s="4"/>
      <c r="I328" s="6"/>
      <c r="J328" s="2"/>
      <c r="K328" s="8"/>
      <c r="L328" s="8"/>
      <c r="M328" s="2"/>
      <c r="N328" s="2"/>
      <c r="O328" s="8"/>
      <c r="P328" s="2"/>
      <c r="Q328" s="2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"/>
      <c r="B329" s="2"/>
      <c r="C329" s="241"/>
      <c r="D329" s="241"/>
      <c r="E329" s="2"/>
      <c r="F329" s="2"/>
      <c r="G329" s="4"/>
      <c r="H329" s="4"/>
      <c r="I329" s="6"/>
      <c r="J329" s="2"/>
      <c r="K329" s="8"/>
      <c r="L329" s="8"/>
      <c r="M329" s="2"/>
      <c r="N329" s="2"/>
      <c r="O329" s="8"/>
      <c r="P329" s="2"/>
      <c r="Q329" s="2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"/>
      <c r="B330" s="2"/>
      <c r="C330" s="241"/>
      <c r="D330" s="241"/>
      <c r="E330" s="2"/>
      <c r="F330" s="2"/>
      <c r="G330" s="4"/>
      <c r="H330" s="4"/>
      <c r="I330" s="6"/>
      <c r="J330" s="2"/>
      <c r="K330" s="8"/>
      <c r="L330" s="8"/>
      <c r="M330" s="2"/>
      <c r="N330" s="2"/>
      <c r="O330" s="8"/>
      <c r="P330" s="2"/>
      <c r="Q330" s="2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"/>
      <c r="B331" s="2"/>
      <c r="C331" s="241"/>
      <c r="D331" s="241"/>
      <c r="E331" s="2"/>
      <c r="F331" s="2"/>
      <c r="G331" s="4"/>
      <c r="H331" s="4"/>
      <c r="I331" s="6"/>
      <c r="J331" s="2"/>
      <c r="K331" s="8"/>
      <c r="L331" s="8"/>
      <c r="M331" s="2"/>
      <c r="N331" s="2"/>
      <c r="O331" s="8"/>
      <c r="P331" s="2"/>
      <c r="Q331" s="2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"/>
      <c r="B332" s="2"/>
      <c r="C332" s="241"/>
      <c r="D332" s="241"/>
      <c r="E332" s="2"/>
      <c r="F332" s="2"/>
      <c r="G332" s="4"/>
      <c r="H332" s="4"/>
      <c r="I332" s="6"/>
      <c r="J332" s="2"/>
      <c r="K332" s="8"/>
      <c r="L332" s="8"/>
      <c r="M332" s="2"/>
      <c r="N332" s="2"/>
      <c r="O332" s="8"/>
      <c r="P332" s="2"/>
      <c r="Q332" s="2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"/>
      <c r="B333" s="2"/>
      <c r="C333" s="241"/>
      <c r="D333" s="241"/>
      <c r="E333" s="2"/>
      <c r="F333" s="2"/>
      <c r="G333" s="4"/>
      <c r="H333" s="4"/>
      <c r="I333" s="6"/>
      <c r="J333" s="2"/>
      <c r="K333" s="8"/>
      <c r="L333" s="8"/>
      <c r="M333" s="2"/>
      <c r="N333" s="2"/>
      <c r="O333" s="8"/>
      <c r="P333" s="2"/>
      <c r="Q333" s="2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"/>
      <c r="B334" s="2"/>
      <c r="C334" s="241"/>
      <c r="D334" s="241"/>
      <c r="E334" s="2"/>
      <c r="F334" s="2"/>
      <c r="G334" s="4"/>
      <c r="H334" s="4"/>
      <c r="I334" s="6"/>
      <c r="J334" s="2"/>
      <c r="K334" s="8"/>
      <c r="L334" s="8"/>
      <c r="M334" s="2"/>
      <c r="N334" s="2"/>
      <c r="O334" s="8"/>
      <c r="P334" s="2"/>
      <c r="Q334" s="2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"/>
      <c r="B335" s="2"/>
      <c r="C335" s="241"/>
      <c r="D335" s="241"/>
      <c r="E335" s="2"/>
      <c r="F335" s="2"/>
      <c r="G335" s="4"/>
      <c r="H335" s="4"/>
      <c r="I335" s="6"/>
      <c r="J335" s="2"/>
      <c r="K335" s="8"/>
      <c r="L335" s="8"/>
      <c r="M335" s="2"/>
      <c r="N335" s="2"/>
      <c r="O335" s="8"/>
      <c r="P335" s="2"/>
      <c r="Q335" s="2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"/>
      <c r="B336" s="2"/>
      <c r="C336" s="241"/>
      <c r="D336" s="241"/>
      <c r="E336" s="2"/>
      <c r="F336" s="2"/>
      <c r="G336" s="4"/>
      <c r="H336" s="4"/>
      <c r="I336" s="6"/>
      <c r="J336" s="2"/>
      <c r="K336" s="8"/>
      <c r="L336" s="8"/>
      <c r="M336" s="2"/>
      <c r="N336" s="2"/>
      <c r="O336" s="8"/>
      <c r="P336" s="2"/>
      <c r="Q336" s="2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"/>
      <c r="B337" s="2"/>
      <c r="C337" s="241"/>
      <c r="D337" s="241"/>
      <c r="E337" s="2"/>
      <c r="F337" s="2"/>
      <c r="G337" s="4"/>
      <c r="H337" s="4"/>
      <c r="I337" s="6"/>
      <c r="J337" s="2"/>
      <c r="K337" s="8"/>
      <c r="L337" s="8"/>
      <c r="M337" s="2"/>
      <c r="N337" s="2"/>
      <c r="O337" s="8"/>
      <c r="P337" s="2"/>
      <c r="Q337" s="2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"/>
      <c r="B338" s="2"/>
      <c r="C338" s="241"/>
      <c r="D338" s="241"/>
      <c r="E338" s="2"/>
      <c r="F338" s="2"/>
      <c r="G338" s="4"/>
      <c r="H338" s="4"/>
      <c r="I338" s="6"/>
      <c r="J338" s="2"/>
      <c r="K338" s="8"/>
      <c r="L338" s="8"/>
      <c r="M338" s="2"/>
      <c r="N338" s="2"/>
      <c r="O338" s="8"/>
      <c r="P338" s="2"/>
      <c r="Q338" s="2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"/>
      <c r="B339" s="2"/>
      <c r="C339" s="241"/>
      <c r="D339" s="241"/>
      <c r="E339" s="2"/>
      <c r="F339" s="2"/>
      <c r="G339" s="4"/>
      <c r="H339" s="4"/>
      <c r="I339" s="6"/>
      <c r="J339" s="2"/>
      <c r="K339" s="8"/>
      <c r="L339" s="8"/>
      <c r="M339" s="2"/>
      <c r="N339" s="2"/>
      <c r="O339" s="8"/>
      <c r="P339" s="2"/>
      <c r="Q339" s="2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"/>
      <c r="B340" s="2"/>
      <c r="C340" s="241"/>
      <c r="D340" s="241"/>
      <c r="E340" s="2"/>
      <c r="F340" s="2"/>
      <c r="G340" s="4"/>
      <c r="H340" s="4"/>
      <c r="I340" s="6"/>
      <c r="J340" s="2"/>
      <c r="K340" s="8"/>
      <c r="L340" s="8"/>
      <c r="M340" s="2"/>
      <c r="N340" s="2"/>
      <c r="O340" s="8"/>
      <c r="P340" s="2"/>
      <c r="Q340" s="2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"/>
      <c r="B341" s="2"/>
      <c r="C341" s="241"/>
      <c r="D341" s="241"/>
      <c r="E341" s="2"/>
      <c r="F341" s="2"/>
      <c r="G341" s="4"/>
      <c r="H341" s="4"/>
      <c r="I341" s="6"/>
      <c r="J341" s="2"/>
      <c r="K341" s="8"/>
      <c r="L341" s="8"/>
      <c r="M341" s="2"/>
      <c r="N341" s="2"/>
      <c r="O341" s="8"/>
      <c r="P341" s="2"/>
      <c r="Q341" s="2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"/>
      <c r="B342" s="2"/>
      <c r="C342" s="241"/>
      <c r="D342" s="241"/>
      <c r="E342" s="2"/>
      <c r="F342" s="2"/>
      <c r="G342" s="4"/>
      <c r="H342" s="4"/>
      <c r="I342" s="6"/>
      <c r="J342" s="2"/>
      <c r="K342" s="8"/>
      <c r="L342" s="8"/>
      <c r="M342" s="2"/>
      <c r="N342" s="2"/>
      <c r="O342" s="8"/>
      <c r="P342" s="2"/>
      <c r="Q342" s="2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"/>
      <c r="B343" s="2"/>
      <c r="C343" s="241"/>
      <c r="D343" s="241"/>
      <c r="E343" s="2"/>
      <c r="F343" s="2"/>
      <c r="G343" s="4"/>
      <c r="H343" s="4"/>
      <c r="I343" s="6"/>
      <c r="J343" s="2"/>
      <c r="K343" s="8"/>
      <c r="L343" s="8"/>
      <c r="M343" s="2"/>
      <c r="N343" s="2"/>
      <c r="O343" s="8"/>
      <c r="P343" s="2"/>
      <c r="Q343" s="2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"/>
      <c r="B344" s="2"/>
      <c r="C344" s="241"/>
      <c r="D344" s="241"/>
      <c r="E344" s="2"/>
      <c r="F344" s="2"/>
      <c r="G344" s="4"/>
      <c r="H344" s="4"/>
      <c r="I344" s="6"/>
      <c r="J344" s="2"/>
      <c r="K344" s="8"/>
      <c r="L344" s="8"/>
      <c r="M344" s="2"/>
      <c r="N344" s="2"/>
      <c r="O344" s="8"/>
      <c r="P344" s="2"/>
      <c r="Q344" s="2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"/>
      <c r="B345" s="2"/>
      <c r="C345" s="241"/>
      <c r="D345" s="241"/>
      <c r="E345" s="2"/>
      <c r="F345" s="2"/>
      <c r="G345" s="4"/>
      <c r="H345" s="4"/>
      <c r="I345" s="6"/>
      <c r="J345" s="2"/>
      <c r="K345" s="8"/>
      <c r="L345" s="8"/>
      <c r="M345" s="2"/>
      <c r="N345" s="2"/>
      <c r="O345" s="8"/>
      <c r="P345" s="2"/>
      <c r="Q345" s="2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"/>
      <c r="B346" s="2"/>
      <c r="C346" s="241"/>
      <c r="D346" s="241"/>
      <c r="E346" s="2"/>
      <c r="F346" s="2"/>
      <c r="G346" s="4"/>
      <c r="H346" s="4"/>
      <c r="I346" s="6"/>
      <c r="J346" s="2"/>
      <c r="K346" s="8"/>
      <c r="L346" s="8"/>
      <c r="M346" s="2"/>
      <c r="N346" s="2"/>
      <c r="O346" s="8"/>
      <c r="P346" s="2"/>
      <c r="Q346" s="2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"/>
      <c r="B347" s="2"/>
      <c r="C347" s="241"/>
      <c r="D347" s="241"/>
      <c r="E347" s="2"/>
      <c r="F347" s="2"/>
      <c r="G347" s="4"/>
      <c r="H347" s="4"/>
      <c r="I347" s="6"/>
      <c r="J347" s="2"/>
      <c r="K347" s="8"/>
      <c r="L347" s="8"/>
      <c r="M347" s="2"/>
      <c r="N347" s="2"/>
      <c r="O347" s="8"/>
      <c r="P347" s="2"/>
      <c r="Q347" s="2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"/>
      <c r="B348" s="2"/>
      <c r="C348" s="241"/>
      <c r="D348" s="241"/>
      <c r="E348" s="2"/>
      <c r="F348" s="2"/>
      <c r="G348" s="4"/>
      <c r="H348" s="4"/>
      <c r="I348" s="6"/>
      <c r="J348" s="2"/>
      <c r="K348" s="8"/>
      <c r="L348" s="8"/>
      <c r="M348" s="2"/>
      <c r="N348" s="2"/>
      <c r="O348" s="8"/>
      <c r="P348" s="2"/>
      <c r="Q348" s="2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"/>
      <c r="B349" s="2"/>
      <c r="C349" s="241"/>
      <c r="D349" s="241"/>
      <c r="E349" s="2"/>
      <c r="F349" s="2"/>
      <c r="G349" s="4"/>
      <c r="H349" s="4"/>
      <c r="I349" s="6"/>
      <c r="J349" s="2"/>
      <c r="K349" s="8"/>
      <c r="L349" s="8"/>
      <c r="M349" s="2"/>
      <c r="N349" s="2"/>
      <c r="O349" s="8"/>
      <c r="P349" s="2"/>
      <c r="Q349" s="2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"/>
      <c r="B350" s="2"/>
      <c r="C350" s="241"/>
      <c r="D350" s="241"/>
      <c r="E350" s="2"/>
      <c r="F350" s="2"/>
      <c r="G350" s="4"/>
      <c r="H350" s="4"/>
      <c r="I350" s="6"/>
      <c r="J350" s="2"/>
      <c r="K350" s="8"/>
      <c r="L350" s="8"/>
      <c r="M350" s="2"/>
      <c r="N350" s="2"/>
      <c r="O350" s="8"/>
      <c r="P350" s="2"/>
      <c r="Q350" s="2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"/>
      <c r="B351" s="2"/>
      <c r="C351" s="241"/>
      <c r="D351" s="241"/>
      <c r="E351" s="2"/>
      <c r="F351" s="2"/>
      <c r="G351" s="4"/>
      <c r="H351" s="4"/>
      <c r="I351" s="6"/>
      <c r="J351" s="2"/>
      <c r="K351" s="8"/>
      <c r="L351" s="8"/>
      <c r="M351" s="2"/>
      <c r="N351" s="2"/>
      <c r="O351" s="8"/>
      <c r="P351" s="2"/>
      <c r="Q351" s="2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"/>
      <c r="B352" s="2"/>
      <c r="C352" s="241"/>
      <c r="D352" s="241"/>
      <c r="E352" s="2"/>
      <c r="F352" s="2"/>
      <c r="G352" s="4"/>
      <c r="H352" s="4"/>
      <c r="I352" s="6"/>
      <c r="J352" s="2"/>
      <c r="K352" s="8"/>
      <c r="L352" s="8"/>
      <c r="M352" s="2"/>
      <c r="N352" s="2"/>
      <c r="O352" s="8"/>
      <c r="P352" s="2"/>
      <c r="Q352" s="2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"/>
      <c r="B353" s="2"/>
      <c r="C353" s="241"/>
      <c r="D353" s="241"/>
      <c r="E353" s="2"/>
      <c r="F353" s="2"/>
      <c r="G353" s="4"/>
      <c r="H353" s="4"/>
      <c r="I353" s="6"/>
      <c r="J353" s="2"/>
      <c r="K353" s="8"/>
      <c r="L353" s="8"/>
      <c r="M353" s="2"/>
      <c r="N353" s="2"/>
      <c r="O353" s="8"/>
      <c r="P353" s="2"/>
      <c r="Q353" s="2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"/>
      <c r="B354" s="2"/>
      <c r="C354" s="241"/>
      <c r="D354" s="241"/>
      <c r="E354" s="2"/>
      <c r="F354" s="2"/>
      <c r="G354" s="4"/>
      <c r="H354" s="4"/>
      <c r="I354" s="6"/>
      <c r="J354" s="2"/>
      <c r="K354" s="8"/>
      <c r="L354" s="8"/>
      <c r="M354" s="2"/>
      <c r="N354" s="2"/>
      <c r="O354" s="8"/>
      <c r="P354" s="2"/>
      <c r="Q354" s="2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"/>
      <c r="B355" s="2"/>
      <c r="C355" s="241"/>
      <c r="D355" s="241"/>
      <c r="E355" s="2"/>
      <c r="F355" s="2"/>
      <c r="G355" s="4"/>
      <c r="H355" s="4"/>
      <c r="I355" s="6"/>
      <c r="J355" s="2"/>
      <c r="K355" s="8"/>
      <c r="L355" s="8"/>
      <c r="M355" s="2"/>
      <c r="N355" s="2"/>
      <c r="O355" s="8"/>
      <c r="P355" s="2"/>
      <c r="Q355" s="2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"/>
      <c r="B356" s="2"/>
      <c r="C356" s="241"/>
      <c r="D356" s="241"/>
      <c r="E356" s="2"/>
      <c r="F356" s="2"/>
      <c r="G356" s="4"/>
      <c r="H356" s="4"/>
      <c r="I356" s="6"/>
      <c r="J356" s="2"/>
      <c r="K356" s="8"/>
      <c r="L356" s="8"/>
      <c r="M356" s="2"/>
      <c r="N356" s="2"/>
      <c r="O356" s="8"/>
      <c r="P356" s="2"/>
      <c r="Q356" s="2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"/>
      <c r="B357" s="2"/>
      <c r="C357" s="241"/>
      <c r="D357" s="241"/>
      <c r="E357" s="2"/>
      <c r="F357" s="2"/>
      <c r="G357" s="4"/>
      <c r="H357" s="4"/>
      <c r="I357" s="6"/>
      <c r="J357" s="2"/>
      <c r="K357" s="8"/>
      <c r="L357" s="8"/>
      <c r="M357" s="2"/>
      <c r="N357" s="2"/>
      <c r="O357" s="8"/>
      <c r="P357" s="2"/>
      <c r="Q357" s="2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"/>
      <c r="B358" s="2"/>
      <c r="C358" s="241"/>
      <c r="D358" s="241"/>
      <c r="E358" s="2"/>
      <c r="F358" s="2"/>
      <c r="G358" s="4"/>
      <c r="H358" s="4"/>
      <c r="I358" s="6"/>
      <c r="J358" s="2"/>
      <c r="K358" s="8"/>
      <c r="L358" s="8"/>
      <c r="M358" s="2"/>
      <c r="N358" s="2"/>
      <c r="O358" s="8"/>
      <c r="P358" s="2"/>
      <c r="Q358" s="2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"/>
      <c r="B359" s="2"/>
      <c r="C359" s="241"/>
      <c r="D359" s="241"/>
      <c r="E359" s="2"/>
      <c r="F359" s="2"/>
      <c r="G359" s="4"/>
      <c r="H359" s="4"/>
      <c r="I359" s="6"/>
      <c r="J359" s="2"/>
      <c r="K359" s="8"/>
      <c r="L359" s="8"/>
      <c r="M359" s="2"/>
      <c r="N359" s="2"/>
      <c r="O359" s="8"/>
      <c r="P359" s="2"/>
      <c r="Q359" s="2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"/>
      <c r="B360" s="2"/>
      <c r="C360" s="241"/>
      <c r="D360" s="241"/>
      <c r="E360" s="2"/>
      <c r="F360" s="2"/>
      <c r="G360" s="4"/>
      <c r="H360" s="4"/>
      <c r="I360" s="6"/>
      <c r="J360" s="2"/>
      <c r="K360" s="8"/>
      <c r="L360" s="8"/>
      <c r="M360" s="2"/>
      <c r="N360" s="2"/>
      <c r="O360" s="8"/>
      <c r="P360" s="2"/>
      <c r="Q360" s="2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"/>
      <c r="B361" s="2"/>
      <c r="C361" s="241"/>
      <c r="D361" s="241"/>
      <c r="E361" s="2"/>
      <c r="F361" s="2"/>
      <c r="G361" s="4"/>
      <c r="H361" s="4"/>
      <c r="I361" s="6"/>
      <c r="J361" s="2"/>
      <c r="K361" s="8"/>
      <c r="L361" s="8"/>
      <c r="M361" s="2"/>
      <c r="N361" s="2"/>
      <c r="O361" s="8"/>
      <c r="P361" s="2"/>
      <c r="Q361" s="2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"/>
      <c r="B362" s="2"/>
      <c r="C362" s="241"/>
      <c r="D362" s="241"/>
      <c r="E362" s="2"/>
      <c r="F362" s="2"/>
      <c r="G362" s="4"/>
      <c r="H362" s="4"/>
      <c r="I362" s="6"/>
      <c r="J362" s="2"/>
      <c r="K362" s="8"/>
      <c r="L362" s="8"/>
      <c r="M362" s="2"/>
      <c r="N362" s="2"/>
      <c r="O362" s="8"/>
      <c r="P362" s="2"/>
      <c r="Q362" s="2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"/>
      <c r="B363" s="2"/>
      <c r="C363" s="241"/>
      <c r="D363" s="241"/>
      <c r="E363" s="2"/>
      <c r="F363" s="2"/>
      <c r="G363" s="4"/>
      <c r="H363" s="4"/>
      <c r="I363" s="6"/>
      <c r="J363" s="2"/>
      <c r="K363" s="8"/>
      <c r="L363" s="8"/>
      <c r="M363" s="2"/>
      <c r="N363" s="2"/>
      <c r="O363" s="8"/>
      <c r="P363" s="2"/>
      <c r="Q363" s="2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"/>
      <c r="B364" s="2"/>
      <c r="C364" s="241"/>
      <c r="D364" s="241"/>
      <c r="E364" s="2"/>
      <c r="F364" s="2"/>
      <c r="G364" s="4"/>
      <c r="H364" s="4"/>
      <c r="I364" s="6"/>
      <c r="J364" s="2"/>
      <c r="K364" s="8"/>
      <c r="L364" s="8"/>
      <c r="M364" s="2"/>
      <c r="N364" s="2"/>
      <c r="O364" s="8"/>
      <c r="P364" s="2"/>
      <c r="Q364" s="2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"/>
      <c r="B365" s="2"/>
      <c r="C365" s="241"/>
      <c r="D365" s="241"/>
      <c r="E365" s="2"/>
      <c r="F365" s="2"/>
      <c r="G365" s="4"/>
      <c r="H365" s="4"/>
      <c r="I365" s="6"/>
      <c r="J365" s="2"/>
      <c r="K365" s="8"/>
      <c r="L365" s="8"/>
      <c r="M365" s="2"/>
      <c r="N365" s="2"/>
      <c r="O365" s="8"/>
      <c r="P365" s="2"/>
      <c r="Q365" s="2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"/>
      <c r="B366" s="2"/>
      <c r="C366" s="241"/>
      <c r="D366" s="241"/>
      <c r="E366" s="2"/>
      <c r="F366" s="2"/>
      <c r="G366" s="4"/>
      <c r="H366" s="4"/>
      <c r="I366" s="6"/>
      <c r="J366" s="2"/>
      <c r="K366" s="8"/>
      <c r="L366" s="8"/>
      <c r="M366" s="2"/>
      <c r="N366" s="2"/>
      <c r="O366" s="8"/>
      <c r="P366" s="2"/>
      <c r="Q366" s="2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"/>
      <c r="B367" s="2"/>
      <c r="C367" s="241"/>
      <c r="D367" s="241"/>
      <c r="E367" s="2"/>
      <c r="F367" s="2"/>
      <c r="G367" s="4"/>
      <c r="H367" s="4"/>
      <c r="I367" s="6"/>
      <c r="J367" s="2"/>
      <c r="K367" s="8"/>
      <c r="L367" s="8"/>
      <c r="M367" s="2"/>
      <c r="N367" s="2"/>
      <c r="O367" s="8"/>
      <c r="P367" s="2"/>
      <c r="Q367" s="2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"/>
      <c r="B368" s="2"/>
      <c r="C368" s="241"/>
      <c r="D368" s="241"/>
      <c r="E368" s="2"/>
      <c r="F368" s="2"/>
      <c r="G368" s="4"/>
      <c r="H368" s="4"/>
      <c r="I368" s="6"/>
      <c r="J368" s="2"/>
      <c r="K368" s="8"/>
      <c r="L368" s="8"/>
      <c r="M368" s="2"/>
      <c r="N368" s="2"/>
      <c r="O368" s="8"/>
      <c r="P368" s="2"/>
      <c r="Q368" s="2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"/>
      <c r="B369" s="2"/>
      <c r="C369" s="241"/>
      <c r="D369" s="241"/>
      <c r="E369" s="2"/>
      <c r="F369" s="2"/>
      <c r="G369" s="4"/>
      <c r="H369" s="4"/>
      <c r="I369" s="6"/>
      <c r="J369" s="2"/>
      <c r="K369" s="8"/>
      <c r="L369" s="8"/>
      <c r="M369" s="2"/>
      <c r="N369" s="2"/>
      <c r="O369" s="8"/>
      <c r="P369" s="2"/>
      <c r="Q369" s="2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"/>
      <c r="B370" s="2"/>
      <c r="C370" s="241"/>
      <c r="D370" s="241"/>
      <c r="E370" s="2"/>
      <c r="F370" s="2"/>
      <c r="G370" s="4"/>
      <c r="H370" s="4"/>
      <c r="I370" s="6"/>
      <c r="J370" s="2"/>
      <c r="K370" s="8"/>
      <c r="L370" s="8"/>
      <c r="M370" s="2"/>
      <c r="N370" s="2"/>
      <c r="O370" s="8"/>
      <c r="P370" s="2"/>
      <c r="Q370" s="2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"/>
      <c r="B371" s="2"/>
      <c r="C371" s="241"/>
      <c r="D371" s="241"/>
      <c r="E371" s="2"/>
      <c r="F371" s="2"/>
      <c r="G371" s="4"/>
      <c r="H371" s="4"/>
      <c r="I371" s="6"/>
      <c r="J371" s="2"/>
      <c r="K371" s="8"/>
      <c r="L371" s="8"/>
      <c r="M371" s="2"/>
      <c r="N371" s="2"/>
      <c r="O371" s="8"/>
      <c r="P371" s="2"/>
      <c r="Q371" s="2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"/>
      <c r="B372" s="2"/>
      <c r="C372" s="241"/>
      <c r="D372" s="241"/>
      <c r="E372" s="2"/>
      <c r="F372" s="2"/>
      <c r="G372" s="4"/>
      <c r="H372" s="4"/>
      <c r="I372" s="6"/>
      <c r="J372" s="2"/>
      <c r="K372" s="8"/>
      <c r="L372" s="8"/>
      <c r="M372" s="2"/>
      <c r="N372" s="2"/>
      <c r="O372" s="8"/>
      <c r="P372" s="2"/>
      <c r="Q372" s="2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"/>
      <c r="B373" s="2"/>
      <c r="C373" s="241"/>
      <c r="D373" s="241"/>
      <c r="E373" s="2"/>
      <c r="F373" s="2"/>
      <c r="G373" s="4"/>
      <c r="H373" s="4"/>
      <c r="I373" s="6"/>
      <c r="J373" s="2"/>
      <c r="K373" s="8"/>
      <c r="L373" s="8"/>
      <c r="M373" s="2"/>
      <c r="N373" s="2"/>
      <c r="O373" s="8"/>
      <c r="P373" s="2"/>
      <c r="Q373" s="2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"/>
      <c r="B374" s="2"/>
      <c r="C374" s="241"/>
      <c r="D374" s="241"/>
      <c r="E374" s="2"/>
      <c r="F374" s="2"/>
      <c r="G374" s="4"/>
      <c r="H374" s="4"/>
      <c r="I374" s="6"/>
      <c r="J374" s="2"/>
      <c r="K374" s="8"/>
      <c r="L374" s="8"/>
      <c r="M374" s="2"/>
      <c r="N374" s="2"/>
      <c r="O374" s="8"/>
      <c r="P374" s="2"/>
      <c r="Q374" s="2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"/>
      <c r="B375" s="2"/>
      <c r="C375" s="241"/>
      <c r="D375" s="241"/>
      <c r="E375" s="2"/>
      <c r="F375" s="2"/>
      <c r="G375" s="4"/>
      <c r="H375" s="4"/>
      <c r="I375" s="6"/>
      <c r="J375" s="2"/>
      <c r="K375" s="8"/>
      <c r="L375" s="8"/>
      <c r="M375" s="2"/>
      <c r="N375" s="2"/>
      <c r="O375" s="8"/>
      <c r="P375" s="2"/>
      <c r="Q375" s="2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"/>
      <c r="B376" s="2"/>
      <c r="C376" s="241"/>
      <c r="D376" s="241"/>
      <c r="E376" s="2"/>
      <c r="F376" s="2"/>
      <c r="G376" s="4"/>
      <c r="H376" s="4"/>
      <c r="I376" s="6"/>
      <c r="J376" s="2"/>
      <c r="K376" s="8"/>
      <c r="L376" s="8"/>
      <c r="M376" s="2"/>
      <c r="N376" s="2"/>
      <c r="O376" s="8"/>
      <c r="P376" s="2"/>
      <c r="Q376" s="2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"/>
      <c r="B377" s="2"/>
      <c r="C377" s="241"/>
      <c r="D377" s="241"/>
      <c r="E377" s="2"/>
      <c r="F377" s="2"/>
      <c r="G377" s="4"/>
      <c r="H377" s="4"/>
      <c r="I377" s="6"/>
      <c r="J377" s="2"/>
      <c r="K377" s="8"/>
      <c r="L377" s="8"/>
      <c r="M377" s="2"/>
      <c r="N377" s="2"/>
      <c r="O377" s="8"/>
      <c r="P377" s="2"/>
      <c r="Q377" s="2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"/>
      <c r="B378" s="2"/>
      <c r="C378" s="241"/>
      <c r="D378" s="241"/>
      <c r="E378" s="2"/>
      <c r="F378" s="2"/>
      <c r="G378" s="4"/>
      <c r="H378" s="4"/>
      <c r="I378" s="6"/>
      <c r="J378" s="2"/>
      <c r="K378" s="8"/>
      <c r="L378" s="8"/>
      <c r="M378" s="2"/>
      <c r="N378" s="2"/>
      <c r="O378" s="8"/>
      <c r="P378" s="2"/>
      <c r="Q378" s="2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"/>
      <c r="B379" s="2"/>
      <c r="C379" s="241"/>
      <c r="D379" s="241"/>
      <c r="E379" s="2"/>
      <c r="F379" s="2"/>
      <c r="G379" s="4"/>
      <c r="H379" s="4"/>
      <c r="I379" s="6"/>
      <c r="J379" s="2"/>
      <c r="K379" s="8"/>
      <c r="L379" s="8"/>
      <c r="M379" s="2"/>
      <c r="N379" s="2"/>
      <c r="O379" s="8"/>
      <c r="P379" s="2"/>
      <c r="Q379" s="2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"/>
      <c r="B380" s="2"/>
      <c r="C380" s="241"/>
      <c r="D380" s="241"/>
      <c r="E380" s="2"/>
      <c r="F380" s="2"/>
      <c r="G380" s="4"/>
      <c r="H380" s="4"/>
      <c r="I380" s="6"/>
      <c r="J380" s="2"/>
      <c r="K380" s="8"/>
      <c r="L380" s="8"/>
      <c r="M380" s="2"/>
      <c r="N380" s="2"/>
      <c r="O380" s="8"/>
      <c r="P380" s="2"/>
      <c r="Q380" s="2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"/>
      <c r="B381" s="2"/>
      <c r="C381" s="241"/>
      <c r="D381" s="241"/>
      <c r="E381" s="2"/>
      <c r="F381" s="2"/>
      <c r="G381" s="4"/>
      <c r="H381" s="4"/>
      <c r="I381" s="6"/>
      <c r="J381" s="2"/>
      <c r="K381" s="8"/>
      <c r="L381" s="8"/>
      <c r="M381" s="2"/>
      <c r="N381" s="2"/>
      <c r="O381" s="8"/>
      <c r="P381" s="2"/>
      <c r="Q381" s="2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"/>
      <c r="B382" s="2"/>
      <c r="C382" s="241"/>
      <c r="D382" s="241"/>
      <c r="E382" s="2"/>
      <c r="F382" s="2"/>
      <c r="G382" s="4"/>
      <c r="H382" s="4"/>
      <c r="I382" s="6"/>
      <c r="J382" s="2"/>
      <c r="K382" s="8"/>
      <c r="L382" s="8"/>
      <c r="M382" s="2"/>
      <c r="N382" s="2"/>
      <c r="O382" s="8"/>
      <c r="P382" s="2"/>
      <c r="Q382" s="2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"/>
      <c r="B383" s="2"/>
      <c r="C383" s="241"/>
      <c r="D383" s="241"/>
      <c r="E383" s="2"/>
      <c r="F383" s="2"/>
      <c r="G383" s="4"/>
      <c r="H383" s="4"/>
      <c r="I383" s="6"/>
      <c r="J383" s="2"/>
      <c r="K383" s="8"/>
      <c r="L383" s="8"/>
      <c r="M383" s="2"/>
      <c r="N383" s="2"/>
      <c r="O383" s="8"/>
      <c r="P383" s="2"/>
      <c r="Q383" s="2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"/>
      <c r="B384" s="2"/>
      <c r="C384" s="241"/>
      <c r="D384" s="241"/>
      <c r="E384" s="2"/>
      <c r="F384" s="2"/>
      <c r="G384" s="4"/>
      <c r="H384" s="4"/>
      <c r="I384" s="6"/>
      <c r="J384" s="2"/>
      <c r="K384" s="8"/>
      <c r="L384" s="8"/>
      <c r="M384" s="2"/>
      <c r="N384" s="2"/>
      <c r="O384" s="8"/>
      <c r="P384" s="2"/>
      <c r="Q384" s="2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"/>
      <c r="B385" s="2"/>
      <c r="C385" s="241"/>
      <c r="D385" s="241"/>
      <c r="E385" s="2"/>
      <c r="F385" s="2"/>
      <c r="G385" s="4"/>
      <c r="H385" s="4"/>
      <c r="I385" s="6"/>
      <c r="J385" s="2"/>
      <c r="K385" s="8"/>
      <c r="L385" s="8"/>
      <c r="M385" s="2"/>
      <c r="N385" s="2"/>
      <c r="O385" s="8"/>
      <c r="P385" s="2"/>
      <c r="Q385" s="2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"/>
      <c r="B386" s="2"/>
      <c r="C386" s="241"/>
      <c r="D386" s="241"/>
      <c r="E386" s="2"/>
      <c r="F386" s="2"/>
      <c r="G386" s="4"/>
      <c r="H386" s="4"/>
      <c r="I386" s="6"/>
      <c r="J386" s="2"/>
      <c r="K386" s="8"/>
      <c r="L386" s="8"/>
      <c r="M386" s="2"/>
      <c r="N386" s="2"/>
      <c r="O386" s="8"/>
      <c r="P386" s="2"/>
      <c r="Q386" s="2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"/>
      <c r="B387" s="2"/>
      <c r="C387" s="241"/>
      <c r="D387" s="241"/>
      <c r="E387" s="2"/>
      <c r="F387" s="2"/>
      <c r="G387" s="4"/>
      <c r="H387" s="4"/>
      <c r="I387" s="6"/>
      <c r="J387" s="2"/>
      <c r="K387" s="8"/>
      <c r="L387" s="8"/>
      <c r="M387" s="2"/>
      <c r="N387" s="2"/>
      <c r="O387" s="8"/>
      <c r="P387" s="2"/>
      <c r="Q387" s="2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"/>
      <c r="B388" s="2"/>
      <c r="C388" s="241"/>
      <c r="D388" s="241"/>
      <c r="E388" s="2"/>
      <c r="F388" s="2"/>
      <c r="G388" s="4"/>
      <c r="H388" s="4"/>
      <c r="I388" s="6"/>
      <c r="J388" s="2"/>
      <c r="K388" s="8"/>
      <c r="L388" s="8"/>
      <c r="M388" s="2"/>
      <c r="N388" s="2"/>
      <c r="O388" s="8"/>
      <c r="P388" s="2"/>
      <c r="Q388" s="2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"/>
      <c r="B389" s="2"/>
      <c r="C389" s="241"/>
      <c r="D389" s="241"/>
      <c r="E389" s="2"/>
      <c r="F389" s="2"/>
      <c r="G389" s="4"/>
      <c r="H389" s="4"/>
      <c r="I389" s="6"/>
      <c r="J389" s="2"/>
      <c r="K389" s="8"/>
      <c r="L389" s="8"/>
      <c r="M389" s="2"/>
      <c r="N389" s="2"/>
      <c r="O389" s="8"/>
      <c r="P389" s="2"/>
      <c r="Q389" s="2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"/>
      <c r="B390" s="2"/>
      <c r="C390" s="241"/>
      <c r="D390" s="241"/>
      <c r="E390" s="2"/>
      <c r="F390" s="2"/>
      <c r="G390" s="4"/>
      <c r="H390" s="4"/>
      <c r="I390" s="6"/>
      <c r="J390" s="2"/>
      <c r="K390" s="8"/>
      <c r="L390" s="8"/>
      <c r="M390" s="2"/>
      <c r="N390" s="2"/>
      <c r="O390" s="8"/>
      <c r="P390" s="2"/>
      <c r="Q390" s="2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"/>
      <c r="B391" s="2"/>
      <c r="C391" s="241"/>
      <c r="D391" s="241"/>
      <c r="E391" s="2"/>
      <c r="F391" s="2"/>
      <c r="G391" s="4"/>
      <c r="H391" s="4"/>
      <c r="I391" s="6"/>
      <c r="J391" s="2"/>
      <c r="K391" s="8"/>
      <c r="L391" s="8"/>
      <c r="M391" s="2"/>
      <c r="N391" s="2"/>
      <c r="O391" s="8"/>
      <c r="P391" s="2"/>
      <c r="Q391" s="2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"/>
      <c r="B392" s="2"/>
      <c r="C392" s="241"/>
      <c r="D392" s="241"/>
      <c r="E392" s="2"/>
      <c r="F392" s="2"/>
      <c r="G392" s="4"/>
      <c r="H392" s="4"/>
      <c r="I392" s="6"/>
      <c r="J392" s="2"/>
      <c r="K392" s="8"/>
      <c r="L392" s="8"/>
      <c r="M392" s="2"/>
      <c r="N392" s="2"/>
      <c r="O392" s="8"/>
      <c r="P392" s="2"/>
      <c r="Q392" s="2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"/>
      <c r="B393" s="2"/>
      <c r="C393" s="241"/>
      <c r="D393" s="241"/>
      <c r="E393" s="2"/>
      <c r="F393" s="2"/>
      <c r="G393" s="4"/>
      <c r="H393" s="4"/>
      <c r="I393" s="6"/>
      <c r="J393" s="2"/>
      <c r="K393" s="8"/>
      <c r="L393" s="8"/>
      <c r="M393" s="2"/>
      <c r="N393" s="2"/>
      <c r="O393" s="8"/>
      <c r="P393" s="2"/>
      <c r="Q393" s="2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"/>
      <c r="B394" s="2"/>
      <c r="C394" s="241"/>
      <c r="D394" s="241"/>
      <c r="E394" s="2"/>
      <c r="F394" s="2"/>
      <c r="G394" s="4"/>
      <c r="H394" s="4"/>
      <c r="I394" s="6"/>
      <c r="J394" s="2"/>
      <c r="K394" s="8"/>
      <c r="L394" s="8"/>
      <c r="M394" s="2"/>
      <c r="N394" s="2"/>
      <c r="O394" s="8"/>
      <c r="P394" s="2"/>
      <c r="Q394" s="2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"/>
      <c r="B395" s="2"/>
      <c r="C395" s="241"/>
      <c r="D395" s="241"/>
      <c r="E395" s="2"/>
      <c r="F395" s="2"/>
      <c r="G395" s="4"/>
      <c r="H395" s="4"/>
      <c r="I395" s="6"/>
      <c r="J395" s="2"/>
      <c r="K395" s="8"/>
      <c r="L395" s="8"/>
      <c r="M395" s="2"/>
      <c r="N395" s="2"/>
      <c r="O395" s="8"/>
      <c r="P395" s="2"/>
      <c r="Q395" s="2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"/>
      <c r="B396" s="2"/>
      <c r="C396" s="241"/>
      <c r="D396" s="241"/>
      <c r="E396" s="2"/>
      <c r="F396" s="2"/>
      <c r="G396" s="4"/>
      <c r="H396" s="4"/>
      <c r="I396" s="6"/>
      <c r="J396" s="2"/>
      <c r="K396" s="8"/>
      <c r="L396" s="8"/>
      <c r="M396" s="2"/>
      <c r="N396" s="2"/>
      <c r="O396" s="8"/>
      <c r="P396" s="2"/>
      <c r="Q396" s="2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"/>
      <c r="B397" s="2"/>
      <c r="C397" s="241"/>
      <c r="D397" s="241"/>
      <c r="E397" s="2"/>
      <c r="F397" s="2"/>
      <c r="G397" s="4"/>
      <c r="H397" s="4"/>
      <c r="I397" s="6"/>
      <c r="J397" s="2"/>
      <c r="K397" s="8"/>
      <c r="L397" s="8"/>
      <c r="M397" s="2"/>
      <c r="N397" s="2"/>
      <c r="O397" s="8"/>
      <c r="P397" s="2"/>
      <c r="Q397" s="2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"/>
      <c r="B398" s="2"/>
      <c r="C398" s="241"/>
      <c r="D398" s="241"/>
      <c r="E398" s="2"/>
      <c r="F398" s="2"/>
      <c r="G398" s="4"/>
      <c r="H398" s="4"/>
      <c r="I398" s="6"/>
      <c r="J398" s="2"/>
      <c r="K398" s="8"/>
      <c r="L398" s="8"/>
      <c r="M398" s="2"/>
      <c r="N398" s="2"/>
      <c r="O398" s="8"/>
      <c r="P398" s="2"/>
      <c r="Q398" s="2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"/>
      <c r="B399" s="2"/>
      <c r="C399" s="241"/>
      <c r="D399" s="241"/>
      <c r="E399" s="2"/>
      <c r="F399" s="2"/>
      <c r="G399" s="4"/>
      <c r="H399" s="4"/>
      <c r="I399" s="6"/>
      <c r="J399" s="2"/>
      <c r="K399" s="8"/>
      <c r="L399" s="8"/>
      <c r="M399" s="2"/>
      <c r="N399" s="2"/>
      <c r="O399" s="8"/>
      <c r="P399" s="2"/>
      <c r="Q399" s="2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"/>
      <c r="B400" s="2"/>
      <c r="C400" s="241"/>
      <c r="D400" s="241"/>
      <c r="E400" s="2"/>
      <c r="F400" s="2"/>
      <c r="G400" s="4"/>
      <c r="H400" s="4"/>
      <c r="I400" s="6"/>
      <c r="J400" s="2"/>
      <c r="K400" s="8"/>
      <c r="L400" s="8"/>
      <c r="M400" s="2"/>
      <c r="N400" s="2"/>
      <c r="O400" s="8"/>
      <c r="P400" s="2"/>
      <c r="Q400" s="2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"/>
      <c r="B401" s="2"/>
      <c r="C401" s="241"/>
      <c r="D401" s="241"/>
      <c r="E401" s="2"/>
      <c r="F401" s="2"/>
      <c r="G401" s="4"/>
      <c r="H401" s="4"/>
      <c r="I401" s="6"/>
      <c r="J401" s="2"/>
      <c r="K401" s="8"/>
      <c r="L401" s="8"/>
      <c r="M401" s="2"/>
      <c r="N401" s="2"/>
      <c r="O401" s="8"/>
      <c r="P401" s="2"/>
      <c r="Q401" s="2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"/>
      <c r="B402" s="2"/>
      <c r="C402" s="241"/>
      <c r="D402" s="241"/>
      <c r="E402" s="2"/>
      <c r="F402" s="2"/>
      <c r="G402" s="4"/>
      <c r="H402" s="4"/>
      <c r="I402" s="6"/>
      <c r="J402" s="2"/>
      <c r="K402" s="8"/>
      <c r="L402" s="8"/>
      <c r="M402" s="2"/>
      <c r="N402" s="2"/>
      <c r="O402" s="8"/>
      <c r="P402" s="2"/>
      <c r="Q402" s="2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"/>
      <c r="B403" s="2"/>
      <c r="C403" s="241"/>
      <c r="D403" s="241"/>
      <c r="E403" s="2"/>
      <c r="F403" s="2"/>
      <c r="G403" s="4"/>
      <c r="H403" s="4"/>
      <c r="I403" s="6"/>
      <c r="J403" s="2"/>
      <c r="K403" s="8"/>
      <c r="L403" s="8"/>
      <c r="M403" s="2"/>
      <c r="N403" s="2"/>
      <c r="O403" s="8"/>
      <c r="P403" s="2"/>
      <c r="Q403" s="2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"/>
      <c r="B404" s="2"/>
      <c r="C404" s="241"/>
      <c r="D404" s="241"/>
      <c r="E404" s="2"/>
      <c r="F404" s="2"/>
      <c r="G404" s="4"/>
      <c r="H404" s="4"/>
      <c r="I404" s="6"/>
      <c r="J404" s="2"/>
      <c r="K404" s="8"/>
      <c r="L404" s="8"/>
      <c r="M404" s="2"/>
      <c r="N404" s="2"/>
      <c r="O404" s="8"/>
      <c r="P404" s="2"/>
      <c r="Q404" s="2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"/>
      <c r="B405" s="2"/>
      <c r="C405" s="241"/>
      <c r="D405" s="241"/>
      <c r="E405" s="2"/>
      <c r="F405" s="2"/>
      <c r="G405" s="4"/>
      <c r="H405" s="4"/>
      <c r="I405" s="6"/>
      <c r="J405" s="2"/>
      <c r="K405" s="8"/>
      <c r="L405" s="8"/>
      <c r="M405" s="2"/>
      <c r="N405" s="2"/>
      <c r="O405" s="8"/>
      <c r="P405" s="2"/>
      <c r="Q405" s="2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"/>
      <c r="B406" s="2"/>
      <c r="C406" s="241"/>
      <c r="D406" s="241"/>
      <c r="E406" s="2"/>
      <c r="F406" s="2"/>
      <c r="G406" s="4"/>
      <c r="H406" s="4"/>
      <c r="I406" s="6"/>
      <c r="J406" s="2"/>
      <c r="K406" s="8"/>
      <c r="L406" s="8"/>
      <c r="M406" s="2"/>
      <c r="N406" s="2"/>
      <c r="O406" s="8"/>
      <c r="P406" s="2"/>
      <c r="Q406" s="2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"/>
      <c r="B407" s="2"/>
      <c r="C407" s="241"/>
      <c r="D407" s="241"/>
      <c r="E407" s="2"/>
      <c r="F407" s="2"/>
      <c r="G407" s="4"/>
      <c r="H407" s="4"/>
      <c r="I407" s="6"/>
      <c r="J407" s="2"/>
      <c r="K407" s="8"/>
      <c r="L407" s="8"/>
      <c r="M407" s="2"/>
      <c r="N407" s="2"/>
      <c r="O407" s="8"/>
      <c r="P407" s="2"/>
      <c r="Q407" s="2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"/>
      <c r="B408" s="2"/>
      <c r="C408" s="241"/>
      <c r="D408" s="241"/>
      <c r="E408" s="2"/>
      <c r="F408" s="2"/>
      <c r="G408" s="4"/>
      <c r="H408" s="4"/>
      <c r="I408" s="6"/>
      <c r="J408" s="2"/>
      <c r="K408" s="8"/>
      <c r="L408" s="8"/>
      <c r="M408" s="2"/>
      <c r="N408" s="2"/>
      <c r="O408" s="8"/>
      <c r="P408" s="2"/>
      <c r="Q408" s="2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"/>
      <c r="B409" s="2"/>
      <c r="C409" s="241"/>
      <c r="D409" s="241"/>
      <c r="E409" s="2"/>
      <c r="F409" s="2"/>
      <c r="G409" s="4"/>
      <c r="H409" s="4"/>
      <c r="I409" s="6"/>
      <c r="J409" s="2"/>
      <c r="K409" s="8"/>
      <c r="L409" s="8"/>
      <c r="M409" s="2"/>
      <c r="N409" s="2"/>
      <c r="O409" s="8"/>
      <c r="P409" s="2"/>
      <c r="Q409" s="2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"/>
      <c r="B410" s="2"/>
      <c r="C410" s="241"/>
      <c r="D410" s="241"/>
      <c r="E410" s="2"/>
      <c r="F410" s="2"/>
      <c r="G410" s="4"/>
      <c r="H410" s="4"/>
      <c r="I410" s="6"/>
      <c r="J410" s="2"/>
      <c r="K410" s="8"/>
      <c r="L410" s="8"/>
      <c r="M410" s="2"/>
      <c r="N410" s="2"/>
      <c r="O410" s="8"/>
      <c r="P410" s="2"/>
      <c r="Q410" s="2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"/>
      <c r="B411" s="2"/>
      <c r="C411" s="241"/>
      <c r="D411" s="241"/>
      <c r="E411" s="2"/>
      <c r="F411" s="2"/>
      <c r="G411" s="4"/>
      <c r="H411" s="4"/>
      <c r="I411" s="6"/>
      <c r="J411" s="2"/>
      <c r="K411" s="8"/>
      <c r="L411" s="8"/>
      <c r="M411" s="2"/>
      <c r="N411" s="2"/>
      <c r="O411" s="8"/>
      <c r="P411" s="2"/>
      <c r="Q411" s="2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"/>
      <c r="B412" s="2"/>
      <c r="C412" s="241"/>
      <c r="D412" s="241"/>
      <c r="E412" s="2"/>
      <c r="F412" s="2"/>
      <c r="G412" s="4"/>
      <c r="H412" s="4"/>
      <c r="I412" s="6"/>
      <c r="J412" s="2"/>
      <c r="K412" s="8"/>
      <c r="L412" s="8"/>
      <c r="M412" s="2"/>
      <c r="N412" s="2"/>
      <c r="O412" s="8"/>
      <c r="P412" s="2"/>
      <c r="Q412" s="2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"/>
      <c r="B413" s="2"/>
      <c r="C413" s="241"/>
      <c r="D413" s="241"/>
      <c r="E413" s="2"/>
      <c r="F413" s="2"/>
      <c r="G413" s="4"/>
      <c r="H413" s="4"/>
      <c r="I413" s="6"/>
      <c r="J413" s="2"/>
      <c r="K413" s="8"/>
      <c r="L413" s="8"/>
      <c r="M413" s="2"/>
      <c r="N413" s="2"/>
      <c r="O413" s="8"/>
      <c r="P413" s="2"/>
      <c r="Q413" s="2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"/>
      <c r="B414" s="2"/>
      <c r="C414" s="241"/>
      <c r="D414" s="241"/>
      <c r="E414" s="2"/>
      <c r="F414" s="2"/>
      <c r="G414" s="4"/>
      <c r="H414" s="4"/>
      <c r="I414" s="6"/>
      <c r="J414" s="2"/>
      <c r="K414" s="8"/>
      <c r="L414" s="8"/>
      <c r="M414" s="2"/>
      <c r="N414" s="2"/>
      <c r="O414" s="8"/>
      <c r="P414" s="2"/>
      <c r="Q414" s="2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"/>
      <c r="B415" s="2"/>
      <c r="C415" s="241"/>
      <c r="D415" s="241"/>
      <c r="E415" s="2"/>
      <c r="F415" s="2"/>
      <c r="G415" s="4"/>
      <c r="H415" s="4"/>
      <c r="I415" s="6"/>
      <c r="J415" s="2"/>
      <c r="K415" s="8"/>
      <c r="L415" s="8"/>
      <c r="M415" s="2"/>
      <c r="N415" s="2"/>
      <c r="O415" s="8"/>
      <c r="P415" s="2"/>
      <c r="Q415" s="2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"/>
      <c r="B416" s="2"/>
      <c r="C416" s="241"/>
      <c r="D416" s="241"/>
      <c r="E416" s="2"/>
      <c r="F416" s="2"/>
      <c r="G416" s="4"/>
      <c r="H416" s="4"/>
      <c r="I416" s="6"/>
      <c r="J416" s="2"/>
      <c r="K416" s="8"/>
      <c r="L416" s="8"/>
      <c r="M416" s="2"/>
      <c r="N416" s="2"/>
      <c r="O416" s="8"/>
      <c r="P416" s="2"/>
      <c r="Q416" s="2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"/>
      <c r="B417" s="2"/>
      <c r="C417" s="241"/>
      <c r="D417" s="241"/>
      <c r="E417" s="2"/>
      <c r="F417" s="2"/>
      <c r="G417" s="4"/>
      <c r="H417" s="4"/>
      <c r="I417" s="6"/>
      <c r="J417" s="2"/>
      <c r="K417" s="8"/>
      <c r="L417" s="8"/>
      <c r="M417" s="2"/>
      <c r="N417" s="2"/>
      <c r="O417" s="8"/>
      <c r="P417" s="2"/>
      <c r="Q417" s="2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"/>
      <c r="B418" s="2"/>
      <c r="C418" s="241"/>
      <c r="D418" s="241"/>
      <c r="E418" s="2"/>
      <c r="F418" s="2"/>
      <c r="G418" s="4"/>
      <c r="H418" s="4"/>
      <c r="I418" s="6"/>
      <c r="J418" s="2"/>
      <c r="K418" s="8"/>
      <c r="L418" s="8"/>
      <c r="M418" s="2"/>
      <c r="N418" s="2"/>
      <c r="O418" s="8"/>
      <c r="P418" s="2"/>
      <c r="Q418" s="2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"/>
      <c r="B419" s="2"/>
      <c r="C419" s="241"/>
      <c r="D419" s="241"/>
      <c r="E419" s="2"/>
      <c r="F419" s="2"/>
      <c r="G419" s="4"/>
      <c r="H419" s="4"/>
      <c r="I419" s="6"/>
      <c r="J419" s="2"/>
      <c r="K419" s="8"/>
      <c r="L419" s="8"/>
      <c r="M419" s="2"/>
      <c r="N419" s="2"/>
      <c r="O419" s="8"/>
      <c r="P419" s="2"/>
      <c r="Q419" s="2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"/>
      <c r="B420" s="2"/>
      <c r="C420" s="241"/>
      <c r="D420" s="241"/>
      <c r="E420" s="2"/>
      <c r="F420" s="2"/>
      <c r="G420" s="4"/>
      <c r="H420" s="4"/>
      <c r="I420" s="6"/>
      <c r="J420" s="2"/>
      <c r="K420" s="8"/>
      <c r="L420" s="8"/>
      <c r="M420" s="2"/>
      <c r="N420" s="2"/>
      <c r="O420" s="8"/>
      <c r="P420" s="2"/>
      <c r="Q420" s="2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"/>
      <c r="B421" s="2"/>
      <c r="C421" s="241"/>
      <c r="D421" s="241"/>
      <c r="E421" s="2"/>
      <c r="F421" s="2"/>
      <c r="G421" s="4"/>
      <c r="H421" s="4"/>
      <c r="I421" s="6"/>
      <c r="J421" s="2"/>
      <c r="K421" s="8"/>
      <c r="L421" s="8"/>
      <c r="M421" s="2"/>
      <c r="N421" s="2"/>
      <c r="O421" s="8"/>
      <c r="P421" s="2"/>
      <c r="Q421" s="2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"/>
      <c r="B422" s="2"/>
      <c r="C422" s="241"/>
      <c r="D422" s="241"/>
      <c r="E422" s="2"/>
      <c r="F422" s="2"/>
      <c r="G422" s="4"/>
      <c r="H422" s="4"/>
      <c r="I422" s="6"/>
      <c r="J422" s="2"/>
      <c r="K422" s="8"/>
      <c r="L422" s="8"/>
      <c r="M422" s="2"/>
      <c r="N422" s="2"/>
      <c r="O422" s="8"/>
      <c r="P422" s="2"/>
      <c r="Q422" s="2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"/>
      <c r="B423" s="2"/>
      <c r="C423" s="241"/>
      <c r="D423" s="241"/>
      <c r="E423" s="2"/>
      <c r="F423" s="2"/>
      <c r="G423" s="4"/>
      <c r="H423" s="4"/>
      <c r="I423" s="6"/>
      <c r="J423" s="2"/>
      <c r="K423" s="8"/>
      <c r="L423" s="8"/>
      <c r="M423" s="2"/>
      <c r="N423" s="2"/>
      <c r="O423" s="8"/>
      <c r="P423" s="2"/>
      <c r="Q423" s="2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"/>
      <c r="B424" s="2"/>
      <c r="C424" s="241"/>
      <c r="D424" s="241"/>
      <c r="E424" s="2"/>
      <c r="F424" s="2"/>
      <c r="G424" s="4"/>
      <c r="H424" s="4"/>
      <c r="I424" s="6"/>
      <c r="J424" s="2"/>
      <c r="K424" s="8"/>
      <c r="L424" s="8"/>
      <c r="M424" s="2"/>
      <c r="N424" s="2"/>
      <c r="O424" s="8"/>
      <c r="P424" s="2"/>
      <c r="Q424" s="2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"/>
      <c r="B425" s="2"/>
      <c r="C425" s="241"/>
      <c r="D425" s="241"/>
      <c r="E425" s="2"/>
      <c r="F425" s="2"/>
      <c r="G425" s="4"/>
      <c r="H425" s="4"/>
      <c r="I425" s="6"/>
      <c r="J425" s="2"/>
      <c r="K425" s="8"/>
      <c r="L425" s="8"/>
      <c r="M425" s="2"/>
      <c r="N425" s="2"/>
      <c r="O425" s="8"/>
      <c r="P425" s="2"/>
      <c r="Q425" s="2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"/>
      <c r="B426" s="2"/>
      <c r="C426" s="241"/>
      <c r="D426" s="241"/>
      <c r="E426" s="2"/>
      <c r="F426" s="2"/>
      <c r="G426" s="4"/>
      <c r="H426" s="4"/>
      <c r="I426" s="6"/>
      <c r="J426" s="2"/>
      <c r="K426" s="8"/>
      <c r="L426" s="8"/>
      <c r="M426" s="2"/>
      <c r="N426" s="2"/>
      <c r="O426" s="8"/>
      <c r="P426" s="2"/>
      <c r="Q426" s="2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"/>
      <c r="B427" s="2"/>
      <c r="C427" s="241"/>
      <c r="D427" s="241"/>
      <c r="E427" s="2"/>
      <c r="F427" s="2"/>
      <c r="G427" s="4"/>
      <c r="H427" s="4"/>
      <c r="I427" s="6"/>
      <c r="J427" s="2"/>
      <c r="K427" s="8"/>
      <c r="L427" s="8"/>
      <c r="M427" s="2"/>
      <c r="N427" s="2"/>
      <c r="O427" s="8"/>
      <c r="P427" s="2"/>
      <c r="Q427" s="2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"/>
      <c r="B428" s="2"/>
      <c r="C428" s="241"/>
      <c r="D428" s="241"/>
      <c r="E428" s="2"/>
      <c r="F428" s="2"/>
      <c r="G428" s="4"/>
      <c r="H428" s="4"/>
      <c r="I428" s="6"/>
      <c r="J428" s="2"/>
      <c r="K428" s="8"/>
      <c r="L428" s="8"/>
      <c r="M428" s="2"/>
      <c r="N428" s="2"/>
      <c r="O428" s="8"/>
      <c r="P428" s="2"/>
      <c r="Q428" s="2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"/>
      <c r="B429" s="2"/>
      <c r="C429" s="241"/>
      <c r="D429" s="241"/>
      <c r="E429" s="2"/>
      <c r="F429" s="2"/>
      <c r="G429" s="4"/>
      <c r="H429" s="4"/>
      <c r="I429" s="6"/>
      <c r="J429" s="2"/>
      <c r="K429" s="8"/>
      <c r="L429" s="8"/>
      <c r="M429" s="2"/>
      <c r="N429" s="2"/>
      <c r="O429" s="8"/>
      <c r="P429" s="2"/>
      <c r="Q429" s="2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"/>
      <c r="B430" s="2"/>
      <c r="C430" s="241"/>
      <c r="D430" s="241"/>
      <c r="E430" s="2"/>
      <c r="F430" s="2"/>
      <c r="G430" s="4"/>
      <c r="H430" s="4"/>
      <c r="I430" s="6"/>
      <c r="J430" s="2"/>
      <c r="K430" s="8"/>
      <c r="L430" s="8"/>
      <c r="M430" s="2"/>
      <c r="N430" s="2"/>
      <c r="O430" s="8"/>
      <c r="P430" s="2"/>
      <c r="Q430" s="2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"/>
      <c r="B431" s="2"/>
      <c r="C431" s="241"/>
      <c r="D431" s="241"/>
      <c r="E431" s="2"/>
      <c r="F431" s="2"/>
      <c r="G431" s="4"/>
      <c r="H431" s="4"/>
      <c r="I431" s="6"/>
      <c r="J431" s="2"/>
      <c r="K431" s="8"/>
      <c r="L431" s="8"/>
      <c r="M431" s="2"/>
      <c r="N431" s="2"/>
      <c r="O431" s="8"/>
      <c r="P431" s="2"/>
      <c r="Q431" s="2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"/>
      <c r="B432" s="2"/>
      <c r="C432" s="241"/>
      <c r="D432" s="241"/>
      <c r="E432" s="2"/>
      <c r="F432" s="2"/>
      <c r="G432" s="4"/>
      <c r="H432" s="4"/>
      <c r="I432" s="6"/>
      <c r="J432" s="2"/>
      <c r="K432" s="8"/>
      <c r="L432" s="8"/>
      <c r="M432" s="2"/>
      <c r="N432" s="2"/>
      <c r="O432" s="8"/>
      <c r="P432" s="2"/>
      <c r="Q432" s="2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"/>
      <c r="B433" s="2"/>
      <c r="C433" s="241"/>
      <c r="D433" s="241"/>
      <c r="E433" s="2"/>
      <c r="F433" s="2"/>
      <c r="G433" s="4"/>
      <c r="H433" s="4"/>
      <c r="I433" s="6"/>
      <c r="J433" s="2"/>
      <c r="K433" s="8"/>
      <c r="L433" s="8"/>
      <c r="M433" s="2"/>
      <c r="N433" s="2"/>
      <c r="O433" s="8"/>
      <c r="P433" s="2"/>
      <c r="Q433" s="2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"/>
      <c r="B434" s="2"/>
      <c r="C434" s="241"/>
      <c r="D434" s="241"/>
      <c r="E434" s="2"/>
      <c r="F434" s="2"/>
      <c r="G434" s="4"/>
      <c r="H434" s="4"/>
      <c r="I434" s="6"/>
      <c r="J434" s="2"/>
      <c r="K434" s="8"/>
      <c r="L434" s="8"/>
      <c r="M434" s="2"/>
      <c r="N434" s="2"/>
      <c r="O434" s="8"/>
      <c r="P434" s="2"/>
      <c r="Q434" s="2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"/>
      <c r="B435" s="2"/>
      <c r="C435" s="241"/>
      <c r="D435" s="241"/>
      <c r="E435" s="2"/>
      <c r="F435" s="2"/>
      <c r="G435" s="4"/>
      <c r="H435" s="4"/>
      <c r="I435" s="6"/>
      <c r="J435" s="2"/>
      <c r="K435" s="8"/>
      <c r="L435" s="8"/>
      <c r="M435" s="2"/>
      <c r="N435" s="2"/>
      <c r="O435" s="8"/>
      <c r="P435" s="2"/>
      <c r="Q435" s="2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"/>
      <c r="B436" s="2"/>
      <c r="C436" s="241"/>
      <c r="D436" s="241"/>
      <c r="E436" s="2"/>
      <c r="F436" s="2"/>
      <c r="G436" s="4"/>
      <c r="H436" s="4"/>
      <c r="I436" s="6"/>
      <c r="J436" s="2"/>
      <c r="K436" s="8"/>
      <c r="L436" s="8"/>
      <c r="M436" s="2"/>
      <c r="N436" s="2"/>
      <c r="O436" s="8"/>
      <c r="P436" s="2"/>
      <c r="Q436" s="2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"/>
      <c r="B437" s="2"/>
      <c r="C437" s="241"/>
      <c r="D437" s="241"/>
      <c r="E437" s="2"/>
      <c r="F437" s="2"/>
      <c r="G437" s="4"/>
      <c r="H437" s="4"/>
      <c r="I437" s="6"/>
      <c r="J437" s="2"/>
      <c r="K437" s="8"/>
      <c r="L437" s="8"/>
      <c r="M437" s="2"/>
      <c r="N437" s="2"/>
      <c r="O437" s="8"/>
      <c r="P437" s="2"/>
      <c r="Q437" s="2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"/>
      <c r="B438" s="2"/>
      <c r="C438" s="241"/>
      <c r="D438" s="241"/>
      <c r="E438" s="2"/>
      <c r="F438" s="2"/>
      <c r="G438" s="4"/>
      <c r="H438" s="4"/>
      <c r="I438" s="6"/>
      <c r="J438" s="2"/>
      <c r="K438" s="8"/>
      <c r="L438" s="8"/>
      <c r="M438" s="2"/>
      <c r="N438" s="2"/>
      <c r="O438" s="8"/>
      <c r="P438" s="2"/>
      <c r="Q438" s="2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"/>
      <c r="B439" s="2"/>
      <c r="C439" s="241"/>
      <c r="D439" s="241"/>
      <c r="E439" s="2"/>
      <c r="F439" s="2"/>
      <c r="G439" s="4"/>
      <c r="H439" s="4"/>
      <c r="I439" s="6"/>
      <c r="J439" s="2"/>
      <c r="K439" s="8"/>
      <c r="L439" s="8"/>
      <c r="M439" s="2"/>
      <c r="N439" s="2"/>
      <c r="O439" s="8"/>
      <c r="P439" s="2"/>
      <c r="Q439" s="2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"/>
      <c r="B440" s="2"/>
      <c r="C440" s="241"/>
      <c r="D440" s="241"/>
      <c r="E440" s="2"/>
      <c r="F440" s="2"/>
      <c r="G440" s="4"/>
      <c r="H440" s="4"/>
      <c r="I440" s="6"/>
      <c r="J440" s="2"/>
      <c r="K440" s="8"/>
      <c r="L440" s="8"/>
      <c r="M440" s="2"/>
      <c r="N440" s="2"/>
      <c r="O440" s="8"/>
      <c r="P440" s="2"/>
      <c r="Q440" s="2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"/>
      <c r="B441" s="2"/>
      <c r="C441" s="241"/>
      <c r="D441" s="241"/>
      <c r="E441" s="2"/>
      <c r="F441" s="2"/>
      <c r="G441" s="4"/>
      <c r="H441" s="4"/>
      <c r="I441" s="6"/>
      <c r="J441" s="2"/>
      <c r="K441" s="8"/>
      <c r="L441" s="8"/>
      <c r="M441" s="2"/>
      <c r="N441" s="2"/>
      <c r="O441" s="8"/>
      <c r="P441" s="2"/>
      <c r="Q441" s="2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"/>
      <c r="B442" s="2"/>
      <c r="C442" s="241"/>
      <c r="D442" s="241"/>
      <c r="E442" s="2"/>
      <c r="F442" s="2"/>
      <c r="G442" s="4"/>
      <c r="H442" s="4"/>
      <c r="I442" s="6"/>
      <c r="J442" s="2"/>
      <c r="K442" s="8"/>
      <c r="L442" s="8"/>
      <c r="M442" s="2"/>
      <c r="N442" s="2"/>
      <c r="O442" s="8"/>
      <c r="P442" s="2"/>
      <c r="Q442" s="2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"/>
      <c r="B443" s="2"/>
      <c r="C443" s="241"/>
      <c r="D443" s="241"/>
      <c r="E443" s="2"/>
      <c r="F443" s="2"/>
      <c r="G443" s="4"/>
      <c r="H443" s="4"/>
      <c r="I443" s="6"/>
      <c r="J443" s="2"/>
      <c r="K443" s="8"/>
      <c r="L443" s="8"/>
      <c r="M443" s="2"/>
      <c r="N443" s="2"/>
      <c r="O443" s="8"/>
      <c r="P443" s="2"/>
      <c r="Q443" s="2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"/>
      <c r="B444" s="2"/>
      <c r="C444" s="241"/>
      <c r="D444" s="241"/>
      <c r="E444" s="2"/>
      <c r="F444" s="2"/>
      <c r="G444" s="4"/>
      <c r="H444" s="4"/>
      <c r="I444" s="6"/>
      <c r="J444" s="2"/>
      <c r="K444" s="8"/>
      <c r="L444" s="8"/>
      <c r="M444" s="2"/>
      <c r="N444" s="2"/>
      <c r="O444" s="8"/>
      <c r="P444" s="2"/>
      <c r="Q444" s="2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"/>
      <c r="B445" s="2"/>
      <c r="C445" s="241"/>
      <c r="D445" s="241"/>
      <c r="E445" s="2"/>
      <c r="F445" s="2"/>
      <c r="G445" s="4"/>
      <c r="H445" s="4"/>
      <c r="I445" s="6"/>
      <c r="J445" s="2"/>
      <c r="K445" s="8"/>
      <c r="L445" s="8"/>
      <c r="M445" s="2"/>
      <c r="N445" s="2"/>
      <c r="O445" s="8"/>
      <c r="P445" s="2"/>
      <c r="Q445" s="2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"/>
      <c r="B446" s="2"/>
      <c r="C446" s="241"/>
      <c r="D446" s="241"/>
      <c r="E446" s="2"/>
      <c r="F446" s="2"/>
      <c r="G446" s="4"/>
      <c r="H446" s="4"/>
      <c r="I446" s="6"/>
      <c r="J446" s="2"/>
      <c r="K446" s="8"/>
      <c r="L446" s="8"/>
      <c r="M446" s="2"/>
      <c r="N446" s="2"/>
      <c r="O446" s="8"/>
      <c r="P446" s="2"/>
      <c r="Q446" s="2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"/>
      <c r="B447" s="2"/>
      <c r="C447" s="241"/>
      <c r="D447" s="241"/>
      <c r="E447" s="2"/>
      <c r="F447" s="2"/>
      <c r="G447" s="4"/>
      <c r="H447" s="4"/>
      <c r="I447" s="6"/>
      <c r="J447" s="2"/>
      <c r="K447" s="8"/>
      <c r="L447" s="8"/>
      <c r="M447" s="2"/>
      <c r="N447" s="2"/>
      <c r="O447" s="8"/>
      <c r="P447" s="2"/>
      <c r="Q447" s="2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"/>
      <c r="B448" s="2"/>
      <c r="C448" s="241"/>
      <c r="D448" s="241"/>
      <c r="E448" s="2"/>
      <c r="F448" s="2"/>
      <c r="G448" s="4"/>
      <c r="H448" s="4"/>
      <c r="I448" s="6"/>
      <c r="J448" s="2"/>
      <c r="K448" s="8"/>
      <c r="L448" s="8"/>
      <c r="M448" s="2"/>
      <c r="N448" s="2"/>
      <c r="O448" s="8"/>
      <c r="P448" s="2"/>
      <c r="Q448" s="2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"/>
      <c r="B449" s="2"/>
      <c r="C449" s="241"/>
      <c r="D449" s="241"/>
      <c r="E449" s="2"/>
      <c r="F449" s="2"/>
      <c r="G449" s="4"/>
      <c r="H449" s="4"/>
      <c r="I449" s="6"/>
      <c r="J449" s="2"/>
      <c r="K449" s="8"/>
      <c r="L449" s="8"/>
      <c r="M449" s="2"/>
      <c r="N449" s="2"/>
      <c r="O449" s="8"/>
      <c r="P449" s="2"/>
      <c r="Q449" s="2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"/>
      <c r="B450" s="2"/>
      <c r="C450" s="241"/>
      <c r="D450" s="241"/>
      <c r="E450" s="2"/>
      <c r="F450" s="2"/>
      <c r="G450" s="4"/>
      <c r="H450" s="4"/>
      <c r="I450" s="6"/>
      <c r="J450" s="2"/>
      <c r="K450" s="8"/>
      <c r="L450" s="8"/>
      <c r="M450" s="2"/>
      <c r="N450" s="2"/>
      <c r="O450" s="8"/>
      <c r="P450" s="2"/>
      <c r="Q450" s="2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"/>
      <c r="B451" s="2"/>
      <c r="C451" s="241"/>
      <c r="D451" s="241"/>
      <c r="E451" s="2"/>
      <c r="F451" s="2"/>
      <c r="G451" s="4"/>
      <c r="H451" s="4"/>
      <c r="I451" s="6"/>
      <c r="J451" s="2"/>
      <c r="K451" s="8"/>
      <c r="L451" s="8"/>
      <c r="M451" s="2"/>
      <c r="N451" s="2"/>
      <c r="O451" s="8"/>
      <c r="P451" s="2"/>
      <c r="Q451" s="2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"/>
      <c r="B452" s="2"/>
      <c r="C452" s="241"/>
      <c r="D452" s="241"/>
      <c r="E452" s="2"/>
      <c r="F452" s="2"/>
      <c r="G452" s="4"/>
      <c r="H452" s="4"/>
      <c r="I452" s="6"/>
      <c r="J452" s="2"/>
      <c r="K452" s="8"/>
      <c r="L452" s="8"/>
      <c r="M452" s="2"/>
      <c r="N452" s="2"/>
      <c r="O452" s="8"/>
      <c r="P452" s="2"/>
      <c r="Q452" s="2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"/>
      <c r="B453" s="2"/>
      <c r="C453" s="241"/>
      <c r="D453" s="241"/>
      <c r="E453" s="2"/>
      <c r="F453" s="2"/>
      <c r="G453" s="4"/>
      <c r="H453" s="4"/>
      <c r="I453" s="6"/>
      <c r="J453" s="2"/>
      <c r="K453" s="8"/>
      <c r="L453" s="8"/>
      <c r="M453" s="2"/>
      <c r="N453" s="2"/>
      <c r="O453" s="8"/>
      <c r="P453" s="2"/>
      <c r="Q453" s="2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"/>
      <c r="B454" s="2"/>
      <c r="C454" s="241"/>
      <c r="D454" s="241"/>
      <c r="E454" s="2"/>
      <c r="F454" s="2"/>
      <c r="G454" s="4"/>
      <c r="H454" s="4"/>
      <c r="I454" s="6"/>
      <c r="J454" s="2"/>
      <c r="K454" s="8"/>
      <c r="L454" s="8"/>
      <c r="M454" s="2"/>
      <c r="N454" s="2"/>
      <c r="O454" s="8"/>
      <c r="P454" s="2"/>
      <c r="Q454" s="2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"/>
      <c r="B455" s="2"/>
      <c r="C455" s="241"/>
      <c r="D455" s="241"/>
      <c r="E455" s="2"/>
      <c r="F455" s="2"/>
      <c r="G455" s="4"/>
      <c r="H455" s="4"/>
      <c r="I455" s="6"/>
      <c r="J455" s="2"/>
      <c r="K455" s="8"/>
      <c r="L455" s="8"/>
      <c r="M455" s="2"/>
      <c r="N455" s="2"/>
      <c r="O455" s="8"/>
      <c r="P455" s="2"/>
      <c r="Q455" s="2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"/>
      <c r="B456" s="2"/>
      <c r="C456" s="241"/>
      <c r="D456" s="241"/>
      <c r="E456" s="2"/>
      <c r="F456" s="2"/>
      <c r="G456" s="4"/>
      <c r="H456" s="4"/>
      <c r="I456" s="6"/>
      <c r="J456" s="2"/>
      <c r="K456" s="8"/>
      <c r="L456" s="8"/>
      <c r="M456" s="2"/>
      <c r="N456" s="2"/>
      <c r="O456" s="8"/>
      <c r="P456" s="2"/>
      <c r="Q456" s="2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"/>
      <c r="B457" s="2"/>
      <c r="C457" s="241"/>
      <c r="D457" s="241"/>
      <c r="E457" s="2"/>
      <c r="F457" s="2"/>
      <c r="G457" s="4"/>
      <c r="H457" s="4"/>
      <c r="I457" s="6"/>
      <c r="J457" s="2"/>
      <c r="K457" s="8"/>
      <c r="L457" s="8"/>
      <c r="M457" s="2"/>
      <c r="N457" s="2"/>
      <c r="O457" s="8"/>
      <c r="P457" s="2"/>
      <c r="Q457" s="2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"/>
      <c r="B458" s="2"/>
      <c r="C458" s="241"/>
      <c r="D458" s="241"/>
      <c r="E458" s="2"/>
      <c r="F458" s="2"/>
      <c r="G458" s="4"/>
      <c r="H458" s="4"/>
      <c r="I458" s="6"/>
      <c r="J458" s="2"/>
      <c r="K458" s="8"/>
      <c r="L458" s="8"/>
      <c r="M458" s="2"/>
      <c r="N458" s="2"/>
      <c r="O458" s="8"/>
      <c r="P458" s="2"/>
      <c r="Q458" s="2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"/>
      <c r="B459" s="2"/>
      <c r="C459" s="241"/>
      <c r="D459" s="241"/>
      <c r="E459" s="2"/>
      <c r="F459" s="2"/>
      <c r="G459" s="4"/>
      <c r="H459" s="4"/>
      <c r="I459" s="6"/>
      <c r="J459" s="2"/>
      <c r="K459" s="8"/>
      <c r="L459" s="8"/>
      <c r="M459" s="2"/>
      <c r="N459" s="2"/>
      <c r="O459" s="8"/>
      <c r="P459" s="2"/>
      <c r="Q459" s="2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"/>
      <c r="B460" s="2"/>
      <c r="C460" s="241"/>
      <c r="D460" s="241"/>
      <c r="E460" s="2"/>
      <c r="F460" s="2"/>
      <c r="G460" s="4"/>
      <c r="H460" s="4"/>
      <c r="I460" s="6"/>
      <c r="J460" s="2"/>
      <c r="K460" s="8"/>
      <c r="L460" s="8"/>
      <c r="M460" s="2"/>
      <c r="N460" s="2"/>
      <c r="O460" s="8"/>
      <c r="P460" s="2"/>
      <c r="Q460" s="2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"/>
      <c r="B461" s="2"/>
      <c r="C461" s="241"/>
      <c r="D461" s="241"/>
      <c r="E461" s="2"/>
      <c r="F461" s="2"/>
      <c r="G461" s="4"/>
      <c r="H461" s="4"/>
      <c r="I461" s="6"/>
      <c r="J461" s="2"/>
      <c r="K461" s="8"/>
      <c r="L461" s="8"/>
      <c r="M461" s="2"/>
      <c r="N461" s="2"/>
      <c r="O461" s="8"/>
      <c r="P461" s="2"/>
      <c r="Q461" s="2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"/>
      <c r="B462" s="2"/>
      <c r="C462" s="241"/>
      <c r="D462" s="241"/>
      <c r="E462" s="2"/>
      <c r="F462" s="2"/>
      <c r="G462" s="4"/>
      <c r="H462" s="4"/>
      <c r="I462" s="6"/>
      <c r="J462" s="2"/>
      <c r="K462" s="8"/>
      <c r="L462" s="8"/>
      <c r="M462" s="2"/>
      <c r="N462" s="2"/>
      <c r="O462" s="8"/>
      <c r="P462" s="2"/>
      <c r="Q462" s="2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"/>
      <c r="B463" s="2"/>
      <c r="C463" s="241"/>
      <c r="D463" s="241"/>
      <c r="E463" s="2"/>
      <c r="F463" s="2"/>
      <c r="G463" s="4"/>
      <c r="H463" s="4"/>
      <c r="I463" s="6"/>
      <c r="J463" s="2"/>
      <c r="K463" s="8"/>
      <c r="L463" s="8"/>
      <c r="M463" s="2"/>
      <c r="N463" s="2"/>
      <c r="O463" s="8"/>
      <c r="P463" s="2"/>
      <c r="Q463" s="2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"/>
      <c r="B464" s="2"/>
      <c r="C464" s="241"/>
      <c r="D464" s="241"/>
      <c r="E464" s="2"/>
      <c r="F464" s="2"/>
      <c r="G464" s="4"/>
      <c r="H464" s="4"/>
      <c r="I464" s="6"/>
      <c r="J464" s="2"/>
      <c r="K464" s="8"/>
      <c r="L464" s="8"/>
      <c r="M464" s="2"/>
      <c r="N464" s="2"/>
      <c r="O464" s="8"/>
      <c r="P464" s="2"/>
      <c r="Q464" s="2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"/>
      <c r="B465" s="2"/>
      <c r="C465" s="241"/>
      <c r="D465" s="241"/>
      <c r="E465" s="2"/>
      <c r="F465" s="2"/>
      <c r="G465" s="4"/>
      <c r="H465" s="4"/>
      <c r="I465" s="6"/>
      <c r="J465" s="2"/>
      <c r="K465" s="8"/>
      <c r="L465" s="8"/>
      <c r="M465" s="2"/>
      <c r="N465" s="2"/>
      <c r="O465" s="8"/>
      <c r="P465" s="2"/>
      <c r="Q465" s="2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"/>
      <c r="B466" s="2"/>
      <c r="C466" s="241"/>
      <c r="D466" s="241"/>
      <c r="E466" s="2"/>
      <c r="F466" s="2"/>
      <c r="G466" s="4"/>
      <c r="H466" s="4"/>
      <c r="I466" s="6"/>
      <c r="J466" s="2"/>
      <c r="K466" s="8"/>
      <c r="L466" s="8"/>
      <c r="M466" s="2"/>
      <c r="N466" s="2"/>
      <c r="O466" s="8"/>
      <c r="P466" s="2"/>
      <c r="Q466" s="2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"/>
      <c r="B467" s="2"/>
      <c r="C467" s="241"/>
      <c r="D467" s="241"/>
      <c r="E467" s="2"/>
      <c r="F467" s="2"/>
      <c r="G467" s="4"/>
      <c r="H467" s="4"/>
      <c r="I467" s="6"/>
      <c r="J467" s="2"/>
      <c r="K467" s="8"/>
      <c r="L467" s="8"/>
      <c r="M467" s="2"/>
      <c r="N467" s="2"/>
      <c r="O467" s="8"/>
      <c r="P467" s="2"/>
      <c r="Q467" s="2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"/>
      <c r="B468" s="2"/>
      <c r="C468" s="241"/>
      <c r="D468" s="241"/>
      <c r="E468" s="2"/>
      <c r="F468" s="2"/>
      <c r="G468" s="4"/>
      <c r="H468" s="4"/>
      <c r="I468" s="6"/>
      <c r="J468" s="2"/>
      <c r="K468" s="8"/>
      <c r="L468" s="8"/>
      <c r="M468" s="2"/>
      <c r="N468" s="2"/>
      <c r="O468" s="8"/>
      <c r="P468" s="2"/>
      <c r="Q468" s="2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"/>
      <c r="B469" s="2"/>
      <c r="C469" s="241"/>
      <c r="D469" s="241"/>
      <c r="E469" s="2"/>
      <c r="F469" s="2"/>
      <c r="G469" s="4"/>
      <c r="H469" s="4"/>
      <c r="I469" s="6"/>
      <c r="J469" s="2"/>
      <c r="K469" s="8"/>
      <c r="L469" s="8"/>
      <c r="M469" s="2"/>
      <c r="N469" s="2"/>
      <c r="O469" s="8"/>
      <c r="P469" s="2"/>
      <c r="Q469" s="2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"/>
      <c r="B470" s="2"/>
      <c r="C470" s="241"/>
      <c r="D470" s="241"/>
      <c r="E470" s="2"/>
      <c r="F470" s="2"/>
      <c r="G470" s="4"/>
      <c r="H470" s="4"/>
      <c r="I470" s="6"/>
      <c r="J470" s="2"/>
      <c r="K470" s="8"/>
      <c r="L470" s="8"/>
      <c r="M470" s="2"/>
      <c r="N470" s="2"/>
      <c r="O470" s="8"/>
      <c r="P470" s="2"/>
      <c r="Q470" s="2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"/>
      <c r="B471" s="2"/>
      <c r="C471" s="241"/>
      <c r="D471" s="241"/>
      <c r="E471" s="2"/>
      <c r="F471" s="2"/>
      <c r="G471" s="4"/>
      <c r="H471" s="4"/>
      <c r="I471" s="6"/>
      <c r="J471" s="2"/>
      <c r="K471" s="8"/>
      <c r="L471" s="8"/>
      <c r="M471" s="2"/>
      <c r="N471" s="2"/>
      <c r="O471" s="8"/>
      <c r="P471" s="2"/>
      <c r="Q471" s="2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"/>
      <c r="B472" s="2"/>
      <c r="C472" s="241"/>
      <c r="D472" s="241"/>
      <c r="E472" s="2"/>
      <c r="F472" s="2"/>
      <c r="G472" s="4"/>
      <c r="H472" s="4"/>
      <c r="I472" s="6"/>
      <c r="J472" s="2"/>
      <c r="K472" s="8"/>
      <c r="L472" s="8"/>
      <c r="M472" s="2"/>
      <c r="N472" s="2"/>
      <c r="O472" s="8"/>
      <c r="P472" s="2"/>
      <c r="Q472" s="2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"/>
      <c r="B473" s="2"/>
      <c r="C473" s="241"/>
      <c r="D473" s="241"/>
      <c r="E473" s="2"/>
      <c r="F473" s="2"/>
      <c r="G473" s="4"/>
      <c r="H473" s="4"/>
      <c r="I473" s="6"/>
      <c r="J473" s="2"/>
      <c r="K473" s="8"/>
      <c r="L473" s="8"/>
      <c r="M473" s="2"/>
      <c r="N473" s="2"/>
      <c r="O473" s="8"/>
      <c r="P473" s="2"/>
      <c r="Q473" s="2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"/>
      <c r="B474" s="2"/>
      <c r="C474" s="241"/>
      <c r="D474" s="241"/>
      <c r="E474" s="2"/>
      <c r="F474" s="2"/>
      <c r="G474" s="4"/>
      <c r="H474" s="4"/>
      <c r="I474" s="6"/>
      <c r="J474" s="2"/>
      <c r="K474" s="8"/>
      <c r="L474" s="8"/>
      <c r="M474" s="2"/>
      <c r="N474" s="2"/>
      <c r="O474" s="8"/>
      <c r="P474" s="2"/>
      <c r="Q474" s="2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"/>
      <c r="B475" s="2"/>
      <c r="C475" s="241"/>
      <c r="D475" s="241"/>
      <c r="E475" s="2"/>
      <c r="F475" s="2"/>
      <c r="G475" s="4"/>
      <c r="H475" s="4"/>
      <c r="I475" s="6"/>
      <c r="J475" s="2"/>
      <c r="K475" s="8"/>
      <c r="L475" s="8"/>
      <c r="M475" s="2"/>
      <c r="N475" s="2"/>
      <c r="O475" s="8"/>
      <c r="P475" s="2"/>
      <c r="Q475" s="2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"/>
      <c r="B476" s="2"/>
      <c r="C476" s="241"/>
      <c r="D476" s="241"/>
      <c r="E476" s="2"/>
      <c r="F476" s="2"/>
      <c r="G476" s="4"/>
      <c r="H476" s="4"/>
      <c r="I476" s="6"/>
      <c r="J476" s="2"/>
      <c r="K476" s="8"/>
      <c r="L476" s="8"/>
      <c r="M476" s="2"/>
      <c r="N476" s="2"/>
      <c r="O476" s="8"/>
      <c r="P476" s="2"/>
      <c r="Q476" s="2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"/>
      <c r="B477" s="2"/>
      <c r="C477" s="241"/>
      <c r="D477" s="241"/>
      <c r="E477" s="2"/>
      <c r="F477" s="2"/>
      <c r="G477" s="4"/>
      <c r="H477" s="4"/>
      <c r="I477" s="6"/>
      <c r="J477" s="2"/>
      <c r="K477" s="8"/>
      <c r="L477" s="8"/>
      <c r="M477" s="2"/>
      <c r="N477" s="2"/>
      <c r="O477" s="8"/>
      <c r="P477" s="2"/>
      <c r="Q477" s="2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"/>
      <c r="B478" s="2"/>
      <c r="C478" s="241"/>
      <c r="D478" s="241"/>
      <c r="E478" s="2"/>
      <c r="F478" s="2"/>
      <c r="G478" s="4"/>
      <c r="H478" s="4"/>
      <c r="I478" s="6"/>
      <c r="J478" s="2"/>
      <c r="K478" s="8"/>
      <c r="L478" s="8"/>
      <c r="M478" s="2"/>
      <c r="N478" s="2"/>
      <c r="O478" s="8"/>
      <c r="P478" s="2"/>
      <c r="Q478" s="2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"/>
      <c r="B479" s="2"/>
      <c r="C479" s="241"/>
      <c r="D479" s="241"/>
      <c r="E479" s="2"/>
      <c r="F479" s="2"/>
      <c r="G479" s="4"/>
      <c r="H479" s="4"/>
      <c r="I479" s="6"/>
      <c r="J479" s="2"/>
      <c r="K479" s="8"/>
      <c r="L479" s="8"/>
      <c r="M479" s="2"/>
      <c r="N479" s="2"/>
      <c r="O479" s="8"/>
      <c r="P479" s="2"/>
      <c r="Q479" s="2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"/>
      <c r="B480" s="2"/>
      <c r="C480" s="241"/>
      <c r="D480" s="241"/>
      <c r="E480" s="2"/>
      <c r="F480" s="2"/>
      <c r="G480" s="4"/>
      <c r="H480" s="4"/>
      <c r="I480" s="6"/>
      <c r="J480" s="2"/>
      <c r="K480" s="8"/>
      <c r="L480" s="8"/>
      <c r="M480" s="2"/>
      <c r="N480" s="2"/>
      <c r="O480" s="8"/>
      <c r="P480" s="2"/>
      <c r="Q480" s="2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"/>
      <c r="B481" s="2"/>
      <c r="C481" s="241"/>
      <c r="D481" s="241"/>
      <c r="E481" s="2"/>
      <c r="F481" s="2"/>
      <c r="G481" s="4"/>
      <c r="H481" s="4"/>
      <c r="I481" s="6"/>
      <c r="J481" s="2"/>
      <c r="K481" s="8"/>
      <c r="L481" s="8"/>
      <c r="M481" s="2"/>
      <c r="N481" s="2"/>
      <c r="O481" s="8"/>
      <c r="P481" s="2"/>
      <c r="Q481" s="2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"/>
      <c r="B482" s="2"/>
      <c r="C482" s="241"/>
      <c r="D482" s="241"/>
      <c r="E482" s="2"/>
      <c r="F482" s="2"/>
      <c r="G482" s="4"/>
      <c r="H482" s="4"/>
      <c r="I482" s="6"/>
      <c r="J482" s="2"/>
      <c r="K482" s="8"/>
      <c r="L482" s="8"/>
      <c r="M482" s="2"/>
      <c r="N482" s="2"/>
      <c r="O482" s="8"/>
      <c r="P482" s="2"/>
      <c r="Q482" s="2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"/>
      <c r="B483" s="2"/>
      <c r="C483" s="241"/>
      <c r="D483" s="241"/>
      <c r="E483" s="2"/>
      <c r="F483" s="2"/>
      <c r="G483" s="4"/>
      <c r="H483" s="4"/>
      <c r="I483" s="6"/>
      <c r="J483" s="2"/>
      <c r="K483" s="8"/>
      <c r="L483" s="8"/>
      <c r="M483" s="2"/>
      <c r="N483" s="2"/>
      <c r="O483" s="8"/>
      <c r="P483" s="2"/>
      <c r="Q483" s="2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"/>
      <c r="B484" s="2"/>
      <c r="C484" s="241"/>
      <c r="D484" s="241"/>
      <c r="E484" s="2"/>
      <c r="F484" s="2"/>
      <c r="G484" s="4"/>
      <c r="H484" s="4"/>
      <c r="I484" s="6"/>
      <c r="J484" s="2"/>
      <c r="K484" s="8"/>
      <c r="L484" s="8"/>
      <c r="M484" s="2"/>
      <c r="N484" s="2"/>
      <c r="O484" s="8"/>
      <c r="P484" s="2"/>
      <c r="Q484" s="2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"/>
      <c r="B485" s="2"/>
      <c r="C485" s="241"/>
      <c r="D485" s="241"/>
      <c r="E485" s="2"/>
      <c r="F485" s="2"/>
      <c r="G485" s="4"/>
      <c r="H485" s="4"/>
      <c r="I485" s="6"/>
      <c r="J485" s="2"/>
      <c r="K485" s="8"/>
      <c r="L485" s="8"/>
      <c r="M485" s="2"/>
      <c r="N485" s="2"/>
      <c r="O485" s="8"/>
      <c r="P485" s="2"/>
      <c r="Q485" s="2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"/>
      <c r="B486" s="2"/>
      <c r="C486" s="241"/>
      <c r="D486" s="241"/>
      <c r="E486" s="2"/>
      <c r="F486" s="2"/>
      <c r="G486" s="4"/>
      <c r="H486" s="4"/>
      <c r="I486" s="6"/>
      <c r="J486" s="2"/>
      <c r="K486" s="8"/>
      <c r="L486" s="8"/>
      <c r="M486" s="2"/>
      <c r="N486" s="2"/>
      <c r="O486" s="8"/>
      <c r="P486" s="2"/>
      <c r="Q486" s="2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"/>
      <c r="B487" s="2"/>
      <c r="C487" s="241"/>
      <c r="D487" s="241"/>
      <c r="E487" s="2"/>
      <c r="F487" s="2"/>
      <c r="G487" s="4"/>
      <c r="H487" s="4"/>
      <c r="I487" s="6"/>
      <c r="J487" s="2"/>
      <c r="K487" s="8"/>
      <c r="L487" s="8"/>
      <c r="M487" s="2"/>
      <c r="N487" s="2"/>
      <c r="O487" s="8"/>
      <c r="P487" s="2"/>
      <c r="Q487" s="2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"/>
      <c r="B488" s="2"/>
      <c r="C488" s="241"/>
      <c r="D488" s="241"/>
      <c r="E488" s="2"/>
      <c r="F488" s="2"/>
      <c r="G488" s="4"/>
      <c r="H488" s="4"/>
      <c r="I488" s="6"/>
      <c r="J488" s="2"/>
      <c r="K488" s="8"/>
      <c r="L488" s="8"/>
      <c r="M488" s="2"/>
      <c r="N488" s="2"/>
      <c r="O488" s="8"/>
      <c r="P488" s="2"/>
      <c r="Q488" s="2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"/>
      <c r="B489" s="2"/>
      <c r="C489" s="241"/>
      <c r="D489" s="241"/>
      <c r="E489" s="2"/>
      <c r="F489" s="2"/>
      <c r="G489" s="4"/>
      <c r="H489" s="4"/>
      <c r="I489" s="6"/>
      <c r="J489" s="2"/>
      <c r="K489" s="8"/>
      <c r="L489" s="8"/>
      <c r="M489" s="2"/>
      <c r="N489" s="2"/>
      <c r="O489" s="8"/>
      <c r="P489" s="2"/>
      <c r="Q489" s="2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"/>
      <c r="B490" s="2"/>
      <c r="C490" s="241"/>
      <c r="D490" s="241"/>
      <c r="E490" s="2"/>
      <c r="F490" s="2"/>
      <c r="G490" s="4"/>
      <c r="H490" s="4"/>
      <c r="I490" s="6"/>
      <c r="J490" s="2"/>
      <c r="K490" s="8"/>
      <c r="L490" s="8"/>
      <c r="M490" s="2"/>
      <c r="N490" s="2"/>
      <c r="O490" s="8"/>
      <c r="P490" s="2"/>
      <c r="Q490" s="2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"/>
      <c r="B491" s="2"/>
      <c r="C491" s="241"/>
      <c r="D491" s="241"/>
      <c r="E491" s="2"/>
      <c r="F491" s="2"/>
      <c r="G491" s="4"/>
      <c r="H491" s="4"/>
      <c r="I491" s="6"/>
      <c r="J491" s="2"/>
      <c r="K491" s="8"/>
      <c r="L491" s="8"/>
      <c r="M491" s="2"/>
      <c r="N491" s="2"/>
      <c r="O491" s="8"/>
      <c r="P491" s="2"/>
      <c r="Q491" s="2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"/>
      <c r="B492" s="2"/>
      <c r="C492" s="241"/>
      <c r="D492" s="241"/>
      <c r="E492" s="2"/>
      <c r="F492" s="2"/>
      <c r="G492" s="4"/>
      <c r="H492" s="4"/>
      <c r="I492" s="6"/>
      <c r="J492" s="2"/>
      <c r="K492" s="8"/>
      <c r="L492" s="8"/>
      <c r="M492" s="2"/>
      <c r="N492" s="2"/>
      <c r="O492" s="8"/>
      <c r="P492" s="2"/>
      <c r="Q492" s="2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"/>
      <c r="B493" s="2"/>
      <c r="C493" s="241"/>
      <c r="D493" s="241"/>
      <c r="E493" s="2"/>
      <c r="F493" s="2"/>
      <c r="G493" s="4"/>
      <c r="H493" s="4"/>
      <c r="I493" s="6"/>
      <c r="J493" s="2"/>
      <c r="K493" s="8"/>
      <c r="L493" s="8"/>
      <c r="M493" s="2"/>
      <c r="N493" s="2"/>
      <c r="O493" s="8"/>
      <c r="P493" s="2"/>
      <c r="Q493" s="2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"/>
      <c r="B494" s="2"/>
      <c r="C494" s="241"/>
      <c r="D494" s="241"/>
      <c r="E494" s="2"/>
      <c r="F494" s="2"/>
      <c r="G494" s="4"/>
      <c r="H494" s="4"/>
      <c r="I494" s="6"/>
      <c r="J494" s="2"/>
      <c r="K494" s="8"/>
      <c r="L494" s="8"/>
      <c r="M494" s="2"/>
      <c r="N494" s="2"/>
      <c r="O494" s="8"/>
      <c r="P494" s="2"/>
      <c r="Q494" s="2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"/>
      <c r="B495" s="2"/>
      <c r="C495" s="241"/>
      <c r="D495" s="241"/>
      <c r="E495" s="2"/>
      <c r="F495" s="2"/>
      <c r="G495" s="4"/>
      <c r="H495" s="4"/>
      <c r="I495" s="6"/>
      <c r="J495" s="2"/>
      <c r="K495" s="8"/>
      <c r="L495" s="8"/>
      <c r="M495" s="2"/>
      <c r="N495" s="2"/>
      <c r="O495" s="8"/>
      <c r="P495" s="2"/>
      <c r="Q495" s="2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"/>
      <c r="B496" s="2"/>
      <c r="C496" s="241"/>
      <c r="D496" s="241"/>
      <c r="E496" s="2"/>
      <c r="F496" s="2"/>
      <c r="G496" s="4"/>
      <c r="H496" s="4"/>
      <c r="I496" s="6"/>
      <c r="J496" s="2"/>
      <c r="K496" s="8"/>
      <c r="L496" s="8"/>
      <c r="M496" s="2"/>
      <c r="N496" s="2"/>
      <c r="O496" s="8"/>
      <c r="P496" s="2"/>
      <c r="Q496" s="2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"/>
      <c r="B497" s="2"/>
      <c r="C497" s="241"/>
      <c r="D497" s="241"/>
      <c r="E497" s="2"/>
      <c r="F497" s="2"/>
      <c r="G497" s="4"/>
      <c r="H497" s="4"/>
      <c r="I497" s="6"/>
      <c r="J497" s="2"/>
      <c r="K497" s="8"/>
      <c r="L497" s="8"/>
      <c r="M497" s="2"/>
      <c r="N497" s="2"/>
      <c r="O497" s="8"/>
      <c r="P497" s="2"/>
      <c r="Q497" s="2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"/>
      <c r="B498" s="2"/>
      <c r="C498" s="241"/>
      <c r="D498" s="241"/>
      <c r="E498" s="2"/>
      <c r="F498" s="2"/>
      <c r="G498" s="4"/>
      <c r="H498" s="4"/>
      <c r="I498" s="6"/>
      <c r="J498" s="2"/>
      <c r="K498" s="8"/>
      <c r="L498" s="8"/>
      <c r="M498" s="2"/>
      <c r="N498" s="2"/>
      <c r="O498" s="8"/>
      <c r="P498" s="2"/>
      <c r="Q498" s="2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"/>
      <c r="B499" s="2"/>
      <c r="C499" s="241"/>
      <c r="D499" s="241"/>
      <c r="E499" s="2"/>
      <c r="F499" s="2"/>
      <c r="G499" s="4"/>
      <c r="H499" s="4"/>
      <c r="I499" s="6"/>
      <c r="J499" s="2"/>
      <c r="K499" s="8"/>
      <c r="L499" s="8"/>
      <c r="M499" s="2"/>
      <c r="N499" s="2"/>
      <c r="O499" s="8"/>
      <c r="P499" s="2"/>
      <c r="Q499" s="2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"/>
      <c r="B500" s="2"/>
      <c r="C500" s="241"/>
      <c r="D500" s="241"/>
      <c r="E500" s="2"/>
      <c r="F500" s="2"/>
      <c r="G500" s="4"/>
      <c r="H500" s="4"/>
      <c r="I500" s="6"/>
      <c r="J500" s="2"/>
      <c r="K500" s="8"/>
      <c r="L500" s="8"/>
      <c r="M500" s="2"/>
      <c r="N500" s="2"/>
      <c r="O500" s="8"/>
      <c r="P500" s="2"/>
      <c r="Q500" s="2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"/>
      <c r="B501" s="2"/>
      <c r="C501" s="241"/>
      <c r="D501" s="241"/>
      <c r="E501" s="2"/>
      <c r="F501" s="2"/>
      <c r="G501" s="4"/>
      <c r="H501" s="4"/>
      <c r="I501" s="6"/>
      <c r="J501" s="2"/>
      <c r="K501" s="8"/>
      <c r="L501" s="8"/>
      <c r="M501" s="2"/>
      <c r="N501" s="2"/>
      <c r="O501" s="8"/>
      <c r="P501" s="2"/>
      <c r="Q501" s="2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"/>
      <c r="B502" s="2"/>
      <c r="C502" s="241"/>
      <c r="D502" s="241"/>
      <c r="E502" s="2"/>
      <c r="F502" s="2"/>
      <c r="G502" s="4"/>
      <c r="H502" s="4"/>
      <c r="I502" s="6"/>
      <c r="J502" s="2"/>
      <c r="K502" s="8"/>
      <c r="L502" s="8"/>
      <c r="M502" s="2"/>
      <c r="N502" s="2"/>
      <c r="O502" s="8"/>
      <c r="P502" s="2"/>
      <c r="Q502" s="2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"/>
      <c r="B503" s="2"/>
      <c r="C503" s="241"/>
      <c r="D503" s="241"/>
      <c r="E503" s="2"/>
      <c r="F503" s="2"/>
      <c r="G503" s="4"/>
      <c r="H503" s="4"/>
      <c r="I503" s="6"/>
      <c r="J503" s="2"/>
      <c r="K503" s="8"/>
      <c r="L503" s="8"/>
      <c r="M503" s="2"/>
      <c r="N503" s="2"/>
      <c r="O503" s="8"/>
      <c r="P503" s="2"/>
      <c r="Q503" s="2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"/>
      <c r="B504" s="2"/>
      <c r="C504" s="241"/>
      <c r="D504" s="241"/>
      <c r="E504" s="2"/>
      <c r="F504" s="2"/>
      <c r="G504" s="4"/>
      <c r="H504" s="4"/>
      <c r="I504" s="6"/>
      <c r="J504" s="2"/>
      <c r="K504" s="8"/>
      <c r="L504" s="8"/>
      <c r="M504" s="2"/>
      <c r="N504" s="2"/>
      <c r="O504" s="8"/>
      <c r="P504" s="2"/>
      <c r="Q504" s="2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"/>
      <c r="B505" s="2"/>
      <c r="C505" s="241"/>
      <c r="D505" s="241"/>
      <c r="E505" s="2"/>
      <c r="F505" s="2"/>
      <c r="G505" s="4"/>
      <c r="H505" s="4"/>
      <c r="I505" s="6"/>
      <c r="J505" s="2"/>
      <c r="K505" s="8"/>
      <c r="L505" s="8"/>
      <c r="M505" s="2"/>
      <c r="N505" s="2"/>
      <c r="O505" s="8"/>
      <c r="P505" s="2"/>
      <c r="Q505" s="2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"/>
      <c r="B506" s="2"/>
      <c r="C506" s="241"/>
      <c r="D506" s="241"/>
      <c r="E506" s="2"/>
      <c r="F506" s="2"/>
      <c r="G506" s="4"/>
      <c r="H506" s="4"/>
      <c r="I506" s="6"/>
      <c r="J506" s="2"/>
      <c r="K506" s="8"/>
      <c r="L506" s="8"/>
      <c r="M506" s="2"/>
      <c r="N506" s="2"/>
      <c r="O506" s="8"/>
      <c r="P506" s="2"/>
      <c r="Q506" s="2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"/>
      <c r="B507" s="2"/>
      <c r="C507" s="241"/>
      <c r="D507" s="241"/>
      <c r="E507" s="2"/>
      <c r="F507" s="2"/>
      <c r="G507" s="4"/>
      <c r="H507" s="4"/>
      <c r="I507" s="6"/>
      <c r="J507" s="2"/>
      <c r="K507" s="8"/>
      <c r="L507" s="8"/>
      <c r="M507" s="2"/>
      <c r="N507" s="2"/>
      <c r="O507" s="8"/>
      <c r="P507" s="2"/>
      <c r="Q507" s="2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"/>
      <c r="B508" s="2"/>
      <c r="C508" s="241"/>
      <c r="D508" s="241"/>
      <c r="E508" s="2"/>
      <c r="F508" s="2"/>
      <c r="G508" s="4"/>
      <c r="H508" s="4"/>
      <c r="I508" s="6"/>
      <c r="J508" s="2"/>
      <c r="K508" s="8"/>
      <c r="L508" s="8"/>
      <c r="M508" s="2"/>
      <c r="N508" s="2"/>
      <c r="O508" s="8"/>
      <c r="P508" s="2"/>
      <c r="Q508" s="2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"/>
      <c r="B509" s="2"/>
      <c r="C509" s="241"/>
      <c r="D509" s="241"/>
      <c r="E509" s="2"/>
      <c r="F509" s="2"/>
      <c r="G509" s="4"/>
      <c r="H509" s="4"/>
      <c r="I509" s="6"/>
      <c r="J509" s="2"/>
      <c r="K509" s="8"/>
      <c r="L509" s="8"/>
      <c r="M509" s="2"/>
      <c r="N509" s="2"/>
      <c r="O509" s="8"/>
      <c r="P509" s="2"/>
      <c r="Q509" s="2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"/>
      <c r="B510" s="2"/>
      <c r="C510" s="241"/>
      <c r="D510" s="241"/>
      <c r="E510" s="2"/>
      <c r="F510" s="2"/>
      <c r="G510" s="4"/>
      <c r="H510" s="4"/>
      <c r="I510" s="6"/>
      <c r="J510" s="2"/>
      <c r="K510" s="8"/>
      <c r="L510" s="8"/>
      <c r="M510" s="2"/>
      <c r="N510" s="2"/>
      <c r="O510" s="8"/>
      <c r="P510" s="2"/>
      <c r="Q510" s="2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"/>
      <c r="B511" s="2"/>
      <c r="C511" s="241"/>
      <c r="D511" s="241"/>
      <c r="E511" s="2"/>
      <c r="F511" s="2"/>
      <c r="G511" s="4"/>
      <c r="H511" s="4"/>
      <c r="I511" s="6"/>
      <c r="J511" s="2"/>
      <c r="K511" s="8"/>
      <c r="L511" s="8"/>
      <c r="M511" s="2"/>
      <c r="N511" s="2"/>
      <c r="O511" s="8"/>
      <c r="P511" s="2"/>
      <c r="Q511" s="2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"/>
      <c r="B512" s="2"/>
      <c r="C512" s="241"/>
      <c r="D512" s="241"/>
      <c r="E512" s="2"/>
      <c r="F512" s="2"/>
      <c r="G512" s="4"/>
      <c r="H512" s="4"/>
      <c r="I512" s="6"/>
      <c r="J512" s="2"/>
      <c r="K512" s="8"/>
      <c r="L512" s="8"/>
      <c r="M512" s="2"/>
      <c r="N512" s="2"/>
      <c r="O512" s="8"/>
      <c r="P512" s="2"/>
      <c r="Q512" s="2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"/>
      <c r="B513" s="2"/>
      <c r="C513" s="241"/>
      <c r="D513" s="241"/>
      <c r="E513" s="2"/>
      <c r="F513" s="2"/>
      <c r="G513" s="4"/>
      <c r="H513" s="4"/>
      <c r="I513" s="6"/>
      <c r="J513" s="2"/>
      <c r="K513" s="8"/>
      <c r="L513" s="8"/>
      <c r="M513" s="2"/>
      <c r="N513" s="2"/>
      <c r="O513" s="8"/>
      <c r="P513" s="2"/>
      <c r="Q513" s="2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"/>
      <c r="B514" s="2"/>
      <c r="C514" s="241"/>
      <c r="D514" s="241"/>
      <c r="E514" s="2"/>
      <c r="F514" s="2"/>
      <c r="G514" s="4"/>
      <c r="H514" s="4"/>
      <c r="I514" s="6"/>
      <c r="J514" s="2"/>
      <c r="K514" s="8"/>
      <c r="L514" s="8"/>
      <c r="M514" s="2"/>
      <c r="N514" s="2"/>
      <c r="O514" s="8"/>
      <c r="P514" s="2"/>
      <c r="Q514" s="2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"/>
      <c r="B515" s="2"/>
      <c r="C515" s="241"/>
      <c r="D515" s="241"/>
      <c r="E515" s="2"/>
      <c r="F515" s="2"/>
      <c r="G515" s="4"/>
      <c r="H515" s="4"/>
      <c r="I515" s="6"/>
      <c r="J515" s="2"/>
      <c r="K515" s="8"/>
      <c r="L515" s="8"/>
      <c r="M515" s="2"/>
      <c r="N515" s="2"/>
      <c r="O515" s="8"/>
      <c r="P515" s="2"/>
      <c r="Q515" s="2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"/>
      <c r="B516" s="2"/>
      <c r="C516" s="241"/>
      <c r="D516" s="241"/>
      <c r="E516" s="2"/>
      <c r="F516" s="2"/>
      <c r="G516" s="4"/>
      <c r="H516" s="4"/>
      <c r="I516" s="6"/>
      <c r="J516" s="2"/>
      <c r="K516" s="8"/>
      <c r="L516" s="8"/>
      <c r="M516" s="2"/>
      <c r="N516" s="2"/>
      <c r="O516" s="8"/>
      <c r="P516" s="2"/>
      <c r="Q516" s="2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"/>
      <c r="B517" s="2"/>
      <c r="C517" s="241"/>
      <c r="D517" s="241"/>
      <c r="E517" s="2"/>
      <c r="F517" s="2"/>
      <c r="G517" s="4"/>
      <c r="H517" s="4"/>
      <c r="I517" s="6"/>
      <c r="J517" s="2"/>
      <c r="K517" s="8"/>
      <c r="L517" s="8"/>
      <c r="M517" s="2"/>
      <c r="N517" s="2"/>
      <c r="O517" s="8"/>
      <c r="P517" s="2"/>
      <c r="Q517" s="2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"/>
      <c r="B518" s="2"/>
      <c r="C518" s="241"/>
      <c r="D518" s="241"/>
      <c r="E518" s="2"/>
      <c r="F518" s="2"/>
      <c r="G518" s="4"/>
      <c r="H518" s="4"/>
      <c r="I518" s="6"/>
      <c r="J518" s="2"/>
      <c r="K518" s="8"/>
      <c r="L518" s="8"/>
      <c r="M518" s="2"/>
      <c r="N518" s="2"/>
      <c r="O518" s="8"/>
      <c r="P518" s="2"/>
      <c r="Q518" s="2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"/>
      <c r="B519" s="2"/>
      <c r="C519" s="241"/>
      <c r="D519" s="241"/>
      <c r="E519" s="2"/>
      <c r="F519" s="2"/>
      <c r="G519" s="4"/>
      <c r="H519" s="4"/>
      <c r="I519" s="6"/>
      <c r="J519" s="2"/>
      <c r="K519" s="8"/>
      <c r="L519" s="8"/>
      <c r="M519" s="2"/>
      <c r="N519" s="2"/>
      <c r="O519" s="8"/>
      <c r="P519" s="2"/>
      <c r="Q519" s="2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"/>
      <c r="B520" s="2"/>
      <c r="C520" s="241"/>
      <c r="D520" s="241"/>
      <c r="E520" s="2"/>
      <c r="F520" s="2"/>
      <c r="G520" s="4"/>
      <c r="H520" s="4"/>
      <c r="I520" s="6"/>
      <c r="J520" s="2"/>
      <c r="K520" s="8"/>
      <c r="L520" s="8"/>
      <c r="M520" s="2"/>
      <c r="N520" s="2"/>
      <c r="O520" s="8"/>
      <c r="P520" s="2"/>
      <c r="Q520" s="2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"/>
      <c r="B521" s="2"/>
      <c r="C521" s="241"/>
      <c r="D521" s="241"/>
      <c r="E521" s="2"/>
      <c r="F521" s="2"/>
      <c r="G521" s="4"/>
      <c r="H521" s="4"/>
      <c r="I521" s="6"/>
      <c r="J521" s="2"/>
      <c r="K521" s="8"/>
      <c r="L521" s="8"/>
      <c r="M521" s="2"/>
      <c r="N521" s="2"/>
      <c r="O521" s="8"/>
      <c r="P521" s="2"/>
      <c r="Q521" s="2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"/>
      <c r="B522" s="2"/>
      <c r="C522" s="241"/>
      <c r="D522" s="241"/>
      <c r="E522" s="2"/>
      <c r="F522" s="2"/>
      <c r="G522" s="4"/>
      <c r="H522" s="4"/>
      <c r="I522" s="6"/>
      <c r="J522" s="2"/>
      <c r="K522" s="8"/>
      <c r="L522" s="8"/>
      <c r="M522" s="2"/>
      <c r="N522" s="2"/>
      <c r="O522" s="8"/>
      <c r="P522" s="2"/>
      <c r="Q522" s="2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"/>
      <c r="B523" s="2"/>
      <c r="C523" s="241"/>
      <c r="D523" s="241"/>
      <c r="E523" s="2"/>
      <c r="F523" s="2"/>
      <c r="G523" s="4"/>
      <c r="H523" s="4"/>
      <c r="I523" s="6"/>
      <c r="J523" s="2"/>
      <c r="K523" s="8"/>
      <c r="L523" s="8"/>
      <c r="M523" s="2"/>
      <c r="N523" s="2"/>
      <c r="O523" s="8"/>
      <c r="P523" s="2"/>
      <c r="Q523" s="2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"/>
      <c r="B524" s="2"/>
      <c r="C524" s="241"/>
      <c r="D524" s="241"/>
      <c r="E524" s="2"/>
      <c r="F524" s="2"/>
      <c r="G524" s="4"/>
      <c r="H524" s="4"/>
      <c r="I524" s="6"/>
      <c r="J524" s="2"/>
      <c r="K524" s="8"/>
      <c r="L524" s="8"/>
      <c r="M524" s="2"/>
      <c r="N524" s="2"/>
      <c r="O524" s="8"/>
      <c r="P524" s="2"/>
      <c r="Q524" s="2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"/>
      <c r="B525" s="2"/>
      <c r="C525" s="241"/>
      <c r="D525" s="241"/>
      <c r="E525" s="2"/>
      <c r="F525" s="2"/>
      <c r="G525" s="4"/>
      <c r="H525" s="4"/>
      <c r="I525" s="6"/>
      <c r="J525" s="2"/>
      <c r="K525" s="8"/>
      <c r="L525" s="8"/>
      <c r="M525" s="2"/>
      <c r="N525" s="2"/>
      <c r="O525" s="8"/>
      <c r="P525" s="2"/>
      <c r="Q525" s="2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"/>
      <c r="B526" s="2"/>
      <c r="C526" s="241"/>
      <c r="D526" s="241"/>
      <c r="E526" s="2"/>
      <c r="F526" s="2"/>
      <c r="G526" s="4"/>
      <c r="H526" s="4"/>
      <c r="I526" s="6"/>
      <c r="J526" s="2"/>
      <c r="K526" s="8"/>
      <c r="L526" s="8"/>
      <c r="M526" s="2"/>
      <c r="N526" s="2"/>
      <c r="O526" s="8"/>
      <c r="P526" s="2"/>
      <c r="Q526" s="2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"/>
      <c r="B527" s="2"/>
      <c r="C527" s="241"/>
      <c r="D527" s="241"/>
      <c r="E527" s="2"/>
      <c r="F527" s="2"/>
      <c r="G527" s="4"/>
      <c r="H527" s="4"/>
      <c r="I527" s="6"/>
      <c r="J527" s="2"/>
      <c r="K527" s="8"/>
      <c r="L527" s="8"/>
      <c r="M527" s="2"/>
      <c r="N527" s="2"/>
      <c r="O527" s="8"/>
      <c r="P527" s="2"/>
      <c r="Q527" s="2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"/>
      <c r="B528" s="2"/>
      <c r="C528" s="241"/>
      <c r="D528" s="241"/>
      <c r="E528" s="2"/>
      <c r="F528" s="2"/>
      <c r="G528" s="4"/>
      <c r="H528" s="4"/>
      <c r="I528" s="6"/>
      <c r="J528" s="2"/>
      <c r="K528" s="8"/>
      <c r="L528" s="8"/>
      <c r="M528" s="2"/>
      <c r="N528" s="2"/>
      <c r="O528" s="8"/>
      <c r="P528" s="2"/>
      <c r="Q528" s="2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"/>
      <c r="B529" s="2"/>
      <c r="C529" s="241"/>
      <c r="D529" s="241"/>
      <c r="E529" s="2"/>
      <c r="F529" s="2"/>
      <c r="G529" s="4"/>
      <c r="H529" s="4"/>
      <c r="I529" s="6"/>
      <c r="J529" s="2"/>
      <c r="K529" s="8"/>
      <c r="L529" s="8"/>
      <c r="M529" s="2"/>
      <c r="N529" s="2"/>
      <c r="O529" s="8"/>
      <c r="P529" s="2"/>
      <c r="Q529" s="2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"/>
      <c r="B530" s="2"/>
      <c r="C530" s="241"/>
      <c r="D530" s="241"/>
      <c r="E530" s="2"/>
      <c r="F530" s="2"/>
      <c r="G530" s="4"/>
      <c r="H530" s="4"/>
      <c r="I530" s="6"/>
      <c r="J530" s="2"/>
      <c r="K530" s="8"/>
      <c r="L530" s="8"/>
      <c r="M530" s="2"/>
      <c r="N530" s="2"/>
      <c r="O530" s="8"/>
      <c r="P530" s="2"/>
      <c r="Q530" s="2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"/>
      <c r="B531" s="2"/>
      <c r="C531" s="241"/>
      <c r="D531" s="241"/>
      <c r="E531" s="2"/>
      <c r="F531" s="2"/>
      <c r="G531" s="4"/>
      <c r="H531" s="4"/>
      <c r="I531" s="6"/>
      <c r="J531" s="2"/>
      <c r="K531" s="8"/>
      <c r="L531" s="8"/>
      <c r="M531" s="2"/>
      <c r="N531" s="2"/>
      <c r="O531" s="8"/>
      <c r="P531" s="2"/>
      <c r="Q531" s="2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"/>
      <c r="B532" s="2"/>
      <c r="C532" s="241"/>
      <c r="D532" s="241"/>
      <c r="E532" s="2"/>
      <c r="F532" s="2"/>
      <c r="G532" s="4"/>
      <c r="H532" s="4"/>
      <c r="I532" s="6"/>
      <c r="J532" s="2"/>
      <c r="K532" s="8"/>
      <c r="L532" s="8"/>
      <c r="M532" s="2"/>
      <c r="N532" s="2"/>
      <c r="O532" s="8"/>
      <c r="P532" s="2"/>
      <c r="Q532" s="2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"/>
      <c r="B533" s="2"/>
      <c r="C533" s="241"/>
      <c r="D533" s="241"/>
      <c r="E533" s="2"/>
      <c r="F533" s="2"/>
      <c r="G533" s="4"/>
      <c r="H533" s="4"/>
      <c r="I533" s="6"/>
      <c r="J533" s="2"/>
      <c r="K533" s="8"/>
      <c r="L533" s="8"/>
      <c r="M533" s="2"/>
      <c r="N533" s="2"/>
      <c r="O533" s="8"/>
      <c r="P533" s="2"/>
      <c r="Q533" s="2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"/>
      <c r="B534" s="2"/>
      <c r="C534" s="241"/>
      <c r="D534" s="241"/>
      <c r="E534" s="2"/>
      <c r="F534" s="2"/>
      <c r="G534" s="4"/>
      <c r="H534" s="4"/>
      <c r="I534" s="6"/>
      <c r="J534" s="2"/>
      <c r="K534" s="8"/>
      <c r="L534" s="8"/>
      <c r="M534" s="2"/>
      <c r="N534" s="2"/>
      <c r="O534" s="8"/>
      <c r="P534" s="2"/>
      <c r="Q534" s="2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"/>
      <c r="B535" s="2"/>
      <c r="C535" s="241"/>
      <c r="D535" s="241"/>
      <c r="E535" s="2"/>
      <c r="F535" s="2"/>
      <c r="G535" s="4"/>
      <c r="H535" s="4"/>
      <c r="I535" s="6"/>
      <c r="J535" s="2"/>
      <c r="K535" s="8"/>
      <c r="L535" s="8"/>
      <c r="M535" s="2"/>
      <c r="N535" s="2"/>
      <c r="O535" s="8"/>
      <c r="P535" s="2"/>
      <c r="Q535" s="2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"/>
      <c r="B536" s="2"/>
      <c r="C536" s="241"/>
      <c r="D536" s="241"/>
      <c r="E536" s="2"/>
      <c r="F536" s="2"/>
      <c r="G536" s="4"/>
      <c r="H536" s="4"/>
      <c r="I536" s="6"/>
      <c r="J536" s="2"/>
      <c r="K536" s="8"/>
      <c r="L536" s="8"/>
      <c r="M536" s="2"/>
      <c r="N536" s="2"/>
      <c r="O536" s="8"/>
      <c r="P536" s="2"/>
      <c r="Q536" s="2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"/>
      <c r="B537" s="2"/>
      <c r="C537" s="241"/>
      <c r="D537" s="241"/>
      <c r="E537" s="2"/>
      <c r="F537" s="2"/>
      <c r="G537" s="4"/>
      <c r="H537" s="4"/>
      <c r="I537" s="6"/>
      <c r="J537" s="2"/>
      <c r="K537" s="8"/>
      <c r="L537" s="8"/>
      <c r="M537" s="2"/>
      <c r="N537" s="2"/>
      <c r="O537" s="8"/>
      <c r="P537" s="2"/>
      <c r="Q537" s="2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"/>
      <c r="B538" s="2"/>
      <c r="C538" s="241"/>
      <c r="D538" s="241"/>
      <c r="E538" s="2"/>
      <c r="F538" s="2"/>
      <c r="G538" s="4"/>
      <c r="H538" s="4"/>
      <c r="I538" s="6"/>
      <c r="J538" s="2"/>
      <c r="K538" s="8"/>
      <c r="L538" s="8"/>
      <c r="M538" s="2"/>
      <c r="N538" s="2"/>
      <c r="O538" s="8"/>
      <c r="P538" s="2"/>
      <c r="Q538" s="2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"/>
      <c r="B539" s="2"/>
      <c r="C539" s="241"/>
      <c r="D539" s="241"/>
      <c r="E539" s="2"/>
      <c r="F539" s="2"/>
      <c r="G539" s="4"/>
      <c r="H539" s="4"/>
      <c r="I539" s="6"/>
      <c r="J539" s="2"/>
      <c r="K539" s="8"/>
      <c r="L539" s="8"/>
      <c r="M539" s="2"/>
      <c r="N539" s="2"/>
      <c r="O539" s="8"/>
      <c r="P539" s="2"/>
      <c r="Q539" s="2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"/>
      <c r="B540" s="2"/>
      <c r="C540" s="241"/>
      <c r="D540" s="241"/>
      <c r="E540" s="2"/>
      <c r="F540" s="2"/>
      <c r="G540" s="4"/>
      <c r="H540" s="4"/>
      <c r="I540" s="6"/>
      <c r="J540" s="2"/>
      <c r="K540" s="8"/>
      <c r="L540" s="8"/>
      <c r="M540" s="2"/>
      <c r="N540" s="2"/>
      <c r="O540" s="8"/>
      <c r="P540" s="2"/>
      <c r="Q540" s="2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"/>
      <c r="B541" s="2"/>
      <c r="C541" s="241"/>
      <c r="D541" s="241"/>
      <c r="E541" s="2"/>
      <c r="F541" s="2"/>
      <c r="G541" s="4"/>
      <c r="H541" s="4"/>
      <c r="I541" s="6"/>
      <c r="J541" s="2"/>
      <c r="K541" s="8"/>
      <c r="L541" s="8"/>
      <c r="M541" s="2"/>
      <c r="N541" s="2"/>
      <c r="O541" s="8"/>
      <c r="P541" s="2"/>
      <c r="Q541" s="2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"/>
      <c r="B542" s="2"/>
      <c r="C542" s="241"/>
      <c r="D542" s="241"/>
      <c r="E542" s="2"/>
      <c r="F542" s="2"/>
      <c r="G542" s="4"/>
      <c r="H542" s="4"/>
      <c r="I542" s="6"/>
      <c r="J542" s="2"/>
      <c r="K542" s="8"/>
      <c r="L542" s="8"/>
      <c r="M542" s="2"/>
      <c r="N542" s="2"/>
      <c r="O542" s="8"/>
      <c r="P542" s="2"/>
      <c r="Q542" s="2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"/>
      <c r="B543" s="2"/>
      <c r="C543" s="241"/>
      <c r="D543" s="241"/>
      <c r="E543" s="2"/>
      <c r="F543" s="2"/>
      <c r="G543" s="4"/>
      <c r="H543" s="4"/>
      <c r="I543" s="6"/>
      <c r="J543" s="2"/>
      <c r="K543" s="8"/>
      <c r="L543" s="8"/>
      <c r="M543" s="2"/>
      <c r="N543" s="2"/>
      <c r="O543" s="8"/>
      <c r="P543" s="2"/>
      <c r="Q543" s="2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"/>
      <c r="B544" s="2"/>
      <c r="C544" s="241"/>
      <c r="D544" s="241"/>
      <c r="E544" s="2"/>
      <c r="F544" s="2"/>
      <c r="G544" s="4"/>
      <c r="H544" s="4"/>
      <c r="I544" s="6"/>
      <c r="J544" s="2"/>
      <c r="K544" s="8"/>
      <c r="L544" s="8"/>
      <c r="M544" s="2"/>
      <c r="N544" s="2"/>
      <c r="O544" s="8"/>
      <c r="P544" s="2"/>
      <c r="Q544" s="2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"/>
      <c r="B545" s="2"/>
      <c r="C545" s="241"/>
      <c r="D545" s="241"/>
      <c r="E545" s="2"/>
      <c r="F545" s="2"/>
      <c r="G545" s="4"/>
      <c r="H545" s="4"/>
      <c r="I545" s="6"/>
      <c r="J545" s="2"/>
      <c r="K545" s="8"/>
      <c r="L545" s="8"/>
      <c r="M545" s="2"/>
      <c r="N545" s="2"/>
      <c r="O545" s="8"/>
      <c r="P545" s="2"/>
      <c r="Q545" s="2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"/>
      <c r="B546" s="2"/>
      <c r="C546" s="241"/>
      <c r="D546" s="241"/>
      <c r="E546" s="2"/>
      <c r="F546" s="2"/>
      <c r="G546" s="4"/>
      <c r="H546" s="4"/>
      <c r="I546" s="6"/>
      <c r="J546" s="2"/>
      <c r="K546" s="8"/>
      <c r="L546" s="8"/>
      <c r="M546" s="2"/>
      <c r="N546" s="2"/>
      <c r="O546" s="8"/>
      <c r="P546" s="2"/>
      <c r="Q546" s="2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"/>
      <c r="B547" s="2"/>
      <c r="C547" s="241"/>
      <c r="D547" s="241"/>
      <c r="E547" s="2"/>
      <c r="F547" s="2"/>
      <c r="G547" s="4"/>
      <c r="H547" s="4"/>
      <c r="I547" s="6"/>
      <c r="J547" s="2"/>
      <c r="K547" s="8"/>
      <c r="L547" s="8"/>
      <c r="M547" s="2"/>
      <c r="N547" s="2"/>
      <c r="O547" s="8"/>
      <c r="P547" s="2"/>
      <c r="Q547" s="2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"/>
      <c r="B548" s="2"/>
      <c r="C548" s="241"/>
      <c r="D548" s="241"/>
      <c r="E548" s="2"/>
      <c r="F548" s="2"/>
      <c r="G548" s="4"/>
      <c r="H548" s="4"/>
      <c r="I548" s="6"/>
      <c r="J548" s="2"/>
      <c r="K548" s="8"/>
      <c r="L548" s="8"/>
      <c r="M548" s="2"/>
      <c r="N548" s="2"/>
      <c r="O548" s="8"/>
      <c r="P548" s="2"/>
      <c r="Q548" s="2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"/>
      <c r="B549" s="2"/>
      <c r="C549" s="241"/>
      <c r="D549" s="241"/>
      <c r="E549" s="2"/>
      <c r="F549" s="2"/>
      <c r="G549" s="4"/>
      <c r="H549" s="4"/>
      <c r="I549" s="6"/>
      <c r="J549" s="2"/>
      <c r="K549" s="8"/>
      <c r="L549" s="8"/>
      <c r="M549" s="2"/>
      <c r="N549" s="2"/>
      <c r="O549" s="8"/>
      <c r="P549" s="2"/>
      <c r="Q549" s="2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"/>
      <c r="B550" s="2"/>
      <c r="C550" s="241"/>
      <c r="D550" s="241"/>
      <c r="E550" s="2"/>
      <c r="F550" s="2"/>
      <c r="G550" s="4"/>
      <c r="H550" s="4"/>
      <c r="I550" s="6"/>
      <c r="J550" s="2"/>
      <c r="K550" s="8"/>
      <c r="L550" s="8"/>
      <c r="M550" s="2"/>
      <c r="N550" s="2"/>
      <c r="O550" s="8"/>
      <c r="P550" s="2"/>
      <c r="Q550" s="2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"/>
      <c r="B551" s="2"/>
      <c r="C551" s="241"/>
      <c r="D551" s="241"/>
      <c r="E551" s="2"/>
      <c r="F551" s="2"/>
      <c r="G551" s="4"/>
      <c r="H551" s="4"/>
      <c r="I551" s="6"/>
      <c r="J551" s="2"/>
      <c r="K551" s="8"/>
      <c r="L551" s="8"/>
      <c r="M551" s="2"/>
      <c r="N551" s="2"/>
      <c r="O551" s="8"/>
      <c r="P551" s="2"/>
      <c r="Q551" s="2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"/>
      <c r="B552" s="2"/>
      <c r="C552" s="241"/>
      <c r="D552" s="241"/>
      <c r="E552" s="2"/>
      <c r="F552" s="2"/>
      <c r="G552" s="4"/>
      <c r="H552" s="4"/>
      <c r="I552" s="6"/>
      <c r="J552" s="2"/>
      <c r="K552" s="8"/>
      <c r="L552" s="8"/>
      <c r="M552" s="2"/>
      <c r="N552" s="2"/>
      <c r="O552" s="8"/>
      <c r="P552" s="2"/>
      <c r="Q552" s="2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"/>
      <c r="B553" s="2"/>
      <c r="C553" s="241"/>
      <c r="D553" s="241"/>
      <c r="E553" s="2"/>
      <c r="F553" s="2"/>
      <c r="G553" s="4"/>
      <c r="H553" s="4"/>
      <c r="I553" s="6"/>
      <c r="J553" s="2"/>
      <c r="K553" s="8"/>
      <c r="L553" s="8"/>
      <c r="M553" s="2"/>
      <c r="N553" s="2"/>
      <c r="O553" s="8"/>
      <c r="P553" s="2"/>
      <c r="Q553" s="2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"/>
      <c r="B554" s="2"/>
      <c r="C554" s="241"/>
      <c r="D554" s="241"/>
      <c r="E554" s="2"/>
      <c r="F554" s="2"/>
      <c r="G554" s="4"/>
      <c r="H554" s="4"/>
      <c r="I554" s="6"/>
      <c r="J554" s="2"/>
      <c r="K554" s="8"/>
      <c r="L554" s="8"/>
      <c r="M554" s="2"/>
      <c r="N554" s="2"/>
      <c r="O554" s="8"/>
      <c r="P554" s="2"/>
      <c r="Q554" s="2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"/>
      <c r="B555" s="2"/>
      <c r="C555" s="241"/>
      <c r="D555" s="241"/>
      <c r="E555" s="2"/>
      <c r="F555" s="2"/>
      <c r="G555" s="4"/>
      <c r="H555" s="4"/>
      <c r="I555" s="6"/>
      <c r="J555" s="2"/>
      <c r="K555" s="8"/>
      <c r="L555" s="8"/>
      <c r="M555" s="2"/>
      <c r="N555" s="2"/>
      <c r="O555" s="8"/>
      <c r="P555" s="2"/>
      <c r="Q555" s="2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"/>
      <c r="B556" s="2"/>
      <c r="C556" s="241"/>
      <c r="D556" s="241"/>
      <c r="E556" s="2"/>
      <c r="F556" s="2"/>
      <c r="G556" s="4"/>
      <c r="H556" s="4"/>
      <c r="I556" s="6"/>
      <c r="J556" s="2"/>
      <c r="K556" s="8"/>
      <c r="L556" s="8"/>
      <c r="M556" s="2"/>
      <c r="N556" s="2"/>
      <c r="O556" s="8"/>
      <c r="P556" s="2"/>
      <c r="Q556" s="2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"/>
      <c r="B557" s="2"/>
      <c r="C557" s="241"/>
      <c r="D557" s="241"/>
      <c r="E557" s="2"/>
      <c r="F557" s="2"/>
      <c r="G557" s="4"/>
      <c r="H557" s="4"/>
      <c r="I557" s="6"/>
      <c r="J557" s="2"/>
      <c r="K557" s="8"/>
      <c r="L557" s="8"/>
      <c r="M557" s="2"/>
      <c r="N557" s="2"/>
      <c r="O557" s="8"/>
      <c r="P557" s="2"/>
      <c r="Q557" s="2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"/>
      <c r="B558" s="2"/>
      <c r="C558" s="241"/>
      <c r="D558" s="241"/>
      <c r="E558" s="2"/>
      <c r="F558" s="2"/>
      <c r="G558" s="4"/>
      <c r="H558" s="4"/>
      <c r="I558" s="6"/>
      <c r="J558" s="2"/>
      <c r="K558" s="8"/>
      <c r="L558" s="8"/>
      <c r="M558" s="2"/>
      <c r="N558" s="2"/>
      <c r="O558" s="8"/>
      <c r="P558" s="2"/>
      <c r="Q558" s="2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"/>
      <c r="B559" s="2"/>
      <c r="C559" s="241"/>
      <c r="D559" s="241"/>
      <c r="E559" s="2"/>
      <c r="F559" s="2"/>
      <c r="G559" s="4"/>
      <c r="H559" s="4"/>
      <c r="I559" s="6"/>
      <c r="J559" s="2"/>
      <c r="K559" s="8"/>
      <c r="L559" s="8"/>
      <c r="M559" s="2"/>
      <c r="N559" s="2"/>
      <c r="O559" s="8"/>
      <c r="P559" s="2"/>
      <c r="Q559" s="2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"/>
      <c r="B560" s="2"/>
      <c r="C560" s="241"/>
      <c r="D560" s="241"/>
      <c r="E560" s="2"/>
      <c r="F560" s="2"/>
      <c r="G560" s="4"/>
      <c r="H560" s="4"/>
      <c r="I560" s="6"/>
      <c r="J560" s="2"/>
      <c r="K560" s="8"/>
      <c r="L560" s="8"/>
      <c r="M560" s="2"/>
      <c r="N560" s="2"/>
      <c r="O560" s="8"/>
      <c r="P560" s="2"/>
      <c r="Q560" s="2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"/>
      <c r="B561" s="2"/>
      <c r="C561" s="241"/>
      <c r="D561" s="241"/>
      <c r="E561" s="2"/>
      <c r="F561" s="2"/>
      <c r="G561" s="4"/>
      <c r="H561" s="4"/>
      <c r="I561" s="6"/>
      <c r="J561" s="2"/>
      <c r="K561" s="8"/>
      <c r="L561" s="8"/>
      <c r="M561" s="2"/>
      <c r="N561" s="2"/>
      <c r="O561" s="8"/>
      <c r="P561" s="2"/>
      <c r="Q561" s="2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"/>
      <c r="B562" s="2"/>
      <c r="C562" s="241"/>
      <c r="D562" s="241"/>
      <c r="E562" s="2"/>
      <c r="F562" s="2"/>
      <c r="G562" s="4"/>
      <c r="H562" s="4"/>
      <c r="I562" s="6"/>
      <c r="J562" s="2"/>
      <c r="K562" s="8"/>
      <c r="L562" s="8"/>
      <c r="M562" s="2"/>
      <c r="N562" s="2"/>
      <c r="O562" s="8"/>
      <c r="P562" s="2"/>
      <c r="Q562" s="2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"/>
      <c r="B563" s="2"/>
      <c r="C563" s="241"/>
      <c r="D563" s="241"/>
      <c r="E563" s="2"/>
      <c r="F563" s="2"/>
      <c r="G563" s="4"/>
      <c r="H563" s="4"/>
      <c r="I563" s="6"/>
      <c r="J563" s="2"/>
      <c r="K563" s="8"/>
      <c r="L563" s="8"/>
      <c r="M563" s="2"/>
      <c r="N563" s="2"/>
      <c r="O563" s="8"/>
      <c r="P563" s="2"/>
      <c r="Q563" s="2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"/>
      <c r="B564" s="2"/>
      <c r="C564" s="241"/>
      <c r="D564" s="241"/>
      <c r="E564" s="2"/>
      <c r="F564" s="2"/>
      <c r="G564" s="4"/>
      <c r="H564" s="4"/>
      <c r="I564" s="6"/>
      <c r="J564" s="2"/>
      <c r="K564" s="8"/>
      <c r="L564" s="8"/>
      <c r="M564" s="2"/>
      <c r="N564" s="2"/>
      <c r="O564" s="8"/>
      <c r="P564" s="2"/>
      <c r="Q564" s="2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"/>
      <c r="B565" s="2"/>
      <c r="C565" s="241"/>
      <c r="D565" s="241"/>
      <c r="E565" s="2"/>
      <c r="F565" s="2"/>
      <c r="G565" s="4"/>
      <c r="H565" s="4"/>
      <c r="I565" s="6"/>
      <c r="J565" s="2"/>
      <c r="K565" s="8"/>
      <c r="L565" s="8"/>
      <c r="M565" s="2"/>
      <c r="N565" s="2"/>
      <c r="O565" s="8"/>
      <c r="P565" s="2"/>
      <c r="Q565" s="2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"/>
      <c r="B566" s="2"/>
      <c r="C566" s="241"/>
      <c r="D566" s="241"/>
      <c r="E566" s="2"/>
      <c r="F566" s="2"/>
      <c r="G566" s="4"/>
      <c r="H566" s="4"/>
      <c r="I566" s="6"/>
      <c r="J566" s="2"/>
      <c r="K566" s="8"/>
      <c r="L566" s="8"/>
      <c r="M566" s="2"/>
      <c r="N566" s="2"/>
      <c r="O566" s="8"/>
      <c r="P566" s="2"/>
      <c r="Q566" s="2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"/>
      <c r="B567" s="2"/>
      <c r="C567" s="241"/>
      <c r="D567" s="241"/>
      <c r="E567" s="2"/>
      <c r="F567" s="2"/>
      <c r="G567" s="4"/>
      <c r="H567" s="4"/>
      <c r="I567" s="6"/>
      <c r="J567" s="2"/>
      <c r="K567" s="8"/>
      <c r="L567" s="8"/>
      <c r="M567" s="2"/>
      <c r="N567" s="2"/>
      <c r="O567" s="8"/>
      <c r="P567" s="2"/>
      <c r="Q567" s="2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"/>
      <c r="B568" s="2"/>
      <c r="C568" s="241"/>
      <c r="D568" s="241"/>
      <c r="E568" s="2"/>
      <c r="F568" s="2"/>
      <c r="G568" s="4"/>
      <c r="H568" s="4"/>
      <c r="I568" s="6"/>
      <c r="J568" s="2"/>
      <c r="K568" s="8"/>
      <c r="L568" s="8"/>
      <c r="M568" s="2"/>
      <c r="N568" s="2"/>
      <c r="O568" s="8"/>
      <c r="P568" s="2"/>
      <c r="Q568" s="2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"/>
      <c r="B569" s="2"/>
      <c r="C569" s="241"/>
      <c r="D569" s="241"/>
      <c r="E569" s="2"/>
      <c r="F569" s="2"/>
      <c r="G569" s="4"/>
      <c r="H569" s="4"/>
      <c r="I569" s="6"/>
      <c r="J569" s="2"/>
      <c r="K569" s="8"/>
      <c r="L569" s="8"/>
      <c r="M569" s="2"/>
      <c r="N569" s="2"/>
      <c r="O569" s="8"/>
      <c r="P569" s="2"/>
      <c r="Q569" s="2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"/>
      <c r="B570" s="2"/>
      <c r="C570" s="241"/>
      <c r="D570" s="241"/>
      <c r="E570" s="2"/>
      <c r="F570" s="2"/>
      <c r="G570" s="4"/>
      <c r="H570" s="4"/>
      <c r="I570" s="6"/>
      <c r="J570" s="2"/>
      <c r="K570" s="8"/>
      <c r="L570" s="8"/>
      <c r="M570" s="2"/>
      <c r="N570" s="2"/>
      <c r="O570" s="8"/>
      <c r="P570" s="2"/>
      <c r="Q570" s="2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"/>
      <c r="B571" s="2"/>
      <c r="C571" s="241"/>
      <c r="D571" s="241"/>
      <c r="E571" s="2"/>
      <c r="F571" s="2"/>
      <c r="G571" s="4"/>
      <c r="H571" s="4"/>
      <c r="I571" s="6"/>
      <c r="J571" s="2"/>
      <c r="K571" s="8"/>
      <c r="L571" s="8"/>
      <c r="M571" s="2"/>
      <c r="N571" s="2"/>
      <c r="O571" s="8"/>
      <c r="P571" s="2"/>
      <c r="Q571" s="2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"/>
      <c r="B572" s="2"/>
      <c r="C572" s="241"/>
      <c r="D572" s="241"/>
      <c r="E572" s="2"/>
      <c r="F572" s="2"/>
      <c r="G572" s="4"/>
      <c r="H572" s="4"/>
      <c r="I572" s="6"/>
      <c r="J572" s="2"/>
      <c r="K572" s="8"/>
      <c r="L572" s="8"/>
      <c r="M572" s="2"/>
      <c r="N572" s="2"/>
      <c r="O572" s="8"/>
      <c r="P572" s="2"/>
      <c r="Q572" s="2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"/>
      <c r="B573" s="2"/>
      <c r="C573" s="241"/>
      <c r="D573" s="241"/>
      <c r="E573" s="2"/>
      <c r="F573" s="2"/>
      <c r="G573" s="4"/>
      <c r="H573" s="4"/>
      <c r="I573" s="6"/>
      <c r="J573" s="2"/>
      <c r="K573" s="8"/>
      <c r="L573" s="8"/>
      <c r="M573" s="2"/>
      <c r="N573" s="2"/>
      <c r="O573" s="8"/>
      <c r="P573" s="2"/>
      <c r="Q573" s="2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"/>
      <c r="B574" s="2"/>
      <c r="C574" s="241"/>
      <c r="D574" s="241"/>
      <c r="E574" s="2"/>
      <c r="F574" s="2"/>
      <c r="G574" s="4"/>
      <c r="H574" s="4"/>
      <c r="I574" s="6"/>
      <c r="J574" s="2"/>
      <c r="K574" s="8"/>
      <c r="L574" s="8"/>
      <c r="M574" s="2"/>
      <c r="N574" s="2"/>
      <c r="O574" s="8"/>
      <c r="P574" s="2"/>
      <c r="Q574" s="2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"/>
      <c r="B575" s="2"/>
      <c r="C575" s="241"/>
      <c r="D575" s="241"/>
      <c r="E575" s="2"/>
      <c r="F575" s="2"/>
      <c r="G575" s="4"/>
      <c r="H575" s="4"/>
      <c r="I575" s="6"/>
      <c r="J575" s="2"/>
      <c r="K575" s="8"/>
      <c r="L575" s="8"/>
      <c r="M575" s="2"/>
      <c r="N575" s="2"/>
      <c r="O575" s="8"/>
      <c r="P575" s="2"/>
      <c r="Q575" s="2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"/>
      <c r="B576" s="2"/>
      <c r="C576" s="241"/>
      <c r="D576" s="241"/>
      <c r="E576" s="2"/>
      <c r="F576" s="2"/>
      <c r="G576" s="4"/>
      <c r="H576" s="4"/>
      <c r="I576" s="6"/>
      <c r="J576" s="2"/>
      <c r="K576" s="8"/>
      <c r="L576" s="8"/>
      <c r="M576" s="2"/>
      <c r="N576" s="2"/>
      <c r="O576" s="8"/>
      <c r="P576" s="2"/>
      <c r="Q576" s="2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"/>
      <c r="B577" s="2"/>
      <c r="C577" s="241"/>
      <c r="D577" s="241"/>
      <c r="E577" s="2"/>
      <c r="F577" s="2"/>
      <c r="G577" s="4"/>
      <c r="H577" s="4"/>
      <c r="I577" s="6"/>
      <c r="J577" s="2"/>
      <c r="K577" s="8"/>
      <c r="L577" s="8"/>
      <c r="M577" s="2"/>
      <c r="N577" s="2"/>
      <c r="O577" s="8"/>
      <c r="P577" s="2"/>
      <c r="Q577" s="2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"/>
      <c r="B578" s="2"/>
      <c r="C578" s="241"/>
      <c r="D578" s="241"/>
      <c r="E578" s="2"/>
      <c r="F578" s="2"/>
      <c r="G578" s="4"/>
      <c r="H578" s="4"/>
      <c r="I578" s="6"/>
      <c r="J578" s="2"/>
      <c r="K578" s="8"/>
      <c r="L578" s="8"/>
      <c r="M578" s="2"/>
      <c r="N578" s="2"/>
      <c r="O578" s="8"/>
      <c r="P578" s="2"/>
      <c r="Q578" s="2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"/>
      <c r="B579" s="2"/>
      <c r="C579" s="241"/>
      <c r="D579" s="241"/>
      <c r="E579" s="2"/>
      <c r="F579" s="2"/>
      <c r="G579" s="4"/>
      <c r="H579" s="4"/>
      <c r="I579" s="6"/>
      <c r="J579" s="2"/>
      <c r="K579" s="8"/>
      <c r="L579" s="8"/>
      <c r="M579" s="2"/>
      <c r="N579" s="2"/>
      <c r="O579" s="8"/>
      <c r="P579" s="2"/>
      <c r="Q579" s="2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"/>
      <c r="B580" s="2"/>
      <c r="C580" s="241"/>
      <c r="D580" s="241"/>
      <c r="E580" s="2"/>
      <c r="F580" s="2"/>
      <c r="G580" s="4"/>
      <c r="H580" s="4"/>
      <c r="I580" s="6"/>
      <c r="J580" s="2"/>
      <c r="K580" s="8"/>
      <c r="L580" s="8"/>
      <c r="M580" s="2"/>
      <c r="N580" s="2"/>
      <c r="O580" s="8"/>
      <c r="P580" s="2"/>
      <c r="Q580" s="2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"/>
      <c r="B581" s="2"/>
      <c r="C581" s="241"/>
      <c r="D581" s="241"/>
      <c r="E581" s="2"/>
      <c r="F581" s="2"/>
      <c r="G581" s="4"/>
      <c r="H581" s="4"/>
      <c r="I581" s="6"/>
      <c r="J581" s="2"/>
      <c r="K581" s="8"/>
      <c r="L581" s="8"/>
      <c r="M581" s="2"/>
      <c r="N581" s="2"/>
      <c r="O581" s="8"/>
      <c r="P581" s="2"/>
      <c r="Q581" s="2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"/>
      <c r="B582" s="2"/>
      <c r="C582" s="241"/>
      <c r="D582" s="241"/>
      <c r="E582" s="2"/>
      <c r="F582" s="2"/>
      <c r="G582" s="4"/>
      <c r="H582" s="4"/>
      <c r="I582" s="6"/>
      <c r="J582" s="2"/>
      <c r="K582" s="8"/>
      <c r="L582" s="8"/>
      <c r="M582" s="2"/>
      <c r="N582" s="2"/>
      <c r="O582" s="8"/>
      <c r="P582" s="2"/>
      <c r="Q582" s="2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"/>
      <c r="B583" s="2"/>
      <c r="C583" s="241"/>
      <c r="D583" s="241"/>
      <c r="E583" s="2"/>
      <c r="F583" s="2"/>
      <c r="G583" s="4"/>
      <c r="H583" s="4"/>
      <c r="I583" s="6"/>
      <c r="J583" s="2"/>
      <c r="K583" s="8"/>
      <c r="L583" s="8"/>
      <c r="M583" s="2"/>
      <c r="N583" s="2"/>
      <c r="O583" s="8"/>
      <c r="P583" s="2"/>
      <c r="Q583" s="2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"/>
      <c r="B584" s="2"/>
      <c r="C584" s="241"/>
      <c r="D584" s="241"/>
      <c r="E584" s="2"/>
      <c r="F584" s="2"/>
      <c r="G584" s="4"/>
      <c r="H584" s="4"/>
      <c r="I584" s="6"/>
      <c r="J584" s="2"/>
      <c r="K584" s="8"/>
      <c r="L584" s="8"/>
      <c r="M584" s="2"/>
      <c r="N584" s="2"/>
      <c r="O584" s="8"/>
      <c r="P584" s="2"/>
      <c r="Q584" s="2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"/>
      <c r="B585" s="2"/>
      <c r="C585" s="241"/>
      <c r="D585" s="241"/>
      <c r="E585" s="2"/>
      <c r="F585" s="2"/>
      <c r="G585" s="4"/>
      <c r="H585" s="4"/>
      <c r="I585" s="6"/>
      <c r="J585" s="2"/>
      <c r="K585" s="8"/>
      <c r="L585" s="8"/>
      <c r="M585" s="2"/>
      <c r="N585" s="2"/>
      <c r="O585" s="8"/>
      <c r="P585" s="2"/>
      <c r="Q585" s="2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"/>
      <c r="B586" s="2"/>
      <c r="C586" s="241"/>
      <c r="D586" s="241"/>
      <c r="E586" s="2"/>
      <c r="F586" s="2"/>
      <c r="G586" s="4"/>
      <c r="H586" s="4"/>
      <c r="I586" s="6"/>
      <c r="J586" s="2"/>
      <c r="K586" s="8"/>
      <c r="L586" s="8"/>
      <c r="M586" s="2"/>
      <c r="N586" s="2"/>
      <c r="O586" s="8"/>
      <c r="P586" s="2"/>
      <c r="Q586" s="2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"/>
      <c r="B587" s="2"/>
      <c r="C587" s="241"/>
      <c r="D587" s="241"/>
      <c r="E587" s="2"/>
      <c r="F587" s="2"/>
      <c r="G587" s="4"/>
      <c r="H587" s="4"/>
      <c r="I587" s="6"/>
      <c r="J587" s="2"/>
      <c r="K587" s="8"/>
      <c r="L587" s="8"/>
      <c r="M587" s="2"/>
      <c r="N587" s="2"/>
      <c r="O587" s="8"/>
      <c r="P587" s="2"/>
      <c r="Q587" s="2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"/>
      <c r="B588" s="2"/>
      <c r="C588" s="241"/>
      <c r="D588" s="241"/>
      <c r="E588" s="2"/>
      <c r="F588" s="2"/>
      <c r="G588" s="4"/>
      <c r="H588" s="4"/>
      <c r="I588" s="6"/>
      <c r="J588" s="2"/>
      <c r="K588" s="8"/>
      <c r="L588" s="8"/>
      <c r="M588" s="2"/>
      <c r="N588" s="2"/>
      <c r="O588" s="8"/>
      <c r="P588" s="2"/>
      <c r="Q588" s="2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"/>
      <c r="B589" s="2"/>
      <c r="C589" s="241"/>
      <c r="D589" s="241"/>
      <c r="E589" s="2"/>
      <c r="F589" s="2"/>
      <c r="G589" s="4"/>
      <c r="H589" s="4"/>
      <c r="I589" s="6"/>
      <c r="J589" s="2"/>
      <c r="K589" s="8"/>
      <c r="L589" s="8"/>
      <c r="M589" s="2"/>
      <c r="N589" s="2"/>
      <c r="O589" s="8"/>
      <c r="P589" s="2"/>
      <c r="Q589" s="2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"/>
      <c r="B590" s="2"/>
      <c r="C590" s="241"/>
      <c r="D590" s="241"/>
      <c r="E590" s="2"/>
      <c r="F590" s="2"/>
      <c r="G590" s="4"/>
      <c r="H590" s="4"/>
      <c r="I590" s="6"/>
      <c r="J590" s="2"/>
      <c r="K590" s="8"/>
      <c r="L590" s="8"/>
      <c r="M590" s="2"/>
      <c r="N590" s="2"/>
      <c r="O590" s="8"/>
      <c r="P590" s="2"/>
      <c r="Q590" s="2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"/>
      <c r="B591" s="2"/>
      <c r="C591" s="241"/>
      <c r="D591" s="241"/>
      <c r="E591" s="2"/>
      <c r="F591" s="2"/>
      <c r="G591" s="4"/>
      <c r="H591" s="4"/>
      <c r="I591" s="6"/>
      <c r="J591" s="2"/>
      <c r="K591" s="8"/>
      <c r="L591" s="8"/>
      <c r="M591" s="2"/>
      <c r="N591" s="2"/>
      <c r="O591" s="8"/>
      <c r="P591" s="2"/>
      <c r="Q591" s="2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"/>
      <c r="B592" s="2"/>
      <c r="C592" s="241"/>
      <c r="D592" s="241"/>
      <c r="E592" s="2"/>
      <c r="F592" s="2"/>
      <c r="G592" s="4"/>
      <c r="H592" s="4"/>
      <c r="I592" s="6"/>
      <c r="J592" s="2"/>
      <c r="K592" s="8"/>
      <c r="L592" s="8"/>
      <c r="M592" s="2"/>
      <c r="N592" s="2"/>
      <c r="O592" s="8"/>
      <c r="P592" s="2"/>
      <c r="Q592" s="2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"/>
      <c r="B593" s="2"/>
      <c r="C593" s="241"/>
      <c r="D593" s="241"/>
      <c r="E593" s="2"/>
      <c r="F593" s="2"/>
      <c r="G593" s="4"/>
      <c r="H593" s="4"/>
      <c r="I593" s="6"/>
      <c r="J593" s="2"/>
      <c r="K593" s="8"/>
      <c r="L593" s="8"/>
      <c r="M593" s="2"/>
      <c r="N593" s="2"/>
      <c r="O593" s="8"/>
      <c r="P593" s="2"/>
      <c r="Q593" s="2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"/>
      <c r="B594" s="2"/>
      <c r="C594" s="241"/>
      <c r="D594" s="241"/>
      <c r="E594" s="2"/>
      <c r="F594" s="2"/>
      <c r="G594" s="4"/>
      <c r="H594" s="4"/>
      <c r="I594" s="6"/>
      <c r="J594" s="2"/>
      <c r="K594" s="8"/>
      <c r="L594" s="8"/>
      <c r="M594" s="2"/>
      <c r="N594" s="2"/>
      <c r="O594" s="8"/>
      <c r="P594" s="2"/>
      <c r="Q594" s="2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"/>
      <c r="B595" s="2"/>
      <c r="C595" s="241"/>
      <c r="D595" s="241"/>
      <c r="E595" s="2"/>
      <c r="F595" s="2"/>
      <c r="G595" s="4"/>
      <c r="H595" s="4"/>
      <c r="I595" s="6"/>
      <c r="J595" s="2"/>
      <c r="K595" s="8"/>
      <c r="L595" s="8"/>
      <c r="M595" s="2"/>
      <c r="N595" s="2"/>
      <c r="O595" s="8"/>
      <c r="P595" s="2"/>
      <c r="Q595" s="2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"/>
      <c r="B596" s="2"/>
      <c r="C596" s="241"/>
      <c r="D596" s="241"/>
      <c r="E596" s="2"/>
      <c r="F596" s="2"/>
      <c r="G596" s="4"/>
      <c r="H596" s="4"/>
      <c r="I596" s="6"/>
      <c r="J596" s="2"/>
      <c r="K596" s="8"/>
      <c r="L596" s="8"/>
      <c r="M596" s="2"/>
      <c r="N596" s="2"/>
      <c r="O596" s="8"/>
      <c r="P596" s="2"/>
      <c r="Q596" s="2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"/>
      <c r="B597" s="2"/>
      <c r="C597" s="241"/>
      <c r="D597" s="241"/>
      <c r="E597" s="2"/>
      <c r="F597" s="2"/>
      <c r="G597" s="4"/>
      <c r="H597" s="4"/>
      <c r="I597" s="6"/>
      <c r="J597" s="2"/>
      <c r="K597" s="8"/>
      <c r="L597" s="8"/>
      <c r="M597" s="2"/>
      <c r="N597" s="2"/>
      <c r="O597" s="8"/>
      <c r="P597" s="2"/>
      <c r="Q597" s="2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"/>
      <c r="B598" s="2"/>
      <c r="C598" s="241"/>
      <c r="D598" s="241"/>
      <c r="E598" s="2"/>
      <c r="F598" s="2"/>
      <c r="G598" s="4"/>
      <c r="H598" s="4"/>
      <c r="I598" s="6"/>
      <c r="J598" s="2"/>
      <c r="K598" s="8"/>
      <c r="L598" s="8"/>
      <c r="M598" s="2"/>
      <c r="N598" s="2"/>
      <c r="O598" s="8"/>
      <c r="P598" s="2"/>
      <c r="Q598" s="2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"/>
      <c r="B599" s="2"/>
      <c r="C599" s="241"/>
      <c r="D599" s="241"/>
      <c r="E599" s="2"/>
      <c r="F599" s="2"/>
      <c r="G599" s="4"/>
      <c r="H599" s="4"/>
      <c r="I599" s="6"/>
      <c r="J599" s="2"/>
      <c r="K599" s="8"/>
      <c r="L599" s="8"/>
      <c r="M599" s="2"/>
      <c r="N599" s="2"/>
      <c r="O599" s="8"/>
      <c r="P599" s="2"/>
      <c r="Q599" s="2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"/>
      <c r="B600" s="2"/>
      <c r="C600" s="241"/>
      <c r="D600" s="241"/>
      <c r="E600" s="2"/>
      <c r="F600" s="2"/>
      <c r="G600" s="4"/>
      <c r="H600" s="4"/>
      <c r="I600" s="6"/>
      <c r="J600" s="2"/>
      <c r="K600" s="8"/>
      <c r="L600" s="8"/>
      <c r="M600" s="2"/>
      <c r="N600" s="2"/>
      <c r="O600" s="8"/>
      <c r="P600" s="2"/>
      <c r="Q600" s="2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"/>
      <c r="B601" s="2"/>
      <c r="C601" s="241"/>
      <c r="D601" s="241"/>
      <c r="E601" s="2"/>
      <c r="F601" s="2"/>
      <c r="G601" s="4"/>
      <c r="H601" s="4"/>
      <c r="I601" s="6"/>
      <c r="J601" s="2"/>
      <c r="K601" s="8"/>
      <c r="L601" s="8"/>
      <c r="M601" s="2"/>
      <c r="N601" s="2"/>
      <c r="O601" s="8"/>
      <c r="P601" s="2"/>
      <c r="Q601" s="2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"/>
      <c r="B602" s="2"/>
      <c r="C602" s="241"/>
      <c r="D602" s="241"/>
      <c r="E602" s="2"/>
      <c r="F602" s="2"/>
      <c r="G602" s="4"/>
      <c r="H602" s="4"/>
      <c r="I602" s="6"/>
      <c r="J602" s="2"/>
      <c r="K602" s="8"/>
      <c r="L602" s="8"/>
      <c r="M602" s="2"/>
      <c r="N602" s="2"/>
      <c r="O602" s="8"/>
      <c r="P602" s="2"/>
      <c r="Q602" s="2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"/>
      <c r="B603" s="2"/>
      <c r="C603" s="241"/>
      <c r="D603" s="241"/>
      <c r="E603" s="2"/>
      <c r="F603" s="2"/>
      <c r="G603" s="4"/>
      <c r="H603" s="4"/>
      <c r="I603" s="6"/>
      <c r="J603" s="2"/>
      <c r="K603" s="8"/>
      <c r="L603" s="8"/>
      <c r="M603" s="2"/>
      <c r="N603" s="2"/>
      <c r="O603" s="8"/>
      <c r="P603" s="2"/>
      <c r="Q603" s="2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"/>
      <c r="B604" s="2"/>
      <c r="C604" s="241"/>
      <c r="D604" s="241"/>
      <c r="E604" s="2"/>
      <c r="F604" s="2"/>
      <c r="G604" s="4"/>
      <c r="H604" s="4"/>
      <c r="I604" s="6"/>
      <c r="J604" s="2"/>
      <c r="K604" s="8"/>
      <c r="L604" s="8"/>
      <c r="M604" s="2"/>
      <c r="N604" s="2"/>
      <c r="O604" s="8"/>
      <c r="P604" s="2"/>
      <c r="Q604" s="2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"/>
      <c r="B605" s="2"/>
      <c r="C605" s="241"/>
      <c r="D605" s="241"/>
      <c r="E605" s="2"/>
      <c r="F605" s="2"/>
      <c r="G605" s="4"/>
      <c r="H605" s="4"/>
      <c r="I605" s="6"/>
      <c r="J605" s="2"/>
      <c r="K605" s="8"/>
      <c r="L605" s="8"/>
      <c r="M605" s="2"/>
      <c r="N605" s="2"/>
      <c r="O605" s="8"/>
      <c r="P605" s="2"/>
      <c r="Q605" s="2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"/>
      <c r="B606" s="2"/>
      <c r="C606" s="241"/>
      <c r="D606" s="241"/>
      <c r="E606" s="2"/>
      <c r="F606" s="2"/>
      <c r="G606" s="4"/>
      <c r="H606" s="4"/>
      <c r="I606" s="6"/>
      <c r="J606" s="2"/>
      <c r="K606" s="8"/>
      <c r="L606" s="8"/>
      <c r="M606" s="2"/>
      <c r="N606" s="2"/>
      <c r="O606" s="8"/>
      <c r="P606" s="2"/>
      <c r="Q606" s="2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"/>
      <c r="B607" s="2"/>
      <c r="C607" s="241"/>
      <c r="D607" s="241"/>
      <c r="E607" s="2"/>
      <c r="F607" s="2"/>
      <c r="G607" s="4"/>
      <c r="H607" s="4"/>
      <c r="I607" s="6"/>
      <c r="J607" s="2"/>
      <c r="K607" s="8"/>
      <c r="L607" s="8"/>
      <c r="M607" s="2"/>
      <c r="N607" s="2"/>
      <c r="O607" s="8"/>
      <c r="P607" s="2"/>
      <c r="Q607" s="2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"/>
      <c r="B608" s="2"/>
      <c r="C608" s="241"/>
      <c r="D608" s="241"/>
      <c r="E608" s="2"/>
      <c r="F608" s="2"/>
      <c r="G608" s="4"/>
      <c r="H608" s="4"/>
      <c r="I608" s="6"/>
      <c r="J608" s="2"/>
      <c r="K608" s="8"/>
      <c r="L608" s="8"/>
      <c r="M608" s="2"/>
      <c r="N608" s="2"/>
      <c r="O608" s="8"/>
      <c r="P608" s="2"/>
      <c r="Q608" s="2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"/>
      <c r="B609" s="2"/>
      <c r="C609" s="241"/>
      <c r="D609" s="241"/>
      <c r="E609" s="2"/>
      <c r="F609" s="2"/>
      <c r="G609" s="4"/>
      <c r="H609" s="4"/>
      <c r="I609" s="6"/>
      <c r="J609" s="2"/>
      <c r="K609" s="8"/>
      <c r="L609" s="8"/>
      <c r="M609" s="2"/>
      <c r="N609" s="2"/>
      <c r="O609" s="8"/>
      <c r="P609" s="2"/>
      <c r="Q609" s="2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"/>
      <c r="B610" s="2"/>
      <c r="C610" s="241"/>
      <c r="D610" s="241"/>
      <c r="E610" s="2"/>
      <c r="F610" s="2"/>
      <c r="G610" s="4"/>
      <c r="H610" s="4"/>
      <c r="I610" s="6"/>
      <c r="J610" s="2"/>
      <c r="K610" s="8"/>
      <c r="L610" s="8"/>
      <c r="M610" s="2"/>
      <c r="N610" s="2"/>
      <c r="O610" s="8"/>
      <c r="P610" s="2"/>
      <c r="Q610" s="2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"/>
      <c r="B611" s="2"/>
      <c r="C611" s="241"/>
      <c r="D611" s="241"/>
      <c r="E611" s="2"/>
      <c r="F611" s="2"/>
      <c r="G611" s="4"/>
      <c r="H611" s="4"/>
      <c r="I611" s="6"/>
      <c r="J611" s="2"/>
      <c r="K611" s="8"/>
      <c r="L611" s="8"/>
      <c r="M611" s="2"/>
      <c r="N611" s="2"/>
      <c r="O611" s="8"/>
      <c r="P611" s="2"/>
      <c r="Q611" s="2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"/>
      <c r="B612" s="2"/>
      <c r="C612" s="241"/>
      <c r="D612" s="241"/>
      <c r="E612" s="2"/>
      <c r="F612" s="2"/>
      <c r="G612" s="4"/>
      <c r="H612" s="4"/>
      <c r="I612" s="6"/>
      <c r="J612" s="2"/>
      <c r="K612" s="8"/>
      <c r="L612" s="8"/>
      <c r="M612" s="2"/>
      <c r="N612" s="2"/>
      <c r="O612" s="8"/>
      <c r="P612" s="2"/>
      <c r="Q612" s="2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"/>
      <c r="B613" s="2"/>
      <c r="C613" s="241"/>
      <c r="D613" s="241"/>
      <c r="E613" s="2"/>
      <c r="F613" s="2"/>
      <c r="G613" s="4"/>
      <c r="H613" s="4"/>
      <c r="I613" s="6"/>
      <c r="J613" s="2"/>
      <c r="K613" s="8"/>
      <c r="L613" s="8"/>
      <c r="M613" s="2"/>
      <c r="N613" s="2"/>
      <c r="O613" s="8"/>
      <c r="P613" s="2"/>
      <c r="Q613" s="2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"/>
      <c r="B614" s="2"/>
      <c r="C614" s="241"/>
      <c r="D614" s="241"/>
      <c r="E614" s="2"/>
      <c r="F614" s="2"/>
      <c r="G614" s="4"/>
      <c r="H614" s="4"/>
      <c r="I614" s="6"/>
      <c r="J614" s="2"/>
      <c r="K614" s="8"/>
      <c r="L614" s="8"/>
      <c r="M614" s="2"/>
      <c r="N614" s="2"/>
      <c r="O614" s="8"/>
      <c r="P614" s="2"/>
      <c r="Q614" s="2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"/>
      <c r="B615" s="2"/>
      <c r="C615" s="241"/>
      <c r="D615" s="241"/>
      <c r="E615" s="2"/>
      <c r="F615" s="2"/>
      <c r="G615" s="4"/>
      <c r="H615" s="4"/>
      <c r="I615" s="6"/>
      <c r="J615" s="2"/>
      <c r="K615" s="8"/>
      <c r="L615" s="8"/>
      <c r="M615" s="2"/>
      <c r="N615" s="2"/>
      <c r="O615" s="8"/>
      <c r="P615" s="2"/>
      <c r="Q615" s="2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"/>
      <c r="B616" s="2"/>
      <c r="C616" s="241"/>
      <c r="D616" s="241"/>
      <c r="E616" s="2"/>
      <c r="F616" s="2"/>
      <c r="G616" s="4"/>
      <c r="H616" s="4"/>
      <c r="I616" s="6"/>
      <c r="J616" s="2"/>
      <c r="K616" s="8"/>
      <c r="L616" s="8"/>
      <c r="M616" s="2"/>
      <c r="N616" s="2"/>
      <c r="O616" s="8"/>
      <c r="P616" s="2"/>
      <c r="Q616" s="2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"/>
      <c r="B617" s="2"/>
      <c r="C617" s="241"/>
      <c r="D617" s="241"/>
      <c r="E617" s="2"/>
      <c r="F617" s="2"/>
      <c r="G617" s="4"/>
      <c r="H617" s="4"/>
      <c r="I617" s="6"/>
      <c r="J617" s="2"/>
      <c r="K617" s="8"/>
      <c r="L617" s="8"/>
      <c r="M617" s="2"/>
      <c r="N617" s="2"/>
      <c r="O617" s="8"/>
      <c r="P617" s="2"/>
      <c r="Q617" s="2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"/>
      <c r="B618" s="2"/>
      <c r="C618" s="241"/>
      <c r="D618" s="241"/>
      <c r="E618" s="2"/>
      <c r="F618" s="2"/>
      <c r="G618" s="4"/>
      <c r="H618" s="4"/>
      <c r="I618" s="6"/>
      <c r="J618" s="2"/>
      <c r="K618" s="8"/>
      <c r="L618" s="8"/>
      <c r="M618" s="2"/>
      <c r="N618" s="2"/>
      <c r="O618" s="8"/>
      <c r="P618" s="2"/>
      <c r="Q618" s="2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"/>
      <c r="B619" s="2"/>
      <c r="C619" s="241"/>
      <c r="D619" s="241"/>
      <c r="E619" s="2"/>
      <c r="F619" s="2"/>
      <c r="G619" s="4"/>
      <c r="H619" s="4"/>
      <c r="I619" s="6"/>
      <c r="J619" s="2"/>
      <c r="K619" s="8"/>
      <c r="L619" s="8"/>
      <c r="M619" s="2"/>
      <c r="N619" s="2"/>
      <c r="O619" s="8"/>
      <c r="P619" s="2"/>
      <c r="Q619" s="2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"/>
      <c r="B620" s="2"/>
      <c r="C620" s="241"/>
      <c r="D620" s="241"/>
      <c r="E620" s="2"/>
      <c r="F620" s="2"/>
      <c r="G620" s="4"/>
      <c r="H620" s="4"/>
      <c r="I620" s="6"/>
      <c r="J620" s="2"/>
      <c r="K620" s="8"/>
      <c r="L620" s="8"/>
      <c r="M620" s="2"/>
      <c r="N620" s="2"/>
      <c r="O620" s="8"/>
      <c r="P620" s="2"/>
      <c r="Q620" s="2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"/>
      <c r="B621" s="2"/>
      <c r="C621" s="241"/>
      <c r="D621" s="241"/>
      <c r="E621" s="2"/>
      <c r="F621" s="2"/>
      <c r="G621" s="4"/>
      <c r="H621" s="4"/>
      <c r="I621" s="6"/>
      <c r="J621" s="2"/>
      <c r="K621" s="8"/>
      <c r="L621" s="8"/>
      <c r="M621" s="2"/>
      <c r="N621" s="2"/>
      <c r="O621" s="8"/>
      <c r="P621" s="2"/>
      <c r="Q621" s="2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"/>
      <c r="B622" s="2"/>
      <c r="C622" s="241"/>
      <c r="D622" s="241"/>
      <c r="E622" s="2"/>
      <c r="F622" s="2"/>
      <c r="G622" s="4"/>
      <c r="H622" s="4"/>
      <c r="I622" s="6"/>
      <c r="J622" s="2"/>
      <c r="K622" s="8"/>
      <c r="L622" s="8"/>
      <c r="M622" s="2"/>
      <c r="N622" s="2"/>
      <c r="O622" s="8"/>
      <c r="P622" s="2"/>
      <c r="Q622" s="2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"/>
      <c r="B623" s="2"/>
      <c r="C623" s="241"/>
      <c r="D623" s="241"/>
      <c r="E623" s="2"/>
      <c r="F623" s="2"/>
      <c r="G623" s="4"/>
      <c r="H623" s="4"/>
      <c r="I623" s="6"/>
      <c r="J623" s="2"/>
      <c r="K623" s="8"/>
      <c r="L623" s="8"/>
      <c r="M623" s="2"/>
      <c r="N623" s="2"/>
      <c r="O623" s="8"/>
      <c r="P623" s="2"/>
      <c r="Q623" s="2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"/>
      <c r="B624" s="2"/>
      <c r="C624" s="241"/>
      <c r="D624" s="241"/>
      <c r="E624" s="2"/>
      <c r="F624" s="2"/>
      <c r="G624" s="4"/>
      <c r="H624" s="4"/>
      <c r="I624" s="6"/>
      <c r="J624" s="2"/>
      <c r="K624" s="8"/>
      <c r="L624" s="8"/>
      <c r="M624" s="2"/>
      <c r="N624" s="2"/>
      <c r="O624" s="8"/>
      <c r="P624" s="2"/>
      <c r="Q624" s="2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"/>
      <c r="B625" s="2"/>
      <c r="C625" s="241"/>
      <c r="D625" s="241"/>
      <c r="E625" s="2"/>
      <c r="F625" s="2"/>
      <c r="G625" s="4"/>
      <c r="H625" s="4"/>
      <c r="I625" s="6"/>
      <c r="J625" s="2"/>
      <c r="K625" s="8"/>
      <c r="L625" s="8"/>
      <c r="M625" s="2"/>
      <c r="N625" s="2"/>
      <c r="O625" s="8"/>
      <c r="P625" s="2"/>
      <c r="Q625" s="2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"/>
      <c r="B626" s="2"/>
      <c r="C626" s="241"/>
      <c r="D626" s="241"/>
      <c r="E626" s="2"/>
      <c r="F626" s="2"/>
      <c r="G626" s="4"/>
      <c r="H626" s="4"/>
      <c r="I626" s="6"/>
      <c r="J626" s="2"/>
      <c r="K626" s="8"/>
      <c r="L626" s="8"/>
      <c r="M626" s="2"/>
      <c r="N626" s="2"/>
      <c r="O626" s="8"/>
      <c r="P626" s="2"/>
      <c r="Q626" s="2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"/>
      <c r="B627" s="2"/>
      <c r="C627" s="241"/>
      <c r="D627" s="241"/>
      <c r="E627" s="2"/>
      <c r="F627" s="2"/>
      <c r="G627" s="4"/>
      <c r="H627" s="4"/>
      <c r="I627" s="6"/>
      <c r="J627" s="2"/>
      <c r="K627" s="8"/>
      <c r="L627" s="8"/>
      <c r="M627" s="2"/>
      <c r="N627" s="2"/>
      <c r="O627" s="8"/>
      <c r="P627" s="2"/>
      <c r="Q627" s="2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"/>
      <c r="B628" s="2"/>
      <c r="C628" s="241"/>
      <c r="D628" s="241"/>
      <c r="E628" s="2"/>
      <c r="F628" s="2"/>
      <c r="G628" s="4"/>
      <c r="H628" s="4"/>
      <c r="I628" s="6"/>
      <c r="J628" s="2"/>
      <c r="K628" s="8"/>
      <c r="L628" s="8"/>
      <c r="M628" s="2"/>
      <c r="N628" s="2"/>
      <c r="O628" s="8"/>
      <c r="P628" s="2"/>
      <c r="Q628" s="2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"/>
      <c r="B629" s="2"/>
      <c r="C629" s="241"/>
      <c r="D629" s="241"/>
      <c r="E629" s="2"/>
      <c r="F629" s="2"/>
      <c r="G629" s="4"/>
      <c r="H629" s="4"/>
      <c r="I629" s="6"/>
      <c r="J629" s="2"/>
      <c r="K629" s="8"/>
      <c r="L629" s="8"/>
      <c r="M629" s="2"/>
      <c r="N629" s="2"/>
      <c r="O629" s="8"/>
      <c r="P629" s="2"/>
      <c r="Q629" s="2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"/>
      <c r="B630" s="2"/>
      <c r="C630" s="241"/>
      <c r="D630" s="241"/>
      <c r="E630" s="2"/>
      <c r="F630" s="2"/>
      <c r="G630" s="4"/>
      <c r="H630" s="4"/>
      <c r="I630" s="6"/>
      <c r="J630" s="2"/>
      <c r="K630" s="8"/>
      <c r="L630" s="8"/>
      <c r="M630" s="2"/>
      <c r="N630" s="2"/>
      <c r="O630" s="8"/>
      <c r="P630" s="2"/>
      <c r="Q630" s="2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"/>
      <c r="B631" s="2"/>
      <c r="C631" s="241"/>
      <c r="D631" s="241"/>
      <c r="E631" s="2"/>
      <c r="F631" s="2"/>
      <c r="G631" s="4"/>
      <c r="H631" s="4"/>
      <c r="I631" s="6"/>
      <c r="J631" s="2"/>
      <c r="K631" s="8"/>
      <c r="L631" s="8"/>
      <c r="M631" s="2"/>
      <c r="N631" s="2"/>
      <c r="O631" s="8"/>
      <c r="P631" s="2"/>
      <c r="Q631" s="2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"/>
      <c r="B632" s="2"/>
      <c r="C632" s="241"/>
      <c r="D632" s="241"/>
      <c r="E632" s="2"/>
      <c r="F632" s="2"/>
      <c r="G632" s="4"/>
      <c r="H632" s="4"/>
      <c r="I632" s="6"/>
      <c r="J632" s="2"/>
      <c r="K632" s="8"/>
      <c r="L632" s="8"/>
      <c r="M632" s="2"/>
      <c r="N632" s="2"/>
      <c r="O632" s="8"/>
      <c r="P632" s="2"/>
      <c r="Q632" s="2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"/>
      <c r="B633" s="2"/>
      <c r="C633" s="241"/>
      <c r="D633" s="241"/>
      <c r="E633" s="2"/>
      <c r="F633" s="2"/>
      <c r="G633" s="4"/>
      <c r="H633" s="4"/>
      <c r="I633" s="6"/>
      <c r="J633" s="2"/>
      <c r="K633" s="8"/>
      <c r="L633" s="8"/>
      <c r="M633" s="2"/>
      <c r="N633" s="2"/>
      <c r="O633" s="8"/>
      <c r="P633" s="2"/>
      <c r="Q633" s="2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"/>
      <c r="B634" s="2"/>
      <c r="C634" s="241"/>
      <c r="D634" s="241"/>
      <c r="E634" s="2"/>
      <c r="F634" s="2"/>
      <c r="G634" s="4"/>
      <c r="H634" s="4"/>
      <c r="I634" s="6"/>
      <c r="J634" s="2"/>
      <c r="K634" s="8"/>
      <c r="L634" s="8"/>
      <c r="M634" s="2"/>
      <c r="N634" s="2"/>
      <c r="O634" s="8"/>
      <c r="P634" s="2"/>
      <c r="Q634" s="2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"/>
      <c r="B635" s="2"/>
      <c r="C635" s="241"/>
      <c r="D635" s="241"/>
      <c r="E635" s="2"/>
      <c r="F635" s="2"/>
      <c r="G635" s="4"/>
      <c r="H635" s="4"/>
      <c r="I635" s="6"/>
      <c r="J635" s="2"/>
      <c r="K635" s="8"/>
      <c r="L635" s="8"/>
      <c r="M635" s="2"/>
      <c r="N635" s="2"/>
      <c r="O635" s="8"/>
      <c r="P635" s="2"/>
      <c r="Q635" s="2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"/>
      <c r="B636" s="2"/>
      <c r="C636" s="241"/>
      <c r="D636" s="241"/>
      <c r="E636" s="2"/>
      <c r="F636" s="2"/>
      <c r="G636" s="4"/>
      <c r="H636" s="4"/>
      <c r="I636" s="6"/>
      <c r="J636" s="2"/>
      <c r="K636" s="8"/>
      <c r="L636" s="8"/>
      <c r="M636" s="2"/>
      <c r="N636" s="2"/>
      <c r="O636" s="8"/>
      <c r="P636" s="2"/>
      <c r="Q636" s="2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"/>
      <c r="B637" s="2"/>
      <c r="C637" s="241"/>
      <c r="D637" s="241"/>
      <c r="E637" s="2"/>
      <c r="F637" s="2"/>
      <c r="G637" s="4"/>
      <c r="H637" s="4"/>
      <c r="I637" s="6"/>
      <c r="J637" s="2"/>
      <c r="K637" s="8"/>
      <c r="L637" s="8"/>
      <c r="M637" s="2"/>
      <c r="N637" s="2"/>
      <c r="O637" s="8"/>
      <c r="P637" s="2"/>
      <c r="Q637" s="2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"/>
      <c r="B638" s="2"/>
      <c r="C638" s="241"/>
      <c r="D638" s="241"/>
      <c r="E638" s="2"/>
      <c r="F638" s="2"/>
      <c r="G638" s="4"/>
      <c r="H638" s="4"/>
      <c r="I638" s="6"/>
      <c r="J638" s="2"/>
      <c r="K638" s="8"/>
      <c r="L638" s="8"/>
      <c r="M638" s="2"/>
      <c r="N638" s="2"/>
      <c r="O638" s="8"/>
      <c r="P638" s="2"/>
      <c r="Q638" s="2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"/>
      <c r="B639" s="2"/>
      <c r="C639" s="241"/>
      <c r="D639" s="241"/>
      <c r="E639" s="2"/>
      <c r="F639" s="2"/>
      <c r="G639" s="4"/>
      <c r="H639" s="4"/>
      <c r="I639" s="6"/>
      <c r="J639" s="2"/>
      <c r="K639" s="8"/>
      <c r="L639" s="8"/>
      <c r="M639" s="2"/>
      <c r="N639" s="2"/>
      <c r="O639" s="8"/>
      <c r="P639" s="2"/>
      <c r="Q639" s="2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"/>
      <c r="B640" s="2"/>
      <c r="C640" s="241"/>
      <c r="D640" s="241"/>
      <c r="E640" s="2"/>
      <c r="F640" s="2"/>
      <c r="G640" s="4"/>
      <c r="H640" s="4"/>
      <c r="I640" s="6"/>
      <c r="J640" s="2"/>
      <c r="K640" s="8"/>
      <c r="L640" s="8"/>
      <c r="M640" s="2"/>
      <c r="N640" s="2"/>
      <c r="O640" s="8"/>
      <c r="P640" s="2"/>
      <c r="Q640" s="2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"/>
      <c r="B641" s="2"/>
      <c r="C641" s="241"/>
      <c r="D641" s="241"/>
      <c r="E641" s="2"/>
      <c r="F641" s="2"/>
      <c r="G641" s="4"/>
      <c r="H641" s="4"/>
      <c r="I641" s="6"/>
      <c r="J641" s="2"/>
      <c r="K641" s="8"/>
      <c r="L641" s="8"/>
      <c r="M641" s="2"/>
      <c r="N641" s="2"/>
      <c r="O641" s="8"/>
      <c r="P641" s="2"/>
      <c r="Q641" s="2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"/>
      <c r="B642" s="2"/>
      <c r="C642" s="241"/>
      <c r="D642" s="241"/>
      <c r="E642" s="2"/>
      <c r="F642" s="2"/>
      <c r="G642" s="4"/>
      <c r="H642" s="4"/>
      <c r="I642" s="6"/>
      <c r="J642" s="2"/>
      <c r="K642" s="8"/>
      <c r="L642" s="8"/>
      <c r="M642" s="2"/>
      <c r="N642" s="2"/>
      <c r="O642" s="8"/>
      <c r="P642" s="2"/>
      <c r="Q642" s="2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"/>
      <c r="B643" s="2"/>
      <c r="C643" s="241"/>
      <c r="D643" s="241"/>
      <c r="E643" s="2"/>
      <c r="F643" s="2"/>
      <c r="G643" s="4"/>
      <c r="H643" s="4"/>
      <c r="I643" s="6"/>
      <c r="J643" s="2"/>
      <c r="K643" s="8"/>
      <c r="L643" s="8"/>
      <c r="M643" s="2"/>
      <c r="N643" s="2"/>
      <c r="O643" s="8"/>
      <c r="P643" s="2"/>
      <c r="Q643" s="2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"/>
      <c r="B644" s="2"/>
      <c r="C644" s="241"/>
      <c r="D644" s="241"/>
      <c r="E644" s="2"/>
      <c r="F644" s="2"/>
      <c r="G644" s="4"/>
      <c r="H644" s="4"/>
      <c r="I644" s="6"/>
      <c r="J644" s="2"/>
      <c r="K644" s="8"/>
      <c r="L644" s="8"/>
      <c r="M644" s="2"/>
      <c r="N644" s="2"/>
      <c r="O644" s="8"/>
      <c r="P644" s="2"/>
      <c r="Q644" s="2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"/>
      <c r="B645" s="2"/>
      <c r="C645" s="241"/>
      <c r="D645" s="241"/>
      <c r="E645" s="2"/>
      <c r="F645" s="2"/>
      <c r="G645" s="4"/>
      <c r="H645" s="4"/>
      <c r="I645" s="6"/>
      <c r="J645" s="2"/>
      <c r="K645" s="8"/>
      <c r="L645" s="8"/>
      <c r="M645" s="2"/>
      <c r="N645" s="2"/>
      <c r="O645" s="8"/>
      <c r="P645" s="2"/>
      <c r="Q645" s="2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"/>
      <c r="B646" s="2"/>
      <c r="C646" s="241"/>
      <c r="D646" s="241"/>
      <c r="E646" s="2"/>
      <c r="F646" s="2"/>
      <c r="G646" s="4"/>
      <c r="H646" s="4"/>
      <c r="I646" s="6"/>
      <c r="J646" s="2"/>
      <c r="K646" s="8"/>
      <c r="L646" s="8"/>
      <c r="M646" s="2"/>
      <c r="N646" s="2"/>
      <c r="O646" s="8"/>
      <c r="P646" s="2"/>
      <c r="Q646" s="2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"/>
      <c r="B647" s="2"/>
      <c r="C647" s="241"/>
      <c r="D647" s="241"/>
      <c r="E647" s="2"/>
      <c r="F647" s="2"/>
      <c r="G647" s="4"/>
      <c r="H647" s="4"/>
      <c r="I647" s="6"/>
      <c r="J647" s="2"/>
      <c r="K647" s="8"/>
      <c r="L647" s="8"/>
      <c r="M647" s="2"/>
      <c r="N647" s="2"/>
      <c r="O647" s="8"/>
      <c r="P647" s="2"/>
      <c r="Q647" s="2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"/>
      <c r="B648" s="2"/>
      <c r="C648" s="241"/>
      <c r="D648" s="241"/>
      <c r="E648" s="2"/>
      <c r="F648" s="2"/>
      <c r="G648" s="4"/>
      <c r="H648" s="4"/>
      <c r="I648" s="6"/>
      <c r="J648" s="2"/>
      <c r="K648" s="8"/>
      <c r="L648" s="8"/>
      <c r="M648" s="2"/>
      <c r="N648" s="2"/>
      <c r="O648" s="8"/>
      <c r="P648" s="2"/>
      <c r="Q648" s="2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"/>
      <c r="B649" s="2"/>
      <c r="C649" s="241"/>
      <c r="D649" s="241"/>
      <c r="E649" s="2"/>
      <c r="F649" s="2"/>
      <c r="G649" s="4"/>
      <c r="H649" s="4"/>
      <c r="I649" s="6"/>
      <c r="J649" s="2"/>
      <c r="K649" s="8"/>
      <c r="L649" s="8"/>
      <c r="M649" s="2"/>
      <c r="N649" s="2"/>
      <c r="O649" s="8"/>
      <c r="P649" s="2"/>
      <c r="Q649" s="2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"/>
      <c r="B650" s="2"/>
      <c r="C650" s="241"/>
      <c r="D650" s="241"/>
      <c r="E650" s="2"/>
      <c r="F650" s="2"/>
      <c r="G650" s="4"/>
      <c r="H650" s="4"/>
      <c r="I650" s="6"/>
      <c r="J650" s="2"/>
      <c r="K650" s="8"/>
      <c r="L650" s="8"/>
      <c r="M650" s="2"/>
      <c r="N650" s="2"/>
      <c r="O650" s="8"/>
      <c r="P650" s="2"/>
      <c r="Q650" s="2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"/>
      <c r="B651" s="2"/>
      <c r="C651" s="241"/>
      <c r="D651" s="241"/>
      <c r="E651" s="2"/>
      <c r="F651" s="2"/>
      <c r="G651" s="4"/>
      <c r="H651" s="4"/>
      <c r="I651" s="6"/>
      <c r="J651" s="2"/>
      <c r="K651" s="8"/>
      <c r="L651" s="8"/>
      <c r="M651" s="2"/>
      <c r="N651" s="2"/>
      <c r="O651" s="8"/>
      <c r="P651" s="2"/>
      <c r="Q651" s="2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"/>
      <c r="B652" s="2"/>
      <c r="C652" s="241"/>
      <c r="D652" s="241"/>
      <c r="E652" s="2"/>
      <c r="F652" s="2"/>
      <c r="G652" s="4"/>
      <c r="H652" s="4"/>
      <c r="I652" s="6"/>
      <c r="J652" s="2"/>
      <c r="K652" s="8"/>
      <c r="L652" s="8"/>
      <c r="M652" s="2"/>
      <c r="N652" s="2"/>
      <c r="O652" s="8"/>
      <c r="P652" s="2"/>
      <c r="Q652" s="2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"/>
      <c r="B653" s="2"/>
      <c r="C653" s="241"/>
      <c r="D653" s="241"/>
      <c r="E653" s="2"/>
      <c r="F653" s="2"/>
      <c r="G653" s="4"/>
      <c r="H653" s="4"/>
      <c r="I653" s="6"/>
      <c r="J653" s="2"/>
      <c r="K653" s="8"/>
      <c r="L653" s="8"/>
      <c r="M653" s="2"/>
      <c r="N653" s="2"/>
      <c r="O653" s="8"/>
      <c r="P653" s="2"/>
      <c r="Q653" s="2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"/>
      <c r="B654" s="2"/>
      <c r="C654" s="241"/>
      <c r="D654" s="241"/>
      <c r="E654" s="2"/>
      <c r="F654" s="2"/>
      <c r="G654" s="4"/>
      <c r="H654" s="4"/>
      <c r="I654" s="6"/>
      <c r="J654" s="2"/>
      <c r="K654" s="8"/>
      <c r="L654" s="8"/>
      <c r="M654" s="2"/>
      <c r="N654" s="2"/>
      <c r="O654" s="8"/>
      <c r="P654" s="2"/>
      <c r="Q654" s="2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"/>
      <c r="B655" s="2"/>
      <c r="C655" s="241"/>
      <c r="D655" s="241"/>
      <c r="E655" s="2"/>
      <c r="F655" s="2"/>
      <c r="G655" s="4"/>
      <c r="H655" s="4"/>
      <c r="I655" s="6"/>
      <c r="J655" s="2"/>
      <c r="K655" s="8"/>
      <c r="L655" s="8"/>
      <c r="M655" s="2"/>
      <c r="N655" s="2"/>
      <c r="O655" s="8"/>
      <c r="P655" s="2"/>
      <c r="Q655" s="2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"/>
      <c r="B656" s="2"/>
      <c r="C656" s="241"/>
      <c r="D656" s="241"/>
      <c r="E656" s="2"/>
      <c r="F656" s="2"/>
      <c r="G656" s="4"/>
      <c r="H656" s="4"/>
      <c r="I656" s="6"/>
      <c r="J656" s="2"/>
      <c r="K656" s="8"/>
      <c r="L656" s="8"/>
      <c r="M656" s="2"/>
      <c r="N656" s="2"/>
      <c r="O656" s="8"/>
      <c r="P656" s="2"/>
      <c r="Q656" s="2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"/>
      <c r="B657" s="2"/>
      <c r="C657" s="241"/>
      <c r="D657" s="241"/>
      <c r="E657" s="2"/>
      <c r="F657" s="2"/>
      <c r="G657" s="4"/>
      <c r="H657" s="4"/>
      <c r="I657" s="6"/>
      <c r="J657" s="2"/>
      <c r="K657" s="8"/>
      <c r="L657" s="8"/>
      <c r="M657" s="2"/>
      <c r="N657" s="2"/>
      <c r="O657" s="8"/>
      <c r="P657" s="2"/>
      <c r="Q657" s="2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"/>
      <c r="B658" s="2"/>
      <c r="C658" s="241"/>
      <c r="D658" s="241"/>
      <c r="E658" s="2"/>
      <c r="F658" s="2"/>
      <c r="G658" s="4"/>
      <c r="H658" s="4"/>
      <c r="I658" s="6"/>
      <c r="J658" s="2"/>
      <c r="K658" s="8"/>
      <c r="L658" s="8"/>
      <c r="M658" s="2"/>
      <c r="N658" s="2"/>
      <c r="O658" s="8"/>
      <c r="P658" s="2"/>
      <c r="Q658" s="2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"/>
      <c r="B659" s="2"/>
      <c r="C659" s="241"/>
      <c r="D659" s="241"/>
      <c r="E659" s="2"/>
      <c r="F659" s="2"/>
      <c r="G659" s="4"/>
      <c r="H659" s="4"/>
      <c r="I659" s="6"/>
      <c r="J659" s="2"/>
      <c r="K659" s="8"/>
      <c r="L659" s="8"/>
      <c r="M659" s="2"/>
      <c r="N659" s="2"/>
      <c r="O659" s="8"/>
      <c r="P659" s="2"/>
      <c r="Q659" s="2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"/>
      <c r="B660" s="2"/>
      <c r="C660" s="241"/>
      <c r="D660" s="241"/>
      <c r="E660" s="2"/>
      <c r="F660" s="2"/>
      <c r="G660" s="4"/>
      <c r="H660" s="4"/>
      <c r="I660" s="6"/>
      <c r="J660" s="2"/>
      <c r="K660" s="8"/>
      <c r="L660" s="8"/>
      <c r="M660" s="2"/>
      <c r="N660" s="2"/>
      <c r="O660" s="8"/>
      <c r="P660" s="2"/>
      <c r="Q660" s="2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"/>
      <c r="B661" s="2"/>
      <c r="C661" s="241"/>
      <c r="D661" s="241"/>
      <c r="E661" s="2"/>
      <c r="F661" s="2"/>
      <c r="G661" s="4"/>
      <c r="H661" s="4"/>
      <c r="I661" s="6"/>
      <c r="J661" s="2"/>
      <c r="K661" s="8"/>
      <c r="L661" s="8"/>
      <c r="M661" s="2"/>
      <c r="N661" s="2"/>
      <c r="O661" s="8"/>
      <c r="P661" s="2"/>
      <c r="Q661" s="2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"/>
      <c r="B662" s="2"/>
      <c r="C662" s="241"/>
      <c r="D662" s="241"/>
      <c r="E662" s="2"/>
      <c r="F662" s="2"/>
      <c r="G662" s="4"/>
      <c r="H662" s="4"/>
      <c r="I662" s="6"/>
      <c r="J662" s="2"/>
      <c r="K662" s="8"/>
      <c r="L662" s="8"/>
      <c r="M662" s="2"/>
      <c r="N662" s="2"/>
      <c r="O662" s="8"/>
      <c r="P662" s="2"/>
      <c r="Q662" s="2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"/>
      <c r="B663" s="2"/>
      <c r="C663" s="241"/>
      <c r="D663" s="241"/>
      <c r="E663" s="2"/>
      <c r="F663" s="2"/>
      <c r="G663" s="4"/>
      <c r="H663" s="4"/>
      <c r="I663" s="6"/>
      <c r="J663" s="2"/>
      <c r="K663" s="8"/>
      <c r="L663" s="8"/>
      <c r="M663" s="2"/>
      <c r="N663" s="2"/>
      <c r="O663" s="8"/>
      <c r="P663" s="2"/>
      <c r="Q663" s="2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"/>
      <c r="B664" s="2"/>
      <c r="C664" s="241"/>
      <c r="D664" s="241"/>
      <c r="E664" s="2"/>
      <c r="F664" s="2"/>
      <c r="G664" s="4"/>
      <c r="H664" s="4"/>
      <c r="I664" s="6"/>
      <c r="J664" s="2"/>
      <c r="K664" s="8"/>
      <c r="L664" s="8"/>
      <c r="M664" s="2"/>
      <c r="N664" s="2"/>
      <c r="O664" s="8"/>
      <c r="P664" s="2"/>
      <c r="Q664" s="2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"/>
      <c r="B665" s="2"/>
      <c r="C665" s="241"/>
      <c r="D665" s="241"/>
      <c r="E665" s="2"/>
      <c r="F665" s="2"/>
      <c r="G665" s="4"/>
      <c r="H665" s="4"/>
      <c r="I665" s="6"/>
      <c r="J665" s="2"/>
      <c r="K665" s="8"/>
      <c r="L665" s="8"/>
      <c r="M665" s="2"/>
      <c r="N665" s="2"/>
      <c r="O665" s="8"/>
      <c r="P665" s="2"/>
      <c r="Q665" s="2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"/>
      <c r="B666" s="2"/>
      <c r="C666" s="241"/>
      <c r="D666" s="241"/>
      <c r="E666" s="2"/>
      <c r="F666" s="2"/>
      <c r="G666" s="4"/>
      <c r="H666" s="4"/>
      <c r="I666" s="6"/>
      <c r="J666" s="2"/>
      <c r="K666" s="8"/>
      <c r="L666" s="8"/>
      <c r="M666" s="2"/>
      <c r="N666" s="2"/>
      <c r="O666" s="8"/>
      <c r="P666" s="2"/>
      <c r="Q666" s="2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"/>
      <c r="B667" s="2"/>
      <c r="C667" s="241"/>
      <c r="D667" s="241"/>
      <c r="E667" s="2"/>
      <c r="F667" s="2"/>
      <c r="G667" s="4"/>
      <c r="H667" s="4"/>
      <c r="I667" s="6"/>
      <c r="J667" s="2"/>
      <c r="K667" s="8"/>
      <c r="L667" s="8"/>
      <c r="M667" s="2"/>
      <c r="N667" s="2"/>
      <c r="O667" s="8"/>
      <c r="P667" s="2"/>
      <c r="Q667" s="2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"/>
      <c r="B668" s="2"/>
      <c r="C668" s="241"/>
      <c r="D668" s="241"/>
      <c r="E668" s="2"/>
      <c r="F668" s="2"/>
      <c r="G668" s="4"/>
      <c r="H668" s="4"/>
      <c r="I668" s="6"/>
      <c r="J668" s="2"/>
      <c r="K668" s="8"/>
      <c r="L668" s="8"/>
      <c r="M668" s="2"/>
      <c r="N668" s="2"/>
      <c r="O668" s="8"/>
      <c r="P668" s="2"/>
      <c r="Q668" s="2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"/>
      <c r="B669" s="2"/>
      <c r="C669" s="241"/>
      <c r="D669" s="241"/>
      <c r="E669" s="2"/>
      <c r="F669" s="2"/>
      <c r="G669" s="4"/>
      <c r="H669" s="4"/>
      <c r="I669" s="6"/>
      <c r="J669" s="2"/>
      <c r="K669" s="8"/>
      <c r="L669" s="8"/>
      <c r="M669" s="2"/>
      <c r="N669" s="2"/>
      <c r="O669" s="8"/>
      <c r="P669" s="2"/>
      <c r="Q669" s="2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"/>
      <c r="B670" s="2"/>
      <c r="C670" s="241"/>
      <c r="D670" s="241"/>
      <c r="E670" s="2"/>
      <c r="F670" s="2"/>
      <c r="G670" s="4"/>
      <c r="H670" s="4"/>
      <c r="I670" s="6"/>
      <c r="J670" s="2"/>
      <c r="K670" s="8"/>
      <c r="L670" s="8"/>
      <c r="M670" s="2"/>
      <c r="N670" s="2"/>
      <c r="O670" s="8"/>
      <c r="P670" s="2"/>
      <c r="Q670" s="2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"/>
      <c r="B671" s="2"/>
      <c r="C671" s="241"/>
      <c r="D671" s="241"/>
      <c r="E671" s="2"/>
      <c r="F671" s="2"/>
      <c r="G671" s="4"/>
      <c r="H671" s="4"/>
      <c r="I671" s="6"/>
      <c r="J671" s="2"/>
      <c r="K671" s="8"/>
      <c r="L671" s="8"/>
      <c r="M671" s="2"/>
      <c r="N671" s="2"/>
      <c r="O671" s="8"/>
      <c r="P671" s="2"/>
      <c r="Q671" s="2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"/>
      <c r="B672" s="2"/>
      <c r="C672" s="241"/>
      <c r="D672" s="241"/>
      <c r="E672" s="2"/>
      <c r="F672" s="2"/>
      <c r="G672" s="4"/>
      <c r="H672" s="4"/>
      <c r="I672" s="6"/>
      <c r="J672" s="2"/>
      <c r="K672" s="8"/>
      <c r="L672" s="8"/>
      <c r="M672" s="2"/>
      <c r="N672" s="2"/>
      <c r="O672" s="8"/>
      <c r="P672" s="2"/>
      <c r="Q672" s="2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"/>
      <c r="B673" s="2"/>
      <c r="C673" s="241"/>
      <c r="D673" s="241"/>
      <c r="E673" s="2"/>
      <c r="F673" s="2"/>
      <c r="G673" s="4"/>
      <c r="H673" s="4"/>
      <c r="I673" s="6"/>
      <c r="J673" s="2"/>
      <c r="K673" s="8"/>
      <c r="L673" s="8"/>
      <c r="M673" s="2"/>
      <c r="N673" s="2"/>
      <c r="O673" s="8"/>
      <c r="P673" s="2"/>
      <c r="Q673" s="2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"/>
      <c r="B674" s="2"/>
      <c r="C674" s="241"/>
      <c r="D674" s="241"/>
      <c r="E674" s="2"/>
      <c r="F674" s="2"/>
      <c r="G674" s="4"/>
      <c r="H674" s="4"/>
      <c r="I674" s="6"/>
      <c r="J674" s="2"/>
      <c r="K674" s="8"/>
      <c r="L674" s="8"/>
      <c r="M674" s="2"/>
      <c r="N674" s="2"/>
      <c r="O674" s="8"/>
      <c r="P674" s="2"/>
      <c r="Q674" s="2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"/>
      <c r="B675" s="2"/>
      <c r="C675" s="241"/>
      <c r="D675" s="241"/>
      <c r="E675" s="2"/>
      <c r="F675" s="2"/>
      <c r="G675" s="4"/>
      <c r="H675" s="4"/>
      <c r="I675" s="6"/>
      <c r="J675" s="2"/>
      <c r="K675" s="8"/>
      <c r="L675" s="8"/>
      <c r="M675" s="2"/>
      <c r="N675" s="2"/>
      <c r="O675" s="8"/>
      <c r="P675" s="2"/>
      <c r="Q675" s="2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"/>
      <c r="B676" s="2"/>
      <c r="C676" s="241"/>
      <c r="D676" s="241"/>
      <c r="E676" s="2"/>
      <c r="F676" s="2"/>
      <c r="G676" s="4"/>
      <c r="H676" s="4"/>
      <c r="I676" s="6"/>
      <c r="J676" s="2"/>
      <c r="K676" s="8"/>
      <c r="L676" s="8"/>
      <c r="M676" s="2"/>
      <c r="N676" s="2"/>
      <c r="O676" s="8"/>
      <c r="P676" s="2"/>
      <c r="Q676" s="2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"/>
      <c r="B677" s="2"/>
      <c r="C677" s="241"/>
      <c r="D677" s="241"/>
      <c r="E677" s="2"/>
      <c r="F677" s="2"/>
      <c r="G677" s="4"/>
      <c r="H677" s="4"/>
      <c r="I677" s="6"/>
      <c r="J677" s="2"/>
      <c r="K677" s="8"/>
      <c r="L677" s="8"/>
      <c r="M677" s="2"/>
      <c r="N677" s="2"/>
      <c r="O677" s="8"/>
      <c r="P677" s="2"/>
      <c r="Q677" s="2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"/>
      <c r="B678" s="2"/>
      <c r="C678" s="241"/>
      <c r="D678" s="241"/>
      <c r="E678" s="2"/>
      <c r="F678" s="2"/>
      <c r="G678" s="4"/>
      <c r="H678" s="4"/>
      <c r="I678" s="6"/>
      <c r="J678" s="2"/>
      <c r="K678" s="8"/>
      <c r="L678" s="8"/>
      <c r="M678" s="2"/>
      <c r="N678" s="2"/>
      <c r="O678" s="8"/>
      <c r="P678" s="2"/>
      <c r="Q678" s="2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"/>
      <c r="B679" s="2"/>
      <c r="C679" s="241"/>
      <c r="D679" s="241"/>
      <c r="E679" s="2"/>
      <c r="F679" s="2"/>
      <c r="G679" s="4"/>
      <c r="H679" s="4"/>
      <c r="I679" s="6"/>
      <c r="J679" s="2"/>
      <c r="K679" s="8"/>
      <c r="L679" s="8"/>
      <c r="M679" s="2"/>
      <c r="N679" s="2"/>
      <c r="O679" s="8"/>
      <c r="P679" s="2"/>
      <c r="Q679" s="2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"/>
      <c r="B680" s="2"/>
      <c r="C680" s="241"/>
      <c r="D680" s="241"/>
      <c r="E680" s="2"/>
      <c r="F680" s="2"/>
      <c r="G680" s="4"/>
      <c r="H680" s="4"/>
      <c r="I680" s="6"/>
      <c r="J680" s="2"/>
      <c r="K680" s="8"/>
      <c r="L680" s="8"/>
      <c r="M680" s="2"/>
      <c r="N680" s="2"/>
      <c r="O680" s="8"/>
      <c r="P680" s="2"/>
      <c r="Q680" s="2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"/>
      <c r="B681" s="2"/>
      <c r="C681" s="241"/>
      <c r="D681" s="241"/>
      <c r="E681" s="2"/>
      <c r="F681" s="2"/>
      <c r="G681" s="4"/>
      <c r="H681" s="4"/>
      <c r="I681" s="6"/>
      <c r="J681" s="2"/>
      <c r="K681" s="8"/>
      <c r="L681" s="8"/>
      <c r="M681" s="2"/>
      <c r="N681" s="2"/>
      <c r="O681" s="8"/>
      <c r="P681" s="2"/>
      <c r="Q681" s="2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"/>
      <c r="B682" s="2"/>
      <c r="C682" s="241"/>
      <c r="D682" s="241"/>
      <c r="E682" s="2"/>
      <c r="F682" s="2"/>
      <c r="G682" s="4"/>
      <c r="H682" s="4"/>
      <c r="I682" s="6"/>
      <c r="J682" s="2"/>
      <c r="K682" s="8"/>
      <c r="L682" s="8"/>
      <c r="M682" s="2"/>
      <c r="N682" s="2"/>
      <c r="O682" s="8"/>
      <c r="P682" s="2"/>
      <c r="Q682" s="2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"/>
      <c r="B683" s="2"/>
      <c r="C683" s="241"/>
      <c r="D683" s="241"/>
      <c r="E683" s="2"/>
      <c r="F683" s="2"/>
      <c r="G683" s="4"/>
      <c r="H683" s="4"/>
      <c r="I683" s="6"/>
      <c r="J683" s="2"/>
      <c r="K683" s="8"/>
      <c r="L683" s="8"/>
      <c r="M683" s="2"/>
      <c r="N683" s="2"/>
      <c r="O683" s="8"/>
      <c r="P683" s="2"/>
      <c r="Q683" s="2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"/>
      <c r="B684" s="2"/>
      <c r="C684" s="241"/>
      <c r="D684" s="241"/>
      <c r="E684" s="2"/>
      <c r="F684" s="2"/>
      <c r="G684" s="4"/>
      <c r="H684" s="4"/>
      <c r="I684" s="6"/>
      <c r="J684" s="2"/>
      <c r="K684" s="8"/>
      <c r="L684" s="8"/>
      <c r="M684" s="2"/>
      <c r="N684" s="2"/>
      <c r="O684" s="8"/>
      <c r="P684" s="2"/>
      <c r="Q684" s="2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"/>
      <c r="B685" s="2"/>
      <c r="C685" s="241"/>
      <c r="D685" s="241"/>
      <c r="E685" s="2"/>
      <c r="F685" s="2"/>
      <c r="G685" s="4"/>
      <c r="H685" s="4"/>
      <c r="I685" s="6"/>
      <c r="J685" s="2"/>
      <c r="K685" s="8"/>
      <c r="L685" s="8"/>
      <c r="M685" s="2"/>
      <c r="N685" s="2"/>
      <c r="O685" s="8"/>
      <c r="P685" s="2"/>
      <c r="Q685" s="2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"/>
      <c r="B686" s="2"/>
      <c r="C686" s="241"/>
      <c r="D686" s="241"/>
      <c r="E686" s="2"/>
      <c r="F686" s="2"/>
      <c r="G686" s="4"/>
      <c r="H686" s="4"/>
      <c r="I686" s="6"/>
      <c r="J686" s="2"/>
      <c r="K686" s="8"/>
      <c r="L686" s="8"/>
      <c r="M686" s="2"/>
      <c r="N686" s="2"/>
      <c r="O686" s="8"/>
      <c r="P686" s="2"/>
      <c r="Q686" s="2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"/>
      <c r="B687" s="2"/>
      <c r="C687" s="241"/>
      <c r="D687" s="241"/>
      <c r="E687" s="2"/>
      <c r="F687" s="2"/>
      <c r="G687" s="4"/>
      <c r="H687" s="4"/>
      <c r="I687" s="6"/>
      <c r="J687" s="2"/>
      <c r="K687" s="8"/>
      <c r="L687" s="8"/>
      <c r="M687" s="2"/>
      <c r="N687" s="2"/>
      <c r="O687" s="8"/>
      <c r="P687" s="2"/>
      <c r="Q687" s="2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"/>
      <c r="B688" s="2"/>
      <c r="C688" s="241"/>
      <c r="D688" s="241"/>
      <c r="E688" s="2"/>
      <c r="F688" s="2"/>
      <c r="G688" s="4"/>
      <c r="H688" s="4"/>
      <c r="I688" s="6"/>
      <c r="J688" s="2"/>
      <c r="K688" s="8"/>
      <c r="L688" s="8"/>
      <c r="M688" s="2"/>
      <c r="N688" s="2"/>
      <c r="O688" s="8"/>
      <c r="P688" s="2"/>
      <c r="Q688" s="2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"/>
      <c r="B689" s="2"/>
      <c r="C689" s="241"/>
      <c r="D689" s="241"/>
      <c r="E689" s="2"/>
      <c r="F689" s="2"/>
      <c r="G689" s="4"/>
      <c r="H689" s="4"/>
      <c r="I689" s="6"/>
      <c r="J689" s="2"/>
      <c r="K689" s="8"/>
      <c r="L689" s="8"/>
      <c r="M689" s="2"/>
      <c r="N689" s="2"/>
      <c r="O689" s="8"/>
      <c r="P689" s="2"/>
      <c r="Q689" s="2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"/>
      <c r="B690" s="2"/>
      <c r="C690" s="241"/>
      <c r="D690" s="241"/>
      <c r="E690" s="2"/>
      <c r="F690" s="2"/>
      <c r="G690" s="4"/>
      <c r="H690" s="4"/>
      <c r="I690" s="6"/>
      <c r="J690" s="2"/>
      <c r="K690" s="8"/>
      <c r="L690" s="8"/>
      <c r="M690" s="2"/>
      <c r="N690" s="2"/>
      <c r="O690" s="8"/>
      <c r="P690" s="2"/>
      <c r="Q690" s="2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"/>
      <c r="B691" s="2"/>
      <c r="C691" s="241"/>
      <c r="D691" s="241"/>
      <c r="E691" s="2"/>
      <c r="F691" s="2"/>
      <c r="G691" s="4"/>
      <c r="H691" s="4"/>
      <c r="I691" s="6"/>
      <c r="J691" s="2"/>
      <c r="K691" s="8"/>
      <c r="L691" s="8"/>
      <c r="M691" s="2"/>
      <c r="N691" s="2"/>
      <c r="O691" s="8"/>
      <c r="P691" s="2"/>
      <c r="Q691" s="2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"/>
      <c r="B692" s="2"/>
      <c r="C692" s="241"/>
      <c r="D692" s="241"/>
      <c r="E692" s="2"/>
      <c r="F692" s="2"/>
      <c r="G692" s="4"/>
      <c r="H692" s="4"/>
      <c r="I692" s="6"/>
      <c r="J692" s="2"/>
      <c r="K692" s="8"/>
      <c r="L692" s="8"/>
      <c r="M692" s="2"/>
      <c r="N692" s="2"/>
      <c r="O692" s="8"/>
      <c r="P692" s="2"/>
      <c r="Q692" s="2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"/>
      <c r="B693" s="2"/>
      <c r="C693" s="241"/>
      <c r="D693" s="241"/>
      <c r="E693" s="2"/>
      <c r="F693" s="2"/>
      <c r="G693" s="4"/>
      <c r="H693" s="4"/>
      <c r="I693" s="6"/>
      <c r="J693" s="2"/>
      <c r="K693" s="8"/>
      <c r="L693" s="8"/>
      <c r="M693" s="2"/>
      <c r="N693" s="2"/>
      <c r="O693" s="8"/>
      <c r="P693" s="2"/>
      <c r="Q693" s="2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"/>
      <c r="B694" s="2"/>
      <c r="C694" s="241"/>
      <c r="D694" s="241"/>
      <c r="E694" s="2"/>
      <c r="F694" s="2"/>
      <c r="G694" s="4"/>
      <c r="H694" s="4"/>
      <c r="I694" s="6"/>
      <c r="J694" s="2"/>
      <c r="K694" s="8"/>
      <c r="L694" s="8"/>
      <c r="M694" s="2"/>
      <c r="N694" s="2"/>
      <c r="O694" s="8"/>
      <c r="P694" s="2"/>
      <c r="Q694" s="2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"/>
      <c r="B695" s="2"/>
      <c r="C695" s="241"/>
      <c r="D695" s="241"/>
      <c r="E695" s="2"/>
      <c r="F695" s="2"/>
      <c r="G695" s="4"/>
      <c r="H695" s="4"/>
      <c r="I695" s="6"/>
      <c r="J695" s="2"/>
      <c r="K695" s="8"/>
      <c r="L695" s="8"/>
      <c r="M695" s="2"/>
      <c r="N695" s="2"/>
      <c r="O695" s="8"/>
      <c r="P695" s="2"/>
      <c r="Q695" s="2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"/>
      <c r="B696" s="2"/>
      <c r="C696" s="241"/>
      <c r="D696" s="241"/>
      <c r="E696" s="2"/>
      <c r="F696" s="2"/>
      <c r="G696" s="4"/>
      <c r="H696" s="4"/>
      <c r="I696" s="6"/>
      <c r="J696" s="2"/>
      <c r="K696" s="8"/>
      <c r="L696" s="8"/>
      <c r="M696" s="2"/>
      <c r="N696" s="2"/>
      <c r="O696" s="8"/>
      <c r="P696" s="2"/>
      <c r="Q696" s="2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"/>
      <c r="B697" s="2"/>
      <c r="C697" s="241"/>
      <c r="D697" s="241"/>
      <c r="E697" s="2"/>
      <c r="F697" s="2"/>
      <c r="G697" s="4"/>
      <c r="H697" s="4"/>
      <c r="I697" s="6"/>
      <c r="J697" s="2"/>
      <c r="K697" s="8"/>
      <c r="L697" s="8"/>
      <c r="M697" s="2"/>
      <c r="N697" s="2"/>
      <c r="O697" s="8"/>
      <c r="P697" s="2"/>
      <c r="Q697" s="2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"/>
      <c r="B698" s="2"/>
      <c r="C698" s="241"/>
      <c r="D698" s="241"/>
      <c r="E698" s="2"/>
      <c r="F698" s="2"/>
      <c r="G698" s="4"/>
      <c r="H698" s="4"/>
      <c r="I698" s="6"/>
      <c r="J698" s="2"/>
      <c r="K698" s="8"/>
      <c r="L698" s="8"/>
      <c r="M698" s="2"/>
      <c r="N698" s="2"/>
      <c r="O698" s="8"/>
      <c r="P698" s="2"/>
      <c r="Q698" s="2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"/>
      <c r="B699" s="2"/>
      <c r="C699" s="241"/>
      <c r="D699" s="241"/>
      <c r="E699" s="2"/>
      <c r="F699" s="2"/>
      <c r="G699" s="4"/>
      <c r="H699" s="4"/>
      <c r="I699" s="6"/>
      <c r="J699" s="2"/>
      <c r="K699" s="8"/>
      <c r="L699" s="8"/>
      <c r="M699" s="2"/>
      <c r="N699" s="2"/>
      <c r="O699" s="8"/>
      <c r="P699" s="2"/>
      <c r="Q699" s="2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"/>
      <c r="B700" s="2"/>
      <c r="C700" s="241"/>
      <c r="D700" s="241"/>
      <c r="E700" s="2"/>
      <c r="F700" s="2"/>
      <c r="G700" s="4"/>
      <c r="H700" s="4"/>
      <c r="I700" s="6"/>
      <c r="J700" s="2"/>
      <c r="K700" s="8"/>
      <c r="L700" s="8"/>
      <c r="M700" s="2"/>
      <c r="N700" s="2"/>
      <c r="O700" s="8"/>
      <c r="P700" s="2"/>
      <c r="Q700" s="2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"/>
      <c r="B701" s="2"/>
      <c r="C701" s="241"/>
      <c r="D701" s="241"/>
      <c r="E701" s="2"/>
      <c r="F701" s="2"/>
      <c r="G701" s="4"/>
      <c r="H701" s="4"/>
      <c r="I701" s="6"/>
      <c r="J701" s="2"/>
      <c r="K701" s="8"/>
      <c r="L701" s="8"/>
      <c r="M701" s="2"/>
      <c r="N701" s="2"/>
      <c r="O701" s="8"/>
      <c r="P701" s="2"/>
      <c r="Q701" s="2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"/>
      <c r="B702" s="2"/>
      <c r="C702" s="241"/>
      <c r="D702" s="241"/>
      <c r="E702" s="2"/>
      <c r="F702" s="2"/>
      <c r="G702" s="4"/>
      <c r="H702" s="4"/>
      <c r="I702" s="6"/>
      <c r="J702" s="2"/>
      <c r="K702" s="8"/>
      <c r="L702" s="8"/>
      <c r="M702" s="2"/>
      <c r="N702" s="2"/>
      <c r="O702" s="8"/>
      <c r="P702" s="2"/>
      <c r="Q702" s="2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"/>
      <c r="B703" s="2"/>
      <c r="C703" s="241"/>
      <c r="D703" s="241"/>
      <c r="E703" s="2"/>
      <c r="F703" s="2"/>
      <c r="G703" s="4"/>
      <c r="H703" s="4"/>
      <c r="I703" s="6"/>
      <c r="J703" s="2"/>
      <c r="K703" s="8"/>
      <c r="L703" s="8"/>
      <c r="M703" s="2"/>
      <c r="N703" s="2"/>
      <c r="O703" s="8"/>
      <c r="P703" s="2"/>
      <c r="Q703" s="2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"/>
      <c r="B704" s="2"/>
      <c r="C704" s="241"/>
      <c r="D704" s="241"/>
      <c r="E704" s="2"/>
      <c r="F704" s="2"/>
      <c r="G704" s="4"/>
      <c r="H704" s="4"/>
      <c r="I704" s="6"/>
      <c r="J704" s="2"/>
      <c r="K704" s="8"/>
      <c r="L704" s="8"/>
      <c r="M704" s="2"/>
      <c r="N704" s="2"/>
      <c r="O704" s="8"/>
      <c r="P704" s="2"/>
      <c r="Q704" s="2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"/>
      <c r="B705" s="2"/>
      <c r="C705" s="241"/>
      <c r="D705" s="241"/>
      <c r="E705" s="2"/>
      <c r="F705" s="2"/>
      <c r="G705" s="4"/>
      <c r="H705" s="4"/>
      <c r="I705" s="6"/>
      <c r="J705" s="2"/>
      <c r="K705" s="8"/>
      <c r="L705" s="8"/>
      <c r="M705" s="2"/>
      <c r="N705" s="2"/>
      <c r="O705" s="8"/>
      <c r="P705" s="2"/>
      <c r="Q705" s="2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"/>
      <c r="B706" s="2"/>
      <c r="C706" s="241"/>
      <c r="D706" s="241"/>
      <c r="E706" s="2"/>
      <c r="F706" s="2"/>
      <c r="G706" s="4"/>
      <c r="H706" s="4"/>
      <c r="I706" s="6"/>
      <c r="J706" s="2"/>
      <c r="K706" s="8"/>
      <c r="L706" s="8"/>
      <c r="M706" s="2"/>
      <c r="N706" s="2"/>
      <c r="O706" s="8"/>
      <c r="P706" s="2"/>
      <c r="Q706" s="2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"/>
      <c r="B707" s="2"/>
      <c r="C707" s="241"/>
      <c r="D707" s="241"/>
      <c r="E707" s="2"/>
      <c r="F707" s="2"/>
      <c r="G707" s="4"/>
      <c r="H707" s="4"/>
      <c r="I707" s="6"/>
      <c r="J707" s="2"/>
      <c r="K707" s="8"/>
      <c r="L707" s="8"/>
      <c r="M707" s="2"/>
      <c r="N707" s="2"/>
      <c r="O707" s="8"/>
      <c r="P707" s="2"/>
      <c r="Q707" s="2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"/>
      <c r="B708" s="2"/>
      <c r="C708" s="241"/>
      <c r="D708" s="241"/>
      <c r="E708" s="2"/>
      <c r="F708" s="2"/>
      <c r="G708" s="4"/>
      <c r="H708" s="4"/>
      <c r="I708" s="6"/>
      <c r="J708" s="2"/>
      <c r="K708" s="8"/>
      <c r="L708" s="8"/>
      <c r="M708" s="2"/>
      <c r="N708" s="2"/>
      <c r="O708" s="8"/>
      <c r="P708" s="2"/>
      <c r="Q708" s="2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"/>
      <c r="B709" s="2"/>
      <c r="C709" s="241"/>
      <c r="D709" s="241"/>
      <c r="E709" s="2"/>
      <c r="F709" s="2"/>
      <c r="G709" s="4"/>
      <c r="H709" s="4"/>
      <c r="I709" s="6"/>
      <c r="J709" s="2"/>
      <c r="K709" s="8"/>
      <c r="L709" s="8"/>
      <c r="M709" s="2"/>
      <c r="N709" s="2"/>
      <c r="O709" s="8"/>
      <c r="P709" s="2"/>
      <c r="Q709" s="2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"/>
      <c r="B710" s="2"/>
      <c r="C710" s="241"/>
      <c r="D710" s="241"/>
      <c r="E710" s="2"/>
      <c r="F710" s="2"/>
      <c r="G710" s="4"/>
      <c r="H710" s="4"/>
      <c r="I710" s="6"/>
      <c r="J710" s="2"/>
      <c r="K710" s="8"/>
      <c r="L710" s="8"/>
      <c r="M710" s="2"/>
      <c r="N710" s="2"/>
      <c r="O710" s="8"/>
      <c r="P710" s="2"/>
      <c r="Q710" s="2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"/>
      <c r="B711" s="2"/>
      <c r="C711" s="241"/>
      <c r="D711" s="241"/>
      <c r="E711" s="2"/>
      <c r="F711" s="2"/>
      <c r="G711" s="4"/>
      <c r="H711" s="4"/>
      <c r="I711" s="6"/>
      <c r="J711" s="2"/>
      <c r="K711" s="8"/>
      <c r="L711" s="8"/>
      <c r="M711" s="2"/>
      <c r="N711" s="2"/>
      <c r="O711" s="8"/>
      <c r="P711" s="2"/>
      <c r="Q711" s="2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"/>
      <c r="B712" s="2"/>
      <c r="C712" s="241"/>
      <c r="D712" s="241"/>
      <c r="E712" s="2"/>
      <c r="F712" s="2"/>
      <c r="G712" s="4"/>
      <c r="H712" s="4"/>
      <c r="I712" s="6"/>
      <c r="J712" s="2"/>
      <c r="K712" s="8"/>
      <c r="L712" s="8"/>
      <c r="M712" s="2"/>
      <c r="N712" s="2"/>
      <c r="O712" s="8"/>
      <c r="P712" s="2"/>
      <c r="Q712" s="2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"/>
      <c r="B713" s="2"/>
      <c r="C713" s="241"/>
      <c r="D713" s="241"/>
      <c r="E713" s="2"/>
      <c r="F713" s="2"/>
      <c r="G713" s="4"/>
      <c r="H713" s="4"/>
      <c r="I713" s="6"/>
      <c r="J713" s="2"/>
      <c r="K713" s="8"/>
      <c r="L713" s="8"/>
      <c r="M713" s="2"/>
      <c r="N713" s="2"/>
      <c r="O713" s="8"/>
      <c r="P713" s="2"/>
      <c r="Q713" s="2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"/>
      <c r="B714" s="2"/>
      <c r="C714" s="241"/>
      <c r="D714" s="241"/>
      <c r="E714" s="2"/>
      <c r="F714" s="2"/>
      <c r="G714" s="4"/>
      <c r="H714" s="4"/>
      <c r="I714" s="6"/>
      <c r="J714" s="2"/>
      <c r="K714" s="8"/>
      <c r="L714" s="8"/>
      <c r="M714" s="2"/>
      <c r="N714" s="2"/>
      <c r="O714" s="8"/>
      <c r="P714" s="2"/>
      <c r="Q714" s="2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"/>
      <c r="B715" s="2"/>
      <c r="C715" s="241"/>
      <c r="D715" s="241"/>
      <c r="E715" s="2"/>
      <c r="F715" s="2"/>
      <c r="G715" s="4"/>
      <c r="H715" s="4"/>
      <c r="I715" s="6"/>
      <c r="J715" s="2"/>
      <c r="K715" s="8"/>
      <c r="L715" s="8"/>
      <c r="M715" s="2"/>
      <c r="N715" s="2"/>
      <c r="O715" s="8"/>
      <c r="P715" s="2"/>
      <c r="Q715" s="2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"/>
      <c r="B716" s="2"/>
      <c r="C716" s="241"/>
      <c r="D716" s="241"/>
      <c r="E716" s="2"/>
      <c r="F716" s="2"/>
      <c r="G716" s="4"/>
      <c r="H716" s="4"/>
      <c r="I716" s="6"/>
      <c r="J716" s="2"/>
      <c r="K716" s="8"/>
      <c r="L716" s="8"/>
      <c r="M716" s="2"/>
      <c r="N716" s="2"/>
      <c r="O716" s="8"/>
      <c r="P716" s="2"/>
      <c r="Q716" s="2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"/>
      <c r="B717" s="2"/>
      <c r="C717" s="241"/>
      <c r="D717" s="241"/>
      <c r="E717" s="2"/>
      <c r="F717" s="2"/>
      <c r="G717" s="4"/>
      <c r="H717" s="4"/>
      <c r="I717" s="6"/>
      <c r="J717" s="2"/>
      <c r="K717" s="8"/>
      <c r="L717" s="8"/>
      <c r="M717" s="2"/>
      <c r="N717" s="2"/>
      <c r="O717" s="8"/>
      <c r="P717" s="2"/>
      <c r="Q717" s="2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"/>
      <c r="B718" s="2"/>
      <c r="C718" s="241"/>
      <c r="D718" s="241"/>
      <c r="E718" s="2"/>
      <c r="F718" s="2"/>
      <c r="G718" s="4"/>
      <c r="H718" s="4"/>
      <c r="I718" s="6"/>
      <c r="J718" s="2"/>
      <c r="K718" s="8"/>
      <c r="L718" s="8"/>
      <c r="M718" s="2"/>
      <c r="N718" s="2"/>
      <c r="O718" s="8"/>
      <c r="P718" s="2"/>
      <c r="Q718" s="2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"/>
      <c r="B719" s="2"/>
      <c r="C719" s="241"/>
      <c r="D719" s="241"/>
      <c r="E719" s="2"/>
      <c r="F719" s="2"/>
      <c r="G719" s="4"/>
      <c r="H719" s="4"/>
      <c r="I719" s="6"/>
      <c r="J719" s="2"/>
      <c r="K719" s="8"/>
      <c r="L719" s="8"/>
      <c r="M719" s="2"/>
      <c r="N719" s="2"/>
      <c r="O719" s="8"/>
      <c r="P719" s="2"/>
      <c r="Q719" s="2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"/>
      <c r="B720" s="2"/>
      <c r="C720" s="241"/>
      <c r="D720" s="241"/>
      <c r="E720" s="2"/>
      <c r="F720" s="2"/>
      <c r="G720" s="4"/>
      <c r="H720" s="4"/>
      <c r="I720" s="6"/>
      <c r="J720" s="2"/>
      <c r="K720" s="8"/>
      <c r="L720" s="8"/>
      <c r="M720" s="2"/>
      <c r="N720" s="2"/>
      <c r="O720" s="8"/>
      <c r="P720" s="2"/>
      <c r="Q720" s="2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"/>
      <c r="B721" s="2"/>
      <c r="C721" s="241"/>
      <c r="D721" s="241"/>
      <c r="E721" s="2"/>
      <c r="F721" s="2"/>
      <c r="G721" s="4"/>
      <c r="H721" s="4"/>
      <c r="I721" s="6"/>
      <c r="J721" s="2"/>
      <c r="K721" s="8"/>
      <c r="L721" s="8"/>
      <c r="M721" s="2"/>
      <c r="N721" s="2"/>
      <c r="O721" s="8"/>
      <c r="P721" s="2"/>
      <c r="Q721" s="2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"/>
      <c r="B722" s="2"/>
      <c r="C722" s="241"/>
      <c r="D722" s="241"/>
      <c r="E722" s="2"/>
      <c r="F722" s="2"/>
      <c r="G722" s="4"/>
      <c r="H722" s="4"/>
      <c r="I722" s="6"/>
      <c r="J722" s="2"/>
      <c r="K722" s="8"/>
      <c r="L722" s="8"/>
      <c r="M722" s="2"/>
      <c r="N722" s="2"/>
      <c r="O722" s="8"/>
      <c r="P722" s="2"/>
      <c r="Q722" s="2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"/>
      <c r="B723" s="2"/>
      <c r="C723" s="241"/>
      <c r="D723" s="241"/>
      <c r="E723" s="2"/>
      <c r="F723" s="2"/>
      <c r="G723" s="4"/>
      <c r="H723" s="4"/>
      <c r="I723" s="6"/>
      <c r="J723" s="2"/>
      <c r="K723" s="8"/>
      <c r="L723" s="8"/>
      <c r="M723" s="2"/>
      <c r="N723" s="2"/>
      <c r="O723" s="8"/>
      <c r="P723" s="2"/>
      <c r="Q723" s="2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"/>
      <c r="B724" s="2"/>
      <c r="C724" s="241"/>
      <c r="D724" s="241"/>
      <c r="E724" s="2"/>
      <c r="F724" s="2"/>
      <c r="G724" s="4"/>
      <c r="H724" s="4"/>
      <c r="I724" s="6"/>
      <c r="J724" s="2"/>
      <c r="K724" s="8"/>
      <c r="L724" s="8"/>
      <c r="M724" s="2"/>
      <c r="N724" s="2"/>
      <c r="O724" s="8"/>
      <c r="P724" s="2"/>
      <c r="Q724" s="2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"/>
      <c r="B725" s="2"/>
      <c r="C725" s="241"/>
      <c r="D725" s="241"/>
      <c r="E725" s="2"/>
      <c r="F725" s="2"/>
      <c r="G725" s="4"/>
      <c r="H725" s="4"/>
      <c r="I725" s="6"/>
      <c r="J725" s="2"/>
      <c r="K725" s="8"/>
      <c r="L725" s="8"/>
      <c r="M725" s="2"/>
      <c r="N725" s="2"/>
      <c r="O725" s="8"/>
      <c r="P725" s="2"/>
      <c r="Q725" s="2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"/>
      <c r="B726" s="2"/>
      <c r="C726" s="241"/>
      <c r="D726" s="241"/>
      <c r="E726" s="2"/>
      <c r="F726" s="2"/>
      <c r="G726" s="4"/>
      <c r="H726" s="4"/>
      <c r="I726" s="6"/>
      <c r="J726" s="2"/>
      <c r="K726" s="8"/>
      <c r="L726" s="8"/>
      <c r="M726" s="2"/>
      <c r="N726" s="2"/>
      <c r="O726" s="8"/>
      <c r="P726" s="2"/>
      <c r="Q726" s="2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"/>
      <c r="B727" s="2"/>
      <c r="C727" s="241"/>
      <c r="D727" s="241"/>
      <c r="E727" s="2"/>
      <c r="F727" s="2"/>
      <c r="G727" s="4"/>
      <c r="H727" s="4"/>
      <c r="I727" s="6"/>
      <c r="J727" s="2"/>
      <c r="K727" s="8"/>
      <c r="L727" s="8"/>
      <c r="M727" s="2"/>
      <c r="N727" s="2"/>
      <c r="O727" s="8"/>
      <c r="P727" s="2"/>
      <c r="Q727" s="2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"/>
      <c r="B728" s="2"/>
      <c r="C728" s="241"/>
      <c r="D728" s="241"/>
      <c r="E728" s="2"/>
      <c r="F728" s="2"/>
      <c r="G728" s="4"/>
      <c r="H728" s="4"/>
      <c r="I728" s="6"/>
      <c r="J728" s="2"/>
      <c r="K728" s="8"/>
      <c r="L728" s="8"/>
      <c r="M728" s="2"/>
      <c r="N728" s="2"/>
      <c r="O728" s="8"/>
      <c r="P728" s="2"/>
      <c r="Q728" s="2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"/>
      <c r="B729" s="2"/>
      <c r="C729" s="241"/>
      <c r="D729" s="241"/>
      <c r="E729" s="2"/>
      <c r="F729" s="2"/>
      <c r="G729" s="4"/>
      <c r="H729" s="4"/>
      <c r="I729" s="6"/>
      <c r="J729" s="2"/>
      <c r="K729" s="8"/>
      <c r="L729" s="8"/>
      <c r="M729" s="2"/>
      <c r="N729" s="2"/>
      <c r="O729" s="8"/>
      <c r="P729" s="2"/>
      <c r="Q729" s="2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"/>
      <c r="B730" s="2"/>
      <c r="C730" s="241"/>
      <c r="D730" s="241"/>
      <c r="E730" s="2"/>
      <c r="F730" s="2"/>
      <c r="G730" s="4"/>
      <c r="H730" s="4"/>
      <c r="I730" s="6"/>
      <c r="J730" s="2"/>
      <c r="K730" s="8"/>
      <c r="L730" s="8"/>
      <c r="M730" s="2"/>
      <c r="N730" s="2"/>
      <c r="O730" s="8"/>
      <c r="P730" s="2"/>
      <c r="Q730" s="2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"/>
      <c r="B731" s="2"/>
      <c r="C731" s="241"/>
      <c r="D731" s="241"/>
      <c r="E731" s="2"/>
      <c r="F731" s="2"/>
      <c r="G731" s="4"/>
      <c r="H731" s="4"/>
      <c r="I731" s="6"/>
      <c r="J731" s="2"/>
      <c r="K731" s="8"/>
      <c r="L731" s="8"/>
      <c r="M731" s="2"/>
      <c r="N731" s="2"/>
      <c r="O731" s="8"/>
      <c r="P731" s="2"/>
      <c r="Q731" s="2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"/>
      <c r="B732" s="2"/>
      <c r="C732" s="241"/>
      <c r="D732" s="241"/>
      <c r="E732" s="2"/>
      <c r="F732" s="2"/>
      <c r="G732" s="4"/>
      <c r="H732" s="4"/>
      <c r="I732" s="6"/>
      <c r="J732" s="2"/>
      <c r="K732" s="8"/>
      <c r="L732" s="8"/>
      <c r="M732" s="2"/>
      <c r="N732" s="2"/>
      <c r="O732" s="8"/>
      <c r="P732" s="2"/>
      <c r="Q732" s="2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"/>
      <c r="B733" s="2"/>
      <c r="C733" s="241"/>
      <c r="D733" s="241"/>
      <c r="E733" s="2"/>
      <c r="F733" s="2"/>
      <c r="G733" s="4"/>
      <c r="H733" s="4"/>
      <c r="I733" s="6"/>
      <c r="J733" s="2"/>
      <c r="K733" s="8"/>
      <c r="L733" s="8"/>
      <c r="M733" s="2"/>
      <c r="N733" s="2"/>
      <c r="O733" s="8"/>
      <c r="P733" s="2"/>
      <c r="Q733" s="2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"/>
      <c r="B734" s="2"/>
      <c r="C734" s="241"/>
      <c r="D734" s="241"/>
      <c r="E734" s="2"/>
      <c r="F734" s="2"/>
      <c r="G734" s="4"/>
      <c r="H734" s="4"/>
      <c r="I734" s="6"/>
      <c r="J734" s="2"/>
      <c r="K734" s="8"/>
      <c r="L734" s="8"/>
      <c r="M734" s="2"/>
      <c r="N734" s="2"/>
      <c r="O734" s="8"/>
      <c r="P734" s="2"/>
      <c r="Q734" s="2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"/>
      <c r="B735" s="2"/>
      <c r="C735" s="241"/>
      <c r="D735" s="241"/>
      <c r="E735" s="2"/>
      <c r="F735" s="2"/>
      <c r="G735" s="4"/>
      <c r="H735" s="4"/>
      <c r="I735" s="6"/>
      <c r="J735" s="2"/>
      <c r="K735" s="8"/>
      <c r="L735" s="8"/>
      <c r="M735" s="2"/>
      <c r="N735" s="2"/>
      <c r="O735" s="8"/>
      <c r="P735" s="2"/>
      <c r="Q735" s="2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"/>
      <c r="B736" s="2"/>
      <c r="C736" s="241"/>
      <c r="D736" s="241"/>
      <c r="E736" s="2"/>
      <c r="F736" s="2"/>
      <c r="G736" s="4"/>
      <c r="H736" s="4"/>
      <c r="I736" s="6"/>
      <c r="J736" s="2"/>
      <c r="K736" s="8"/>
      <c r="L736" s="8"/>
      <c r="M736" s="2"/>
      <c r="N736" s="2"/>
      <c r="O736" s="8"/>
      <c r="P736" s="2"/>
      <c r="Q736" s="2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"/>
      <c r="B737" s="2"/>
      <c r="C737" s="241"/>
      <c r="D737" s="241"/>
      <c r="E737" s="2"/>
      <c r="F737" s="2"/>
      <c r="G737" s="4"/>
      <c r="H737" s="4"/>
      <c r="I737" s="6"/>
      <c r="J737" s="2"/>
      <c r="K737" s="8"/>
      <c r="L737" s="8"/>
      <c r="M737" s="2"/>
      <c r="N737" s="2"/>
      <c r="O737" s="8"/>
      <c r="P737" s="2"/>
      <c r="Q737" s="2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"/>
      <c r="B738" s="2"/>
      <c r="C738" s="241"/>
      <c r="D738" s="241"/>
      <c r="E738" s="2"/>
      <c r="F738" s="2"/>
      <c r="G738" s="4"/>
      <c r="H738" s="4"/>
      <c r="I738" s="6"/>
      <c r="J738" s="2"/>
      <c r="K738" s="8"/>
      <c r="L738" s="8"/>
      <c r="M738" s="2"/>
      <c r="N738" s="2"/>
      <c r="O738" s="8"/>
      <c r="P738" s="2"/>
      <c r="Q738" s="2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"/>
      <c r="B739" s="2"/>
      <c r="C739" s="241"/>
      <c r="D739" s="241"/>
      <c r="E739" s="2"/>
      <c r="F739" s="2"/>
      <c r="G739" s="4"/>
      <c r="H739" s="4"/>
      <c r="I739" s="6"/>
      <c r="J739" s="2"/>
      <c r="K739" s="8"/>
      <c r="L739" s="8"/>
      <c r="M739" s="2"/>
      <c r="N739" s="2"/>
      <c r="O739" s="8"/>
      <c r="P739" s="2"/>
      <c r="Q739" s="2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"/>
      <c r="B740" s="2"/>
      <c r="C740" s="241"/>
      <c r="D740" s="241"/>
      <c r="E740" s="2"/>
      <c r="F740" s="2"/>
      <c r="G740" s="4"/>
      <c r="H740" s="4"/>
      <c r="I740" s="6"/>
      <c r="J740" s="2"/>
      <c r="K740" s="8"/>
      <c r="L740" s="8"/>
      <c r="M740" s="2"/>
      <c r="N740" s="2"/>
      <c r="O740" s="8"/>
      <c r="P740" s="2"/>
      <c r="Q740" s="2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"/>
      <c r="B741" s="2"/>
      <c r="C741" s="241"/>
      <c r="D741" s="241"/>
      <c r="E741" s="2"/>
      <c r="F741" s="2"/>
      <c r="G741" s="4"/>
      <c r="H741" s="4"/>
      <c r="I741" s="6"/>
      <c r="J741" s="2"/>
      <c r="K741" s="8"/>
      <c r="L741" s="8"/>
      <c r="M741" s="2"/>
      <c r="N741" s="2"/>
      <c r="O741" s="8"/>
      <c r="P741" s="2"/>
      <c r="Q741" s="2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"/>
      <c r="B742" s="2"/>
      <c r="C742" s="241"/>
      <c r="D742" s="241"/>
      <c r="E742" s="2"/>
      <c r="F742" s="2"/>
      <c r="G742" s="4"/>
      <c r="H742" s="4"/>
      <c r="I742" s="6"/>
      <c r="J742" s="2"/>
      <c r="K742" s="8"/>
      <c r="L742" s="8"/>
      <c r="M742" s="2"/>
      <c r="N742" s="2"/>
      <c r="O742" s="8"/>
      <c r="P742" s="2"/>
      <c r="Q742" s="2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"/>
      <c r="B743" s="2"/>
      <c r="C743" s="241"/>
      <c r="D743" s="241"/>
      <c r="E743" s="2"/>
      <c r="F743" s="2"/>
      <c r="G743" s="4"/>
      <c r="H743" s="4"/>
      <c r="I743" s="6"/>
      <c r="J743" s="2"/>
      <c r="K743" s="8"/>
      <c r="L743" s="8"/>
      <c r="M743" s="2"/>
      <c r="N743" s="2"/>
      <c r="O743" s="8"/>
      <c r="P743" s="2"/>
      <c r="Q743" s="2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"/>
      <c r="B744" s="2"/>
      <c r="C744" s="241"/>
      <c r="D744" s="241"/>
      <c r="E744" s="2"/>
      <c r="F744" s="2"/>
      <c r="G744" s="4"/>
      <c r="H744" s="4"/>
      <c r="I744" s="6"/>
      <c r="J744" s="2"/>
      <c r="K744" s="8"/>
      <c r="L744" s="8"/>
      <c r="M744" s="2"/>
      <c r="N744" s="2"/>
      <c r="O744" s="8"/>
      <c r="P744" s="2"/>
      <c r="Q744" s="2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"/>
      <c r="B745" s="2"/>
      <c r="C745" s="241"/>
      <c r="D745" s="241"/>
      <c r="E745" s="2"/>
      <c r="F745" s="2"/>
      <c r="G745" s="4"/>
      <c r="H745" s="4"/>
      <c r="I745" s="6"/>
      <c r="J745" s="2"/>
      <c r="K745" s="8"/>
      <c r="L745" s="8"/>
      <c r="M745" s="2"/>
      <c r="N745" s="2"/>
      <c r="O745" s="8"/>
      <c r="P745" s="2"/>
      <c r="Q745" s="2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"/>
      <c r="B746" s="2"/>
      <c r="C746" s="241"/>
      <c r="D746" s="241"/>
      <c r="E746" s="2"/>
      <c r="F746" s="2"/>
      <c r="G746" s="4"/>
      <c r="H746" s="4"/>
      <c r="I746" s="6"/>
      <c r="J746" s="2"/>
      <c r="K746" s="8"/>
      <c r="L746" s="8"/>
      <c r="M746" s="2"/>
      <c r="N746" s="2"/>
      <c r="O746" s="8"/>
      <c r="P746" s="2"/>
      <c r="Q746" s="2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"/>
      <c r="B747" s="2"/>
      <c r="C747" s="241"/>
      <c r="D747" s="241"/>
      <c r="E747" s="2"/>
      <c r="F747" s="2"/>
      <c r="G747" s="4"/>
      <c r="H747" s="4"/>
      <c r="I747" s="6"/>
      <c r="J747" s="2"/>
      <c r="K747" s="8"/>
      <c r="L747" s="8"/>
      <c r="M747" s="2"/>
      <c r="N747" s="2"/>
      <c r="O747" s="8"/>
      <c r="P747" s="2"/>
      <c r="Q747" s="2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"/>
      <c r="B748" s="2"/>
      <c r="C748" s="241"/>
      <c r="D748" s="241"/>
      <c r="E748" s="2"/>
      <c r="F748" s="2"/>
      <c r="G748" s="4"/>
      <c r="H748" s="4"/>
      <c r="I748" s="6"/>
      <c r="J748" s="2"/>
      <c r="K748" s="8"/>
      <c r="L748" s="8"/>
      <c r="M748" s="2"/>
      <c r="N748" s="2"/>
      <c r="O748" s="8"/>
      <c r="P748" s="2"/>
      <c r="Q748" s="2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"/>
      <c r="B749" s="2"/>
      <c r="C749" s="241"/>
      <c r="D749" s="241"/>
      <c r="E749" s="2"/>
      <c r="F749" s="2"/>
      <c r="G749" s="4"/>
      <c r="H749" s="4"/>
      <c r="I749" s="6"/>
      <c r="J749" s="2"/>
      <c r="K749" s="8"/>
      <c r="L749" s="8"/>
      <c r="M749" s="2"/>
      <c r="N749" s="2"/>
      <c r="O749" s="8"/>
      <c r="P749" s="2"/>
      <c r="Q749" s="2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"/>
      <c r="B750" s="2"/>
      <c r="C750" s="241"/>
      <c r="D750" s="241"/>
      <c r="E750" s="2"/>
      <c r="F750" s="2"/>
      <c r="G750" s="4"/>
      <c r="H750" s="4"/>
      <c r="I750" s="6"/>
      <c r="J750" s="2"/>
      <c r="K750" s="8"/>
      <c r="L750" s="8"/>
      <c r="M750" s="2"/>
      <c r="N750" s="2"/>
      <c r="O750" s="8"/>
      <c r="P750" s="2"/>
      <c r="Q750" s="2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"/>
      <c r="B751" s="2"/>
      <c r="C751" s="241"/>
      <c r="D751" s="241"/>
      <c r="E751" s="2"/>
      <c r="F751" s="2"/>
      <c r="G751" s="4"/>
      <c r="H751" s="4"/>
      <c r="I751" s="6"/>
      <c r="J751" s="2"/>
      <c r="K751" s="8"/>
      <c r="L751" s="8"/>
      <c r="M751" s="2"/>
      <c r="N751" s="2"/>
      <c r="O751" s="8"/>
      <c r="P751" s="2"/>
      <c r="Q751" s="2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"/>
      <c r="B752" s="2"/>
      <c r="C752" s="241"/>
      <c r="D752" s="241"/>
      <c r="E752" s="2"/>
      <c r="F752" s="2"/>
      <c r="G752" s="4"/>
      <c r="H752" s="4"/>
      <c r="I752" s="6"/>
      <c r="J752" s="2"/>
      <c r="K752" s="8"/>
      <c r="L752" s="8"/>
      <c r="M752" s="2"/>
      <c r="N752" s="2"/>
      <c r="O752" s="8"/>
      <c r="P752" s="2"/>
      <c r="Q752" s="2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"/>
      <c r="B753" s="2"/>
      <c r="C753" s="241"/>
      <c r="D753" s="241"/>
      <c r="E753" s="2"/>
      <c r="F753" s="2"/>
      <c r="G753" s="4"/>
      <c r="H753" s="4"/>
      <c r="I753" s="6"/>
      <c r="J753" s="2"/>
      <c r="K753" s="8"/>
      <c r="L753" s="8"/>
      <c r="M753" s="2"/>
      <c r="N753" s="2"/>
      <c r="O753" s="8"/>
      <c r="P753" s="2"/>
      <c r="Q753" s="2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"/>
      <c r="B754" s="2"/>
      <c r="C754" s="241"/>
      <c r="D754" s="241"/>
      <c r="E754" s="2"/>
      <c r="F754" s="2"/>
      <c r="G754" s="4"/>
      <c r="H754" s="4"/>
      <c r="I754" s="6"/>
      <c r="J754" s="2"/>
      <c r="K754" s="8"/>
      <c r="L754" s="8"/>
      <c r="M754" s="2"/>
      <c r="N754" s="2"/>
      <c r="O754" s="8"/>
      <c r="P754" s="2"/>
      <c r="Q754" s="2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"/>
      <c r="B755" s="2"/>
      <c r="C755" s="241"/>
      <c r="D755" s="241"/>
      <c r="E755" s="2"/>
      <c r="F755" s="2"/>
      <c r="G755" s="4"/>
      <c r="H755" s="4"/>
      <c r="I755" s="6"/>
      <c r="J755" s="2"/>
      <c r="K755" s="8"/>
      <c r="L755" s="8"/>
      <c r="M755" s="2"/>
      <c r="N755" s="2"/>
      <c r="O755" s="8"/>
      <c r="P755" s="2"/>
      <c r="Q755" s="2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"/>
      <c r="B756" s="2"/>
      <c r="C756" s="241"/>
      <c r="D756" s="241"/>
      <c r="E756" s="2"/>
      <c r="F756" s="2"/>
      <c r="G756" s="4"/>
      <c r="H756" s="4"/>
      <c r="I756" s="6"/>
      <c r="J756" s="2"/>
      <c r="K756" s="8"/>
      <c r="L756" s="8"/>
      <c r="M756" s="2"/>
      <c r="N756" s="2"/>
      <c r="O756" s="8"/>
      <c r="P756" s="2"/>
      <c r="Q756" s="2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"/>
      <c r="B757" s="2"/>
      <c r="C757" s="241"/>
      <c r="D757" s="241"/>
      <c r="E757" s="2"/>
      <c r="F757" s="2"/>
      <c r="G757" s="4"/>
      <c r="H757" s="4"/>
      <c r="I757" s="6"/>
      <c r="J757" s="2"/>
      <c r="K757" s="8"/>
      <c r="L757" s="8"/>
      <c r="M757" s="2"/>
      <c r="N757" s="2"/>
      <c r="O757" s="8"/>
      <c r="P757" s="2"/>
      <c r="Q757" s="2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"/>
      <c r="B758" s="2"/>
      <c r="C758" s="241"/>
      <c r="D758" s="241"/>
      <c r="E758" s="2"/>
      <c r="F758" s="2"/>
      <c r="G758" s="4"/>
      <c r="H758" s="4"/>
      <c r="I758" s="6"/>
      <c r="J758" s="2"/>
      <c r="K758" s="8"/>
      <c r="L758" s="8"/>
      <c r="M758" s="2"/>
      <c r="N758" s="2"/>
      <c r="O758" s="8"/>
      <c r="P758" s="2"/>
      <c r="Q758" s="2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"/>
      <c r="B759" s="2"/>
      <c r="C759" s="241"/>
      <c r="D759" s="241"/>
      <c r="E759" s="2"/>
      <c r="F759" s="2"/>
      <c r="G759" s="4"/>
      <c r="H759" s="4"/>
      <c r="I759" s="6"/>
      <c r="J759" s="2"/>
      <c r="K759" s="8"/>
      <c r="L759" s="8"/>
      <c r="M759" s="2"/>
      <c r="N759" s="2"/>
      <c r="O759" s="8"/>
      <c r="P759" s="2"/>
      <c r="Q759" s="2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"/>
      <c r="B760" s="2"/>
      <c r="C760" s="241"/>
      <c r="D760" s="241"/>
      <c r="E760" s="2"/>
      <c r="F760" s="2"/>
      <c r="G760" s="4"/>
      <c r="H760" s="4"/>
      <c r="I760" s="6"/>
      <c r="J760" s="2"/>
      <c r="K760" s="8"/>
      <c r="L760" s="8"/>
      <c r="M760" s="2"/>
      <c r="N760" s="2"/>
      <c r="O760" s="8"/>
      <c r="P760" s="2"/>
      <c r="Q760" s="2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"/>
      <c r="B761" s="2"/>
      <c r="C761" s="241"/>
      <c r="D761" s="241"/>
      <c r="E761" s="2"/>
      <c r="F761" s="2"/>
      <c r="G761" s="4"/>
      <c r="H761" s="4"/>
      <c r="I761" s="6"/>
      <c r="J761" s="2"/>
      <c r="K761" s="8"/>
      <c r="L761" s="8"/>
      <c r="M761" s="2"/>
      <c r="N761" s="2"/>
      <c r="O761" s="8"/>
      <c r="P761" s="2"/>
      <c r="Q761" s="2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"/>
      <c r="B762" s="2"/>
      <c r="C762" s="241"/>
      <c r="D762" s="241"/>
      <c r="E762" s="2"/>
      <c r="F762" s="2"/>
      <c r="G762" s="4"/>
      <c r="H762" s="4"/>
      <c r="I762" s="6"/>
      <c r="J762" s="2"/>
      <c r="K762" s="8"/>
      <c r="L762" s="8"/>
      <c r="M762" s="2"/>
      <c r="N762" s="2"/>
      <c r="O762" s="8"/>
      <c r="P762" s="2"/>
      <c r="Q762" s="2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"/>
      <c r="B763" s="2"/>
      <c r="C763" s="241"/>
      <c r="D763" s="241"/>
      <c r="E763" s="2"/>
      <c r="F763" s="2"/>
      <c r="G763" s="4"/>
      <c r="H763" s="4"/>
      <c r="I763" s="6"/>
      <c r="J763" s="2"/>
      <c r="K763" s="8"/>
      <c r="L763" s="8"/>
      <c r="M763" s="2"/>
      <c r="N763" s="2"/>
      <c r="O763" s="8"/>
      <c r="P763" s="2"/>
      <c r="Q763" s="2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"/>
      <c r="B764" s="2"/>
      <c r="C764" s="241"/>
      <c r="D764" s="241"/>
      <c r="E764" s="2"/>
      <c r="F764" s="2"/>
      <c r="G764" s="4"/>
      <c r="H764" s="4"/>
      <c r="I764" s="6"/>
      <c r="J764" s="2"/>
      <c r="K764" s="8"/>
      <c r="L764" s="8"/>
      <c r="M764" s="2"/>
      <c r="N764" s="2"/>
      <c r="O764" s="8"/>
      <c r="P764" s="2"/>
      <c r="Q764" s="2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"/>
      <c r="B765" s="2"/>
      <c r="C765" s="241"/>
      <c r="D765" s="241"/>
      <c r="E765" s="2"/>
      <c r="F765" s="2"/>
      <c r="G765" s="4"/>
      <c r="H765" s="4"/>
      <c r="I765" s="6"/>
      <c r="J765" s="2"/>
      <c r="K765" s="8"/>
      <c r="L765" s="8"/>
      <c r="M765" s="2"/>
      <c r="N765" s="2"/>
      <c r="O765" s="8"/>
      <c r="P765" s="2"/>
      <c r="Q765" s="2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"/>
      <c r="B766" s="2"/>
      <c r="C766" s="241"/>
      <c r="D766" s="241"/>
      <c r="E766" s="2"/>
      <c r="F766" s="2"/>
      <c r="G766" s="4"/>
      <c r="H766" s="4"/>
      <c r="I766" s="6"/>
      <c r="J766" s="2"/>
      <c r="K766" s="8"/>
      <c r="L766" s="8"/>
      <c r="M766" s="2"/>
      <c r="N766" s="2"/>
      <c r="O766" s="8"/>
      <c r="P766" s="2"/>
      <c r="Q766" s="2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"/>
      <c r="B767" s="2"/>
      <c r="C767" s="241"/>
      <c r="D767" s="241"/>
      <c r="E767" s="2"/>
      <c r="F767" s="2"/>
      <c r="G767" s="4"/>
      <c r="H767" s="4"/>
      <c r="I767" s="6"/>
      <c r="J767" s="2"/>
      <c r="K767" s="8"/>
      <c r="L767" s="8"/>
      <c r="M767" s="2"/>
      <c r="N767" s="2"/>
      <c r="O767" s="8"/>
      <c r="P767" s="2"/>
      <c r="Q767" s="2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"/>
      <c r="B768" s="2"/>
      <c r="C768" s="241"/>
      <c r="D768" s="241"/>
      <c r="E768" s="2"/>
      <c r="F768" s="2"/>
      <c r="G768" s="4"/>
      <c r="H768" s="4"/>
      <c r="I768" s="6"/>
      <c r="J768" s="2"/>
      <c r="K768" s="8"/>
      <c r="L768" s="8"/>
      <c r="M768" s="2"/>
      <c r="N768" s="2"/>
      <c r="O768" s="8"/>
      <c r="P768" s="2"/>
      <c r="Q768" s="2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"/>
      <c r="B769" s="2"/>
      <c r="C769" s="241"/>
      <c r="D769" s="241"/>
      <c r="E769" s="2"/>
      <c r="F769" s="2"/>
      <c r="G769" s="4"/>
      <c r="H769" s="4"/>
      <c r="I769" s="6"/>
      <c r="J769" s="2"/>
      <c r="K769" s="8"/>
      <c r="L769" s="8"/>
      <c r="M769" s="2"/>
      <c r="N769" s="2"/>
      <c r="O769" s="8"/>
      <c r="P769" s="2"/>
      <c r="Q769" s="2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"/>
      <c r="B770" s="2"/>
      <c r="C770" s="241"/>
      <c r="D770" s="241"/>
      <c r="E770" s="2"/>
      <c r="F770" s="2"/>
      <c r="G770" s="4"/>
      <c r="H770" s="4"/>
      <c r="I770" s="6"/>
      <c r="J770" s="2"/>
      <c r="K770" s="8"/>
      <c r="L770" s="8"/>
      <c r="M770" s="2"/>
      <c r="N770" s="2"/>
      <c r="O770" s="8"/>
      <c r="P770" s="2"/>
      <c r="Q770" s="2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"/>
      <c r="B771" s="2"/>
      <c r="C771" s="241"/>
      <c r="D771" s="241"/>
      <c r="E771" s="2"/>
      <c r="F771" s="2"/>
      <c r="G771" s="4"/>
      <c r="H771" s="4"/>
      <c r="I771" s="6"/>
      <c r="J771" s="2"/>
      <c r="K771" s="8"/>
      <c r="L771" s="8"/>
      <c r="M771" s="2"/>
      <c r="N771" s="2"/>
      <c r="O771" s="8"/>
      <c r="P771" s="2"/>
      <c r="Q771" s="2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"/>
      <c r="B772" s="2"/>
      <c r="C772" s="241"/>
      <c r="D772" s="241"/>
      <c r="E772" s="2"/>
      <c r="F772" s="2"/>
      <c r="G772" s="4"/>
      <c r="H772" s="4"/>
      <c r="I772" s="6"/>
      <c r="J772" s="2"/>
      <c r="K772" s="8"/>
      <c r="L772" s="8"/>
      <c r="M772" s="2"/>
      <c r="N772" s="2"/>
      <c r="O772" s="8"/>
      <c r="P772" s="2"/>
      <c r="Q772" s="2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"/>
      <c r="B773" s="2"/>
      <c r="C773" s="241"/>
      <c r="D773" s="241"/>
      <c r="E773" s="2"/>
      <c r="F773" s="2"/>
      <c r="G773" s="4"/>
      <c r="H773" s="4"/>
      <c r="I773" s="6"/>
      <c r="J773" s="2"/>
      <c r="K773" s="8"/>
      <c r="L773" s="8"/>
      <c r="M773" s="2"/>
      <c r="N773" s="2"/>
      <c r="O773" s="8"/>
      <c r="P773" s="2"/>
      <c r="Q773" s="2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"/>
      <c r="B774" s="2"/>
      <c r="C774" s="241"/>
      <c r="D774" s="241"/>
      <c r="E774" s="2"/>
      <c r="F774" s="2"/>
      <c r="G774" s="4"/>
      <c r="H774" s="4"/>
      <c r="I774" s="6"/>
      <c r="J774" s="2"/>
      <c r="K774" s="8"/>
      <c r="L774" s="8"/>
      <c r="M774" s="2"/>
      <c r="N774" s="2"/>
      <c r="O774" s="8"/>
      <c r="P774" s="2"/>
      <c r="Q774" s="2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"/>
      <c r="B775" s="2"/>
      <c r="C775" s="241"/>
      <c r="D775" s="241"/>
      <c r="E775" s="2"/>
      <c r="F775" s="2"/>
      <c r="G775" s="4"/>
      <c r="H775" s="4"/>
      <c r="I775" s="6"/>
      <c r="J775" s="2"/>
      <c r="K775" s="8"/>
      <c r="L775" s="8"/>
      <c r="M775" s="2"/>
      <c r="N775" s="2"/>
      <c r="O775" s="8"/>
      <c r="P775" s="2"/>
      <c r="Q775" s="2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"/>
      <c r="B776" s="2"/>
      <c r="C776" s="241"/>
      <c r="D776" s="241"/>
      <c r="E776" s="2"/>
      <c r="F776" s="2"/>
      <c r="G776" s="4"/>
      <c r="H776" s="4"/>
      <c r="I776" s="6"/>
      <c r="J776" s="2"/>
      <c r="K776" s="8"/>
      <c r="L776" s="8"/>
      <c r="M776" s="2"/>
      <c r="N776" s="2"/>
      <c r="O776" s="8"/>
      <c r="P776" s="2"/>
      <c r="Q776" s="2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"/>
      <c r="B777" s="2"/>
      <c r="C777" s="241"/>
      <c r="D777" s="241"/>
      <c r="E777" s="2"/>
      <c r="F777" s="2"/>
      <c r="G777" s="4"/>
      <c r="H777" s="4"/>
      <c r="I777" s="6"/>
      <c r="J777" s="2"/>
      <c r="K777" s="8"/>
      <c r="L777" s="8"/>
      <c r="M777" s="2"/>
      <c r="N777" s="2"/>
      <c r="O777" s="8"/>
      <c r="P777" s="2"/>
      <c r="Q777" s="2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"/>
      <c r="B778" s="2"/>
      <c r="C778" s="241"/>
      <c r="D778" s="241"/>
      <c r="E778" s="2"/>
      <c r="F778" s="2"/>
      <c r="G778" s="4"/>
      <c r="H778" s="4"/>
      <c r="I778" s="6"/>
      <c r="J778" s="2"/>
      <c r="K778" s="8"/>
      <c r="L778" s="8"/>
      <c r="M778" s="2"/>
      <c r="N778" s="2"/>
      <c r="O778" s="8"/>
      <c r="P778" s="2"/>
      <c r="Q778" s="2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"/>
      <c r="B779" s="2"/>
      <c r="C779" s="241"/>
      <c r="D779" s="241"/>
      <c r="E779" s="2"/>
      <c r="F779" s="2"/>
      <c r="G779" s="4"/>
      <c r="H779" s="4"/>
      <c r="I779" s="6"/>
      <c r="J779" s="2"/>
      <c r="K779" s="8"/>
      <c r="L779" s="8"/>
      <c r="M779" s="2"/>
      <c r="N779" s="2"/>
      <c r="O779" s="8"/>
      <c r="P779" s="2"/>
      <c r="Q779" s="2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"/>
      <c r="B780" s="2"/>
      <c r="C780" s="241"/>
      <c r="D780" s="241"/>
      <c r="E780" s="2"/>
      <c r="F780" s="2"/>
      <c r="G780" s="4"/>
      <c r="H780" s="4"/>
      <c r="I780" s="6"/>
      <c r="J780" s="2"/>
      <c r="K780" s="8"/>
      <c r="L780" s="8"/>
      <c r="M780" s="2"/>
      <c r="N780" s="2"/>
      <c r="O780" s="8"/>
      <c r="P780" s="2"/>
      <c r="Q780" s="2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"/>
      <c r="B781" s="2"/>
      <c r="C781" s="241"/>
      <c r="D781" s="241"/>
      <c r="E781" s="2"/>
      <c r="F781" s="2"/>
      <c r="G781" s="4"/>
      <c r="H781" s="4"/>
      <c r="I781" s="6"/>
      <c r="J781" s="2"/>
      <c r="K781" s="8"/>
      <c r="L781" s="8"/>
      <c r="M781" s="2"/>
      <c r="N781" s="2"/>
      <c r="O781" s="8"/>
      <c r="P781" s="2"/>
      <c r="Q781" s="2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"/>
      <c r="B782" s="2"/>
      <c r="C782" s="241"/>
      <c r="D782" s="241"/>
      <c r="E782" s="2"/>
      <c r="F782" s="2"/>
      <c r="G782" s="4"/>
      <c r="H782" s="4"/>
      <c r="I782" s="6"/>
      <c r="J782" s="2"/>
      <c r="K782" s="8"/>
      <c r="L782" s="8"/>
      <c r="M782" s="2"/>
      <c r="N782" s="2"/>
      <c r="O782" s="8"/>
      <c r="P782" s="2"/>
      <c r="Q782" s="2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"/>
      <c r="B783" s="2"/>
      <c r="C783" s="241"/>
      <c r="D783" s="241"/>
      <c r="E783" s="2"/>
      <c r="F783" s="2"/>
      <c r="G783" s="4"/>
      <c r="H783" s="4"/>
      <c r="I783" s="6"/>
      <c r="J783" s="2"/>
      <c r="K783" s="8"/>
      <c r="L783" s="8"/>
      <c r="M783" s="2"/>
      <c r="N783" s="2"/>
      <c r="O783" s="8"/>
      <c r="P783" s="2"/>
      <c r="Q783" s="2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"/>
      <c r="B784" s="2"/>
      <c r="C784" s="241"/>
      <c r="D784" s="241"/>
      <c r="E784" s="2"/>
      <c r="F784" s="2"/>
      <c r="G784" s="4"/>
      <c r="H784" s="4"/>
      <c r="I784" s="6"/>
      <c r="J784" s="2"/>
      <c r="K784" s="8"/>
      <c r="L784" s="8"/>
      <c r="M784" s="2"/>
      <c r="N784" s="2"/>
      <c r="O784" s="8"/>
      <c r="P784" s="2"/>
      <c r="Q784" s="2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"/>
      <c r="B785" s="2"/>
      <c r="C785" s="241"/>
      <c r="D785" s="241"/>
      <c r="E785" s="2"/>
      <c r="F785" s="2"/>
      <c r="G785" s="4"/>
      <c r="H785" s="4"/>
      <c r="I785" s="6"/>
      <c r="J785" s="2"/>
      <c r="K785" s="8"/>
      <c r="L785" s="8"/>
      <c r="M785" s="2"/>
      <c r="N785" s="2"/>
      <c r="O785" s="8"/>
      <c r="P785" s="2"/>
      <c r="Q785" s="2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"/>
      <c r="B786" s="2"/>
      <c r="C786" s="241"/>
      <c r="D786" s="241"/>
      <c r="E786" s="2"/>
      <c r="F786" s="2"/>
      <c r="G786" s="4"/>
      <c r="H786" s="4"/>
      <c r="I786" s="6"/>
      <c r="J786" s="2"/>
      <c r="K786" s="8"/>
      <c r="L786" s="8"/>
      <c r="M786" s="2"/>
      <c r="N786" s="2"/>
      <c r="O786" s="8"/>
      <c r="P786" s="2"/>
      <c r="Q786" s="2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"/>
      <c r="B787" s="2"/>
      <c r="C787" s="241"/>
      <c r="D787" s="241"/>
      <c r="E787" s="2"/>
      <c r="F787" s="2"/>
      <c r="G787" s="4"/>
      <c r="H787" s="4"/>
      <c r="I787" s="6"/>
      <c r="J787" s="2"/>
      <c r="K787" s="8"/>
      <c r="L787" s="8"/>
      <c r="M787" s="2"/>
      <c r="N787" s="2"/>
      <c r="O787" s="8"/>
      <c r="P787" s="2"/>
      <c r="Q787" s="2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"/>
      <c r="B788" s="2"/>
      <c r="C788" s="241"/>
      <c r="D788" s="241"/>
      <c r="E788" s="2"/>
      <c r="F788" s="2"/>
      <c r="G788" s="4"/>
      <c r="H788" s="4"/>
      <c r="I788" s="6"/>
      <c r="J788" s="2"/>
      <c r="K788" s="8"/>
      <c r="L788" s="8"/>
      <c r="M788" s="2"/>
      <c r="N788" s="2"/>
      <c r="O788" s="8"/>
      <c r="P788" s="2"/>
      <c r="Q788" s="2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"/>
      <c r="B789" s="2"/>
      <c r="C789" s="241"/>
      <c r="D789" s="241"/>
      <c r="E789" s="2"/>
      <c r="F789" s="2"/>
      <c r="G789" s="4"/>
      <c r="H789" s="4"/>
      <c r="I789" s="6"/>
      <c r="J789" s="2"/>
      <c r="K789" s="8"/>
      <c r="L789" s="8"/>
      <c r="M789" s="2"/>
      <c r="N789" s="2"/>
      <c r="O789" s="8"/>
      <c r="P789" s="2"/>
      <c r="Q789" s="2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"/>
      <c r="B790" s="2"/>
      <c r="C790" s="241"/>
      <c r="D790" s="241"/>
      <c r="E790" s="2"/>
      <c r="F790" s="2"/>
      <c r="G790" s="4"/>
      <c r="H790" s="4"/>
      <c r="I790" s="6"/>
      <c r="J790" s="2"/>
      <c r="K790" s="8"/>
      <c r="L790" s="8"/>
      <c r="M790" s="2"/>
      <c r="N790" s="2"/>
      <c r="O790" s="8"/>
      <c r="P790" s="2"/>
      <c r="Q790" s="2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"/>
      <c r="B791" s="2"/>
      <c r="C791" s="241"/>
      <c r="D791" s="241"/>
      <c r="E791" s="2"/>
      <c r="F791" s="2"/>
      <c r="G791" s="4"/>
      <c r="H791" s="4"/>
      <c r="I791" s="6"/>
      <c r="J791" s="2"/>
      <c r="K791" s="8"/>
      <c r="L791" s="8"/>
      <c r="M791" s="2"/>
      <c r="N791" s="2"/>
      <c r="O791" s="8"/>
      <c r="P791" s="2"/>
      <c r="Q791" s="2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"/>
      <c r="B792" s="2"/>
      <c r="C792" s="241"/>
      <c r="D792" s="241"/>
      <c r="E792" s="2"/>
      <c r="F792" s="2"/>
      <c r="G792" s="4"/>
      <c r="H792" s="4"/>
      <c r="I792" s="6"/>
      <c r="J792" s="2"/>
      <c r="K792" s="8"/>
      <c r="L792" s="8"/>
      <c r="M792" s="2"/>
      <c r="N792" s="2"/>
      <c r="O792" s="8"/>
      <c r="P792" s="2"/>
      <c r="Q792" s="2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"/>
      <c r="B793" s="2"/>
      <c r="C793" s="241"/>
      <c r="D793" s="241"/>
      <c r="E793" s="2"/>
      <c r="F793" s="2"/>
      <c r="G793" s="4"/>
      <c r="H793" s="4"/>
      <c r="I793" s="6"/>
      <c r="J793" s="2"/>
      <c r="K793" s="8"/>
      <c r="L793" s="8"/>
      <c r="M793" s="2"/>
      <c r="N793" s="2"/>
      <c r="O793" s="8"/>
      <c r="P793" s="2"/>
      <c r="Q793" s="2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"/>
      <c r="B794" s="2"/>
      <c r="C794" s="241"/>
      <c r="D794" s="241"/>
      <c r="E794" s="2"/>
      <c r="F794" s="2"/>
      <c r="G794" s="4"/>
      <c r="H794" s="4"/>
      <c r="I794" s="6"/>
      <c r="J794" s="2"/>
      <c r="K794" s="8"/>
      <c r="L794" s="8"/>
      <c r="M794" s="2"/>
      <c r="N794" s="2"/>
      <c r="O794" s="8"/>
      <c r="P794" s="2"/>
      <c r="Q794" s="2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"/>
      <c r="B795" s="2"/>
      <c r="C795" s="241"/>
      <c r="D795" s="241"/>
      <c r="E795" s="2"/>
      <c r="F795" s="2"/>
      <c r="G795" s="4"/>
      <c r="H795" s="4"/>
      <c r="I795" s="6"/>
      <c r="J795" s="2"/>
      <c r="K795" s="8"/>
      <c r="L795" s="8"/>
      <c r="M795" s="2"/>
      <c r="N795" s="2"/>
      <c r="O795" s="8"/>
      <c r="P795" s="2"/>
      <c r="Q795" s="2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"/>
      <c r="B796" s="2"/>
      <c r="C796" s="241"/>
      <c r="D796" s="241"/>
      <c r="E796" s="2"/>
      <c r="F796" s="2"/>
      <c r="G796" s="4"/>
      <c r="H796" s="4"/>
      <c r="I796" s="6"/>
      <c r="J796" s="2"/>
      <c r="K796" s="8"/>
      <c r="L796" s="8"/>
      <c r="M796" s="2"/>
      <c r="N796" s="2"/>
      <c r="O796" s="8"/>
      <c r="P796" s="2"/>
      <c r="Q796" s="2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"/>
      <c r="B797" s="2"/>
      <c r="C797" s="241"/>
      <c r="D797" s="241"/>
      <c r="E797" s="2"/>
      <c r="F797" s="2"/>
      <c r="G797" s="4"/>
      <c r="H797" s="4"/>
      <c r="I797" s="6"/>
      <c r="J797" s="2"/>
      <c r="K797" s="8"/>
      <c r="L797" s="8"/>
      <c r="M797" s="2"/>
      <c r="N797" s="2"/>
      <c r="O797" s="8"/>
      <c r="P797" s="2"/>
      <c r="Q797" s="2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"/>
      <c r="B798" s="2"/>
      <c r="C798" s="241"/>
      <c r="D798" s="241"/>
      <c r="E798" s="2"/>
      <c r="F798" s="2"/>
      <c r="G798" s="4"/>
      <c r="H798" s="4"/>
      <c r="I798" s="6"/>
      <c r="J798" s="2"/>
      <c r="K798" s="8"/>
      <c r="L798" s="8"/>
      <c r="M798" s="2"/>
      <c r="N798" s="2"/>
      <c r="O798" s="8"/>
      <c r="P798" s="2"/>
      <c r="Q798" s="2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"/>
      <c r="B799" s="2"/>
      <c r="C799" s="241"/>
      <c r="D799" s="241"/>
      <c r="E799" s="2"/>
      <c r="F799" s="2"/>
      <c r="G799" s="4"/>
      <c r="H799" s="4"/>
      <c r="I799" s="6"/>
      <c r="J799" s="2"/>
      <c r="K799" s="8"/>
      <c r="L799" s="8"/>
      <c r="M799" s="2"/>
      <c r="N799" s="2"/>
      <c r="O799" s="8"/>
      <c r="P799" s="2"/>
      <c r="Q799" s="2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"/>
      <c r="B800" s="2"/>
      <c r="C800" s="241"/>
      <c r="D800" s="241"/>
      <c r="E800" s="2"/>
      <c r="F800" s="2"/>
      <c r="G800" s="4"/>
      <c r="H800" s="4"/>
      <c r="I800" s="6"/>
      <c r="J800" s="2"/>
      <c r="K800" s="8"/>
      <c r="L800" s="8"/>
      <c r="M800" s="2"/>
      <c r="N800" s="2"/>
      <c r="O800" s="8"/>
      <c r="P800" s="2"/>
      <c r="Q800" s="2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"/>
      <c r="B801" s="2"/>
      <c r="C801" s="241"/>
      <c r="D801" s="241"/>
      <c r="E801" s="2"/>
      <c r="F801" s="2"/>
      <c r="G801" s="4"/>
      <c r="H801" s="4"/>
      <c r="I801" s="6"/>
      <c r="J801" s="2"/>
      <c r="K801" s="8"/>
      <c r="L801" s="8"/>
      <c r="M801" s="2"/>
      <c r="N801" s="2"/>
      <c r="O801" s="8"/>
      <c r="P801" s="2"/>
      <c r="Q801" s="2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"/>
      <c r="B802" s="2"/>
      <c r="C802" s="241"/>
      <c r="D802" s="241"/>
      <c r="E802" s="2"/>
      <c r="F802" s="2"/>
      <c r="G802" s="4"/>
      <c r="H802" s="4"/>
      <c r="I802" s="6"/>
      <c r="J802" s="2"/>
      <c r="K802" s="8"/>
      <c r="L802" s="8"/>
      <c r="M802" s="2"/>
      <c r="N802" s="2"/>
      <c r="O802" s="8"/>
      <c r="P802" s="2"/>
      <c r="Q802" s="2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"/>
      <c r="B803" s="2"/>
      <c r="C803" s="241"/>
      <c r="D803" s="241"/>
      <c r="E803" s="2"/>
      <c r="F803" s="2"/>
      <c r="G803" s="4"/>
      <c r="H803" s="4"/>
      <c r="I803" s="6"/>
      <c r="J803" s="2"/>
      <c r="K803" s="8"/>
      <c r="L803" s="8"/>
      <c r="M803" s="2"/>
      <c r="N803" s="2"/>
      <c r="O803" s="8"/>
      <c r="P803" s="2"/>
      <c r="Q803" s="2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"/>
      <c r="B804" s="2"/>
      <c r="C804" s="241"/>
      <c r="D804" s="241"/>
      <c r="E804" s="2"/>
      <c r="F804" s="2"/>
      <c r="G804" s="4"/>
      <c r="H804" s="4"/>
      <c r="I804" s="6"/>
      <c r="J804" s="2"/>
      <c r="K804" s="8"/>
      <c r="L804" s="8"/>
      <c r="M804" s="2"/>
      <c r="N804" s="2"/>
      <c r="O804" s="8"/>
      <c r="P804" s="2"/>
      <c r="Q804" s="2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"/>
      <c r="B805" s="2"/>
      <c r="C805" s="241"/>
      <c r="D805" s="241"/>
      <c r="E805" s="2"/>
      <c r="F805" s="2"/>
      <c r="G805" s="4"/>
      <c r="H805" s="4"/>
      <c r="I805" s="6"/>
      <c r="J805" s="2"/>
      <c r="K805" s="8"/>
      <c r="L805" s="8"/>
      <c r="M805" s="2"/>
      <c r="N805" s="2"/>
      <c r="O805" s="8"/>
      <c r="P805" s="2"/>
      <c r="Q805" s="2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"/>
      <c r="B806" s="2"/>
      <c r="C806" s="241"/>
      <c r="D806" s="241"/>
      <c r="E806" s="2"/>
      <c r="F806" s="2"/>
      <c r="G806" s="4"/>
      <c r="H806" s="4"/>
      <c r="I806" s="6"/>
      <c r="J806" s="2"/>
      <c r="K806" s="8"/>
      <c r="L806" s="8"/>
      <c r="M806" s="2"/>
      <c r="N806" s="2"/>
      <c r="O806" s="8"/>
      <c r="P806" s="2"/>
      <c r="Q806" s="2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"/>
      <c r="B807" s="2"/>
      <c r="C807" s="241"/>
      <c r="D807" s="241"/>
      <c r="E807" s="2"/>
      <c r="F807" s="2"/>
      <c r="G807" s="4"/>
      <c r="H807" s="4"/>
      <c r="I807" s="6"/>
      <c r="J807" s="2"/>
      <c r="K807" s="8"/>
      <c r="L807" s="8"/>
      <c r="M807" s="2"/>
      <c r="N807" s="2"/>
      <c r="O807" s="8"/>
      <c r="P807" s="2"/>
      <c r="Q807" s="2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"/>
      <c r="B808" s="2"/>
      <c r="C808" s="241"/>
      <c r="D808" s="241"/>
      <c r="E808" s="2"/>
      <c r="F808" s="2"/>
      <c r="G808" s="4"/>
      <c r="H808" s="4"/>
      <c r="I808" s="6"/>
      <c r="J808" s="2"/>
      <c r="K808" s="8"/>
      <c r="L808" s="8"/>
      <c r="M808" s="2"/>
      <c r="N808" s="2"/>
      <c r="O808" s="8"/>
      <c r="P808" s="2"/>
      <c r="Q808" s="2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"/>
      <c r="B809" s="2"/>
      <c r="C809" s="241"/>
      <c r="D809" s="241"/>
      <c r="E809" s="2"/>
      <c r="F809" s="2"/>
      <c r="G809" s="4"/>
      <c r="H809" s="4"/>
      <c r="I809" s="6"/>
      <c r="J809" s="2"/>
      <c r="K809" s="8"/>
      <c r="L809" s="8"/>
      <c r="M809" s="2"/>
      <c r="N809" s="2"/>
      <c r="O809" s="8"/>
      <c r="P809" s="2"/>
      <c r="Q809" s="2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"/>
      <c r="B810" s="2"/>
      <c r="C810" s="241"/>
      <c r="D810" s="241"/>
      <c r="E810" s="2"/>
      <c r="F810" s="2"/>
      <c r="G810" s="4"/>
      <c r="H810" s="4"/>
      <c r="I810" s="6"/>
      <c r="J810" s="2"/>
      <c r="K810" s="8"/>
      <c r="L810" s="8"/>
      <c r="M810" s="2"/>
      <c r="N810" s="2"/>
      <c r="O810" s="8"/>
      <c r="P810" s="2"/>
      <c r="Q810" s="2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"/>
      <c r="B811" s="2"/>
      <c r="C811" s="241"/>
      <c r="D811" s="241"/>
      <c r="E811" s="2"/>
      <c r="F811" s="2"/>
      <c r="G811" s="4"/>
      <c r="H811" s="4"/>
      <c r="I811" s="6"/>
      <c r="J811" s="2"/>
      <c r="K811" s="8"/>
      <c r="L811" s="8"/>
      <c r="M811" s="2"/>
      <c r="N811" s="2"/>
      <c r="O811" s="8"/>
      <c r="P811" s="2"/>
      <c r="Q811" s="2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"/>
      <c r="B812" s="2"/>
      <c r="C812" s="241"/>
      <c r="D812" s="241"/>
      <c r="E812" s="2"/>
      <c r="F812" s="2"/>
      <c r="G812" s="4"/>
      <c r="H812" s="4"/>
      <c r="I812" s="6"/>
      <c r="J812" s="2"/>
      <c r="K812" s="8"/>
      <c r="L812" s="8"/>
      <c r="M812" s="2"/>
      <c r="N812" s="2"/>
      <c r="O812" s="8"/>
      <c r="P812" s="2"/>
      <c r="Q812" s="2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"/>
      <c r="B813" s="2"/>
      <c r="C813" s="241"/>
      <c r="D813" s="241"/>
      <c r="E813" s="2"/>
      <c r="F813" s="2"/>
      <c r="G813" s="4"/>
      <c r="H813" s="4"/>
      <c r="I813" s="6"/>
      <c r="J813" s="2"/>
      <c r="K813" s="8"/>
      <c r="L813" s="8"/>
      <c r="M813" s="2"/>
      <c r="N813" s="2"/>
      <c r="O813" s="8"/>
      <c r="P813" s="2"/>
      <c r="Q813" s="2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"/>
      <c r="B814" s="2"/>
      <c r="C814" s="241"/>
      <c r="D814" s="241"/>
      <c r="E814" s="2"/>
      <c r="F814" s="2"/>
      <c r="G814" s="4"/>
      <c r="H814" s="4"/>
      <c r="I814" s="6"/>
      <c r="J814" s="2"/>
      <c r="K814" s="8"/>
      <c r="L814" s="8"/>
      <c r="M814" s="2"/>
      <c r="N814" s="2"/>
      <c r="O814" s="8"/>
      <c r="P814" s="2"/>
      <c r="Q814" s="2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"/>
      <c r="B815" s="2"/>
      <c r="C815" s="241"/>
      <c r="D815" s="241"/>
      <c r="E815" s="2"/>
      <c r="F815" s="2"/>
      <c r="G815" s="4"/>
      <c r="H815" s="4"/>
      <c r="I815" s="6"/>
      <c r="J815" s="2"/>
      <c r="K815" s="8"/>
      <c r="L815" s="8"/>
      <c r="M815" s="2"/>
      <c r="N815" s="2"/>
      <c r="O815" s="8"/>
      <c r="P815" s="2"/>
      <c r="Q815" s="2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"/>
      <c r="B816" s="2"/>
      <c r="C816" s="241"/>
      <c r="D816" s="241"/>
      <c r="E816" s="2"/>
      <c r="F816" s="2"/>
      <c r="G816" s="4"/>
      <c r="H816" s="4"/>
      <c r="I816" s="6"/>
      <c r="J816" s="2"/>
      <c r="K816" s="8"/>
      <c r="L816" s="8"/>
      <c r="M816" s="2"/>
      <c r="N816" s="2"/>
      <c r="O816" s="8"/>
      <c r="P816" s="2"/>
      <c r="Q816" s="2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"/>
      <c r="B817" s="2"/>
      <c r="C817" s="241"/>
      <c r="D817" s="241"/>
      <c r="E817" s="2"/>
      <c r="F817" s="2"/>
      <c r="G817" s="4"/>
      <c r="H817" s="4"/>
      <c r="I817" s="6"/>
      <c r="J817" s="2"/>
      <c r="K817" s="8"/>
      <c r="L817" s="8"/>
      <c r="M817" s="2"/>
      <c r="N817" s="2"/>
      <c r="O817" s="8"/>
      <c r="P817" s="2"/>
      <c r="Q817" s="2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"/>
      <c r="B818" s="2"/>
      <c r="C818" s="241"/>
      <c r="D818" s="241"/>
      <c r="E818" s="2"/>
      <c r="F818" s="2"/>
      <c r="G818" s="4"/>
      <c r="H818" s="4"/>
      <c r="I818" s="6"/>
      <c r="J818" s="2"/>
      <c r="K818" s="8"/>
      <c r="L818" s="8"/>
      <c r="M818" s="2"/>
      <c r="N818" s="2"/>
      <c r="O818" s="8"/>
      <c r="P818" s="2"/>
      <c r="Q818" s="2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"/>
      <c r="B819" s="2"/>
      <c r="C819" s="241"/>
      <c r="D819" s="241"/>
      <c r="E819" s="2"/>
      <c r="F819" s="2"/>
      <c r="G819" s="4"/>
      <c r="H819" s="4"/>
      <c r="I819" s="6"/>
      <c r="J819" s="2"/>
      <c r="K819" s="8"/>
      <c r="L819" s="8"/>
      <c r="M819" s="2"/>
      <c r="N819" s="2"/>
      <c r="O819" s="8"/>
      <c r="P819" s="2"/>
      <c r="Q819" s="2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"/>
      <c r="B820" s="2"/>
      <c r="C820" s="241"/>
      <c r="D820" s="241"/>
      <c r="E820" s="2"/>
      <c r="F820" s="2"/>
      <c r="G820" s="4"/>
      <c r="H820" s="4"/>
      <c r="I820" s="6"/>
      <c r="J820" s="2"/>
      <c r="K820" s="8"/>
      <c r="L820" s="8"/>
      <c r="M820" s="2"/>
      <c r="N820" s="2"/>
      <c r="O820" s="8"/>
      <c r="P820" s="2"/>
      <c r="Q820" s="2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"/>
      <c r="B821" s="2"/>
      <c r="C821" s="241"/>
      <c r="D821" s="241"/>
      <c r="E821" s="2"/>
      <c r="F821" s="2"/>
      <c r="G821" s="4"/>
      <c r="H821" s="4"/>
      <c r="I821" s="6"/>
      <c r="J821" s="2"/>
      <c r="K821" s="8"/>
      <c r="L821" s="8"/>
      <c r="M821" s="2"/>
      <c r="N821" s="2"/>
      <c r="O821" s="8"/>
      <c r="P821" s="2"/>
      <c r="Q821" s="2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"/>
      <c r="B822" s="2"/>
      <c r="C822" s="241"/>
      <c r="D822" s="241"/>
      <c r="E822" s="2"/>
      <c r="F822" s="2"/>
      <c r="G822" s="4"/>
      <c r="H822" s="4"/>
      <c r="I822" s="6"/>
      <c r="J822" s="2"/>
      <c r="K822" s="8"/>
      <c r="L822" s="8"/>
      <c r="M822" s="2"/>
      <c r="N822" s="2"/>
      <c r="O822" s="8"/>
      <c r="P822" s="2"/>
      <c r="Q822" s="2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"/>
      <c r="B823" s="2"/>
      <c r="C823" s="241"/>
      <c r="D823" s="241"/>
      <c r="E823" s="2"/>
      <c r="F823" s="2"/>
      <c r="G823" s="4"/>
      <c r="H823" s="4"/>
      <c r="I823" s="6"/>
      <c r="J823" s="2"/>
      <c r="K823" s="8"/>
      <c r="L823" s="8"/>
      <c r="M823" s="2"/>
      <c r="N823" s="2"/>
      <c r="O823" s="8"/>
      <c r="P823" s="2"/>
      <c r="Q823" s="2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"/>
      <c r="B824" s="2"/>
      <c r="C824" s="241"/>
      <c r="D824" s="241"/>
      <c r="E824" s="2"/>
      <c r="F824" s="2"/>
      <c r="G824" s="4"/>
      <c r="H824" s="4"/>
      <c r="I824" s="6"/>
      <c r="J824" s="2"/>
      <c r="K824" s="8"/>
      <c r="L824" s="8"/>
      <c r="M824" s="2"/>
      <c r="N824" s="2"/>
      <c r="O824" s="8"/>
      <c r="P824" s="2"/>
      <c r="Q824" s="2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"/>
      <c r="B825" s="2"/>
      <c r="C825" s="241"/>
      <c r="D825" s="241"/>
      <c r="E825" s="2"/>
      <c r="F825" s="2"/>
      <c r="G825" s="4"/>
      <c r="H825" s="4"/>
      <c r="I825" s="6"/>
      <c r="J825" s="2"/>
      <c r="K825" s="8"/>
      <c r="L825" s="8"/>
      <c r="M825" s="2"/>
      <c r="N825" s="2"/>
      <c r="O825" s="8"/>
      <c r="P825" s="2"/>
      <c r="Q825" s="2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"/>
      <c r="B826" s="2"/>
      <c r="C826" s="241"/>
      <c r="D826" s="241"/>
      <c r="E826" s="2"/>
      <c r="F826" s="2"/>
      <c r="G826" s="4"/>
      <c r="H826" s="4"/>
      <c r="I826" s="6"/>
      <c r="J826" s="2"/>
      <c r="K826" s="8"/>
      <c r="L826" s="8"/>
      <c r="M826" s="2"/>
      <c r="N826" s="2"/>
      <c r="O826" s="8"/>
      <c r="P826" s="2"/>
      <c r="Q826" s="2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"/>
      <c r="B827" s="2"/>
      <c r="C827" s="241"/>
      <c r="D827" s="241"/>
      <c r="E827" s="2"/>
      <c r="F827" s="2"/>
      <c r="G827" s="4"/>
      <c r="H827" s="4"/>
      <c r="I827" s="6"/>
      <c r="J827" s="2"/>
      <c r="K827" s="8"/>
      <c r="L827" s="8"/>
      <c r="M827" s="2"/>
      <c r="N827" s="2"/>
      <c r="O827" s="8"/>
      <c r="P827" s="2"/>
      <c r="Q827" s="2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"/>
      <c r="B828" s="2"/>
      <c r="C828" s="241"/>
      <c r="D828" s="241"/>
      <c r="E828" s="2"/>
      <c r="F828" s="2"/>
      <c r="G828" s="4"/>
      <c r="H828" s="4"/>
      <c r="I828" s="6"/>
      <c r="J828" s="2"/>
      <c r="K828" s="8"/>
      <c r="L828" s="8"/>
      <c r="M828" s="2"/>
      <c r="N828" s="2"/>
      <c r="O828" s="8"/>
      <c r="P828" s="2"/>
      <c r="Q828" s="2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"/>
      <c r="B829" s="2"/>
      <c r="C829" s="241"/>
      <c r="D829" s="241"/>
      <c r="E829" s="2"/>
      <c r="F829" s="2"/>
      <c r="G829" s="4"/>
      <c r="H829" s="4"/>
      <c r="I829" s="6"/>
      <c r="J829" s="2"/>
      <c r="K829" s="8"/>
      <c r="L829" s="8"/>
      <c r="M829" s="2"/>
      <c r="N829" s="2"/>
      <c r="O829" s="8"/>
      <c r="P829" s="2"/>
      <c r="Q829" s="2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"/>
      <c r="B830" s="2"/>
      <c r="C830" s="241"/>
      <c r="D830" s="241"/>
      <c r="E830" s="2"/>
      <c r="F830" s="2"/>
      <c r="G830" s="4"/>
      <c r="H830" s="4"/>
      <c r="I830" s="6"/>
      <c r="J830" s="2"/>
      <c r="K830" s="8"/>
      <c r="L830" s="8"/>
      <c r="M830" s="2"/>
      <c r="N830" s="2"/>
      <c r="O830" s="8"/>
      <c r="P830" s="2"/>
      <c r="Q830" s="2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"/>
      <c r="B831" s="2"/>
      <c r="C831" s="241"/>
      <c r="D831" s="241"/>
      <c r="E831" s="2"/>
      <c r="F831" s="2"/>
      <c r="G831" s="4"/>
      <c r="H831" s="4"/>
      <c r="I831" s="6"/>
      <c r="J831" s="2"/>
      <c r="K831" s="8"/>
      <c r="L831" s="8"/>
      <c r="M831" s="2"/>
      <c r="N831" s="2"/>
      <c r="O831" s="8"/>
      <c r="P831" s="2"/>
      <c r="Q831" s="2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"/>
      <c r="B832" s="2"/>
      <c r="C832" s="241"/>
      <c r="D832" s="241"/>
      <c r="E832" s="2"/>
      <c r="F832" s="2"/>
      <c r="G832" s="4"/>
      <c r="H832" s="4"/>
      <c r="I832" s="6"/>
      <c r="J832" s="2"/>
      <c r="K832" s="8"/>
      <c r="L832" s="8"/>
      <c r="M832" s="2"/>
      <c r="N832" s="2"/>
      <c r="O832" s="8"/>
      <c r="P832" s="2"/>
      <c r="Q832" s="2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"/>
      <c r="B833" s="2"/>
      <c r="C833" s="241"/>
      <c r="D833" s="241"/>
      <c r="E833" s="2"/>
      <c r="F833" s="2"/>
      <c r="G833" s="4"/>
      <c r="H833" s="4"/>
      <c r="I833" s="6"/>
      <c r="J833" s="2"/>
      <c r="K833" s="8"/>
      <c r="L833" s="8"/>
      <c r="M833" s="2"/>
      <c r="N833" s="2"/>
      <c r="O833" s="8"/>
      <c r="P833" s="2"/>
      <c r="Q833" s="2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"/>
      <c r="B834" s="2"/>
      <c r="C834" s="241"/>
      <c r="D834" s="241"/>
      <c r="E834" s="2"/>
      <c r="F834" s="2"/>
      <c r="G834" s="4"/>
      <c r="H834" s="4"/>
      <c r="I834" s="6"/>
      <c r="J834" s="2"/>
      <c r="K834" s="8"/>
      <c r="L834" s="8"/>
      <c r="M834" s="2"/>
      <c r="N834" s="2"/>
      <c r="O834" s="8"/>
      <c r="P834" s="2"/>
      <c r="Q834" s="2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"/>
      <c r="B835" s="2"/>
      <c r="C835" s="241"/>
      <c r="D835" s="241"/>
      <c r="E835" s="2"/>
      <c r="F835" s="2"/>
      <c r="G835" s="4"/>
      <c r="H835" s="4"/>
      <c r="I835" s="6"/>
      <c r="J835" s="2"/>
      <c r="K835" s="8"/>
      <c r="L835" s="8"/>
      <c r="M835" s="2"/>
      <c r="N835" s="2"/>
      <c r="O835" s="8"/>
      <c r="P835" s="2"/>
      <c r="Q835" s="2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"/>
      <c r="B836" s="2"/>
      <c r="C836" s="241"/>
      <c r="D836" s="241"/>
      <c r="E836" s="2"/>
      <c r="F836" s="2"/>
      <c r="G836" s="4"/>
      <c r="H836" s="4"/>
      <c r="I836" s="6"/>
      <c r="J836" s="2"/>
      <c r="K836" s="8"/>
      <c r="L836" s="8"/>
      <c r="M836" s="2"/>
      <c r="N836" s="2"/>
      <c r="O836" s="8"/>
      <c r="P836" s="2"/>
      <c r="Q836" s="2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"/>
      <c r="B837" s="2"/>
      <c r="C837" s="241"/>
      <c r="D837" s="241"/>
      <c r="E837" s="2"/>
      <c r="F837" s="2"/>
      <c r="G837" s="4"/>
      <c r="H837" s="4"/>
      <c r="I837" s="6"/>
      <c r="J837" s="2"/>
      <c r="K837" s="8"/>
      <c r="L837" s="8"/>
      <c r="M837" s="2"/>
      <c r="N837" s="2"/>
      <c r="O837" s="8"/>
      <c r="P837" s="2"/>
      <c r="Q837" s="2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"/>
      <c r="B838" s="2"/>
      <c r="C838" s="241"/>
      <c r="D838" s="241"/>
      <c r="E838" s="2"/>
      <c r="F838" s="2"/>
      <c r="G838" s="4"/>
      <c r="H838" s="4"/>
      <c r="I838" s="6"/>
      <c r="J838" s="2"/>
      <c r="K838" s="8"/>
      <c r="L838" s="8"/>
      <c r="M838" s="2"/>
      <c r="N838" s="2"/>
      <c r="O838" s="8"/>
      <c r="P838" s="2"/>
      <c r="Q838" s="2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"/>
      <c r="B839" s="2"/>
      <c r="C839" s="241"/>
      <c r="D839" s="241"/>
      <c r="E839" s="2"/>
      <c r="F839" s="2"/>
      <c r="G839" s="4"/>
      <c r="H839" s="4"/>
      <c r="I839" s="6"/>
      <c r="J839" s="2"/>
      <c r="K839" s="8"/>
      <c r="L839" s="8"/>
      <c r="M839" s="2"/>
      <c r="N839" s="2"/>
      <c r="O839" s="8"/>
      <c r="P839" s="2"/>
      <c r="Q839" s="2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"/>
      <c r="B840" s="2"/>
      <c r="C840" s="241"/>
      <c r="D840" s="241"/>
      <c r="E840" s="2"/>
      <c r="F840" s="2"/>
      <c r="G840" s="4"/>
      <c r="H840" s="4"/>
      <c r="I840" s="6"/>
      <c r="J840" s="2"/>
      <c r="K840" s="8"/>
      <c r="L840" s="8"/>
      <c r="M840" s="2"/>
      <c r="N840" s="2"/>
      <c r="O840" s="8"/>
      <c r="P840" s="2"/>
      <c r="Q840" s="2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"/>
      <c r="B841" s="2"/>
      <c r="C841" s="241"/>
      <c r="D841" s="241"/>
      <c r="E841" s="2"/>
      <c r="F841" s="2"/>
      <c r="G841" s="4"/>
      <c r="H841" s="4"/>
      <c r="I841" s="6"/>
      <c r="J841" s="2"/>
      <c r="K841" s="8"/>
      <c r="L841" s="8"/>
      <c r="M841" s="2"/>
      <c r="N841" s="2"/>
      <c r="O841" s="8"/>
      <c r="P841" s="2"/>
      <c r="Q841" s="2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"/>
      <c r="B842" s="2"/>
      <c r="C842" s="241"/>
      <c r="D842" s="241"/>
      <c r="E842" s="2"/>
      <c r="F842" s="2"/>
      <c r="G842" s="4"/>
      <c r="H842" s="4"/>
      <c r="I842" s="6"/>
      <c r="J842" s="2"/>
      <c r="K842" s="8"/>
      <c r="L842" s="8"/>
      <c r="M842" s="2"/>
      <c r="N842" s="2"/>
      <c r="O842" s="8"/>
      <c r="P842" s="2"/>
      <c r="Q842" s="2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"/>
      <c r="B843" s="2"/>
      <c r="C843" s="241"/>
      <c r="D843" s="241"/>
      <c r="E843" s="2"/>
      <c r="F843" s="2"/>
      <c r="G843" s="4"/>
      <c r="H843" s="4"/>
      <c r="I843" s="6"/>
      <c r="J843" s="2"/>
      <c r="K843" s="8"/>
      <c r="L843" s="8"/>
      <c r="M843" s="2"/>
      <c r="N843" s="2"/>
      <c r="O843" s="8"/>
      <c r="P843" s="2"/>
      <c r="Q843" s="2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"/>
      <c r="B844" s="2"/>
      <c r="C844" s="241"/>
      <c r="D844" s="241"/>
      <c r="E844" s="2"/>
      <c r="F844" s="2"/>
      <c r="G844" s="4"/>
      <c r="H844" s="4"/>
      <c r="I844" s="6"/>
      <c r="J844" s="2"/>
      <c r="K844" s="8"/>
      <c r="L844" s="8"/>
      <c r="M844" s="2"/>
      <c r="N844" s="2"/>
      <c r="O844" s="8"/>
      <c r="P844" s="2"/>
      <c r="Q844" s="2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"/>
      <c r="B845" s="2"/>
      <c r="C845" s="241"/>
      <c r="D845" s="241"/>
      <c r="E845" s="2"/>
      <c r="F845" s="2"/>
      <c r="G845" s="4"/>
      <c r="H845" s="4"/>
      <c r="I845" s="6"/>
      <c r="J845" s="2"/>
      <c r="K845" s="8"/>
      <c r="L845" s="8"/>
      <c r="M845" s="2"/>
      <c r="N845" s="2"/>
      <c r="O845" s="8"/>
      <c r="P845" s="2"/>
      <c r="Q845" s="2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"/>
      <c r="B846" s="2"/>
      <c r="C846" s="241"/>
      <c r="D846" s="241"/>
      <c r="E846" s="2"/>
      <c r="F846" s="2"/>
      <c r="G846" s="4"/>
      <c r="H846" s="4"/>
      <c r="I846" s="6"/>
      <c r="J846" s="2"/>
      <c r="K846" s="8"/>
      <c r="L846" s="8"/>
      <c r="M846" s="2"/>
      <c r="N846" s="2"/>
      <c r="O846" s="8"/>
      <c r="P846" s="2"/>
      <c r="Q846" s="2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"/>
      <c r="B847" s="2"/>
      <c r="C847" s="241"/>
      <c r="D847" s="241"/>
      <c r="E847" s="2"/>
      <c r="F847" s="2"/>
      <c r="G847" s="4"/>
      <c r="H847" s="4"/>
      <c r="I847" s="6"/>
      <c r="J847" s="2"/>
      <c r="K847" s="8"/>
      <c r="L847" s="8"/>
      <c r="M847" s="2"/>
      <c r="N847" s="2"/>
      <c r="O847" s="8"/>
      <c r="P847" s="2"/>
      <c r="Q847" s="2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"/>
      <c r="B848" s="2"/>
      <c r="C848" s="241"/>
      <c r="D848" s="241"/>
      <c r="E848" s="2"/>
      <c r="F848" s="2"/>
      <c r="G848" s="4"/>
      <c r="H848" s="4"/>
      <c r="I848" s="6"/>
      <c r="J848" s="2"/>
      <c r="K848" s="8"/>
      <c r="L848" s="8"/>
      <c r="M848" s="2"/>
      <c r="N848" s="2"/>
      <c r="O848" s="8"/>
      <c r="P848" s="2"/>
      <c r="Q848" s="2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"/>
      <c r="B849" s="2"/>
      <c r="C849" s="241"/>
      <c r="D849" s="241"/>
      <c r="E849" s="2"/>
      <c r="F849" s="2"/>
      <c r="G849" s="4"/>
      <c r="H849" s="4"/>
      <c r="I849" s="6"/>
      <c r="J849" s="2"/>
      <c r="K849" s="8"/>
      <c r="L849" s="8"/>
      <c r="M849" s="2"/>
      <c r="N849" s="2"/>
      <c r="O849" s="8"/>
      <c r="P849" s="2"/>
      <c r="Q849" s="2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"/>
      <c r="B850" s="2"/>
      <c r="C850" s="241"/>
      <c r="D850" s="241"/>
      <c r="E850" s="2"/>
      <c r="F850" s="2"/>
      <c r="G850" s="4"/>
      <c r="H850" s="4"/>
      <c r="I850" s="6"/>
      <c r="J850" s="2"/>
      <c r="K850" s="8"/>
      <c r="L850" s="8"/>
      <c r="M850" s="2"/>
      <c r="N850" s="2"/>
      <c r="O850" s="8"/>
      <c r="P850" s="2"/>
      <c r="Q850" s="2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"/>
      <c r="B851" s="2"/>
      <c r="C851" s="241"/>
      <c r="D851" s="241"/>
      <c r="E851" s="2"/>
      <c r="F851" s="2"/>
      <c r="G851" s="4"/>
      <c r="H851" s="4"/>
      <c r="I851" s="6"/>
      <c r="J851" s="2"/>
      <c r="K851" s="8"/>
      <c r="L851" s="8"/>
      <c r="M851" s="2"/>
      <c r="N851" s="2"/>
      <c r="O851" s="8"/>
      <c r="P851" s="2"/>
      <c r="Q851" s="2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"/>
      <c r="B852" s="2"/>
      <c r="C852" s="241"/>
      <c r="D852" s="241"/>
      <c r="E852" s="2"/>
      <c r="F852" s="2"/>
      <c r="G852" s="4"/>
      <c r="H852" s="4"/>
      <c r="I852" s="6"/>
      <c r="J852" s="2"/>
      <c r="K852" s="8"/>
      <c r="L852" s="8"/>
      <c r="M852" s="2"/>
      <c r="N852" s="2"/>
      <c r="O852" s="8"/>
      <c r="P852" s="2"/>
      <c r="Q852" s="2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"/>
      <c r="B853" s="2"/>
      <c r="C853" s="241"/>
      <c r="D853" s="241"/>
      <c r="E853" s="2"/>
      <c r="F853" s="2"/>
      <c r="G853" s="4"/>
      <c r="H853" s="4"/>
      <c r="I853" s="6"/>
      <c r="J853" s="2"/>
      <c r="K853" s="8"/>
      <c r="L853" s="8"/>
      <c r="M853" s="2"/>
      <c r="N853" s="2"/>
      <c r="O853" s="8"/>
      <c r="P853" s="2"/>
      <c r="Q853" s="2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"/>
      <c r="B854" s="2"/>
      <c r="C854" s="241"/>
      <c r="D854" s="241"/>
      <c r="E854" s="2"/>
      <c r="F854" s="2"/>
      <c r="G854" s="4"/>
      <c r="H854" s="4"/>
      <c r="I854" s="6"/>
      <c r="J854" s="2"/>
      <c r="K854" s="8"/>
      <c r="L854" s="8"/>
      <c r="M854" s="2"/>
      <c r="N854" s="2"/>
      <c r="O854" s="8"/>
      <c r="P854" s="2"/>
      <c r="Q854" s="2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"/>
      <c r="B855" s="2"/>
      <c r="C855" s="241"/>
      <c r="D855" s="241"/>
      <c r="E855" s="2"/>
      <c r="F855" s="2"/>
      <c r="G855" s="4"/>
      <c r="H855" s="4"/>
      <c r="I855" s="6"/>
      <c r="J855" s="2"/>
      <c r="K855" s="8"/>
      <c r="L855" s="8"/>
      <c r="M855" s="2"/>
      <c r="N855" s="2"/>
      <c r="O855" s="8"/>
      <c r="P855" s="2"/>
      <c r="Q855" s="2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"/>
      <c r="B856" s="2"/>
      <c r="C856" s="241"/>
      <c r="D856" s="241"/>
      <c r="E856" s="2"/>
      <c r="F856" s="2"/>
      <c r="G856" s="4"/>
      <c r="H856" s="4"/>
      <c r="I856" s="6"/>
      <c r="J856" s="2"/>
      <c r="K856" s="8"/>
      <c r="L856" s="8"/>
      <c r="M856" s="2"/>
      <c r="N856" s="2"/>
      <c r="O856" s="8"/>
      <c r="P856" s="2"/>
      <c r="Q856" s="2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"/>
      <c r="B857" s="2"/>
      <c r="C857" s="241"/>
      <c r="D857" s="241"/>
      <c r="E857" s="2"/>
      <c r="F857" s="2"/>
      <c r="G857" s="4"/>
      <c r="H857" s="4"/>
      <c r="I857" s="6"/>
      <c r="J857" s="2"/>
      <c r="K857" s="8"/>
      <c r="L857" s="8"/>
      <c r="M857" s="2"/>
      <c r="N857" s="2"/>
      <c r="O857" s="8"/>
      <c r="P857" s="2"/>
      <c r="Q857" s="2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"/>
      <c r="B858" s="2"/>
      <c r="C858" s="241"/>
      <c r="D858" s="241"/>
      <c r="E858" s="2"/>
      <c r="F858" s="2"/>
      <c r="G858" s="4"/>
      <c r="H858" s="4"/>
      <c r="I858" s="6"/>
      <c r="J858" s="2"/>
      <c r="K858" s="8"/>
      <c r="L858" s="8"/>
      <c r="M858" s="2"/>
      <c r="N858" s="2"/>
      <c r="O858" s="8"/>
      <c r="P858" s="2"/>
      <c r="Q858" s="2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"/>
      <c r="B859" s="2"/>
      <c r="C859" s="241"/>
      <c r="D859" s="241"/>
      <c r="E859" s="2"/>
      <c r="F859" s="2"/>
      <c r="G859" s="4"/>
      <c r="H859" s="4"/>
      <c r="I859" s="6"/>
      <c r="J859" s="2"/>
      <c r="K859" s="8"/>
      <c r="L859" s="8"/>
      <c r="M859" s="2"/>
      <c r="N859" s="2"/>
      <c r="O859" s="8"/>
      <c r="P859" s="2"/>
      <c r="Q859" s="2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"/>
      <c r="B860" s="2"/>
      <c r="C860" s="241"/>
      <c r="D860" s="241"/>
      <c r="E860" s="2"/>
      <c r="F860" s="2"/>
      <c r="G860" s="4"/>
      <c r="H860" s="4"/>
      <c r="I860" s="6"/>
      <c r="J860" s="2"/>
      <c r="K860" s="8"/>
      <c r="L860" s="8"/>
      <c r="M860" s="2"/>
      <c r="N860" s="2"/>
      <c r="O860" s="8"/>
      <c r="P860" s="2"/>
      <c r="Q860" s="2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"/>
      <c r="B861" s="2"/>
      <c r="C861" s="241"/>
      <c r="D861" s="241"/>
      <c r="E861" s="2"/>
      <c r="F861" s="2"/>
      <c r="G861" s="4"/>
      <c r="H861" s="4"/>
      <c r="I861" s="6"/>
      <c r="J861" s="2"/>
      <c r="K861" s="8"/>
      <c r="L861" s="8"/>
      <c r="M861" s="2"/>
      <c r="N861" s="2"/>
      <c r="O861" s="8"/>
      <c r="P861" s="2"/>
      <c r="Q861" s="2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"/>
      <c r="B862" s="2"/>
      <c r="C862" s="241"/>
      <c r="D862" s="241"/>
      <c r="E862" s="2"/>
      <c r="F862" s="2"/>
      <c r="G862" s="4"/>
      <c r="H862" s="4"/>
      <c r="I862" s="6"/>
      <c r="J862" s="2"/>
      <c r="K862" s="8"/>
      <c r="L862" s="8"/>
      <c r="M862" s="2"/>
      <c r="N862" s="2"/>
      <c r="O862" s="8"/>
      <c r="P862" s="2"/>
      <c r="Q862" s="2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"/>
      <c r="B863" s="2"/>
      <c r="C863" s="241"/>
      <c r="D863" s="241"/>
      <c r="E863" s="2"/>
      <c r="F863" s="2"/>
      <c r="G863" s="4"/>
      <c r="H863" s="4"/>
      <c r="I863" s="6"/>
      <c r="J863" s="2"/>
      <c r="K863" s="8"/>
      <c r="L863" s="8"/>
      <c r="M863" s="2"/>
      <c r="N863" s="2"/>
      <c r="O863" s="8"/>
      <c r="P863" s="2"/>
      <c r="Q863" s="2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"/>
      <c r="B864" s="2"/>
      <c r="C864" s="241"/>
      <c r="D864" s="241"/>
      <c r="E864" s="2"/>
      <c r="F864" s="2"/>
      <c r="G864" s="4"/>
      <c r="H864" s="4"/>
      <c r="I864" s="6"/>
      <c r="J864" s="2"/>
      <c r="K864" s="8"/>
      <c r="L864" s="8"/>
      <c r="M864" s="2"/>
      <c r="N864" s="2"/>
      <c r="O864" s="8"/>
      <c r="P864" s="2"/>
      <c r="Q864" s="2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"/>
      <c r="B865" s="2"/>
      <c r="C865" s="241"/>
      <c r="D865" s="241"/>
      <c r="E865" s="2"/>
      <c r="F865" s="2"/>
      <c r="G865" s="4"/>
      <c r="H865" s="4"/>
      <c r="I865" s="6"/>
      <c r="J865" s="2"/>
      <c r="K865" s="8"/>
      <c r="L865" s="8"/>
      <c r="M865" s="2"/>
      <c r="N865" s="2"/>
      <c r="O865" s="8"/>
      <c r="P865" s="2"/>
      <c r="Q865" s="2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"/>
      <c r="B866" s="2"/>
      <c r="C866" s="241"/>
      <c r="D866" s="241"/>
      <c r="E866" s="2"/>
      <c r="F866" s="2"/>
      <c r="G866" s="4"/>
      <c r="H866" s="4"/>
      <c r="I866" s="6"/>
      <c r="J866" s="2"/>
      <c r="K866" s="8"/>
      <c r="L866" s="8"/>
      <c r="M866" s="2"/>
      <c r="N866" s="2"/>
      <c r="O866" s="8"/>
      <c r="P866" s="2"/>
      <c r="Q866" s="2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"/>
      <c r="B867" s="2"/>
      <c r="C867" s="241"/>
      <c r="D867" s="241"/>
      <c r="E867" s="2"/>
      <c r="F867" s="2"/>
      <c r="G867" s="4"/>
      <c r="H867" s="4"/>
      <c r="I867" s="6"/>
      <c r="J867" s="2"/>
      <c r="K867" s="8"/>
      <c r="L867" s="8"/>
      <c r="M867" s="2"/>
      <c r="N867" s="2"/>
      <c r="O867" s="8"/>
      <c r="P867" s="2"/>
      <c r="Q867" s="2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"/>
      <c r="B868" s="2"/>
      <c r="C868" s="241"/>
      <c r="D868" s="241"/>
      <c r="E868" s="2"/>
      <c r="F868" s="2"/>
      <c r="G868" s="4"/>
      <c r="H868" s="4"/>
      <c r="I868" s="6"/>
      <c r="J868" s="2"/>
      <c r="K868" s="8"/>
      <c r="L868" s="8"/>
      <c r="M868" s="2"/>
      <c r="N868" s="2"/>
      <c r="O868" s="8"/>
      <c r="P868" s="2"/>
      <c r="Q868" s="2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"/>
      <c r="B869" s="2"/>
      <c r="C869" s="241"/>
      <c r="D869" s="241"/>
      <c r="E869" s="2"/>
      <c r="F869" s="2"/>
      <c r="G869" s="4"/>
      <c r="H869" s="4"/>
      <c r="I869" s="6"/>
      <c r="J869" s="2"/>
      <c r="K869" s="8"/>
      <c r="L869" s="8"/>
      <c r="M869" s="2"/>
      <c r="N869" s="2"/>
      <c r="O869" s="8"/>
      <c r="P869" s="2"/>
      <c r="Q869" s="2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"/>
      <c r="B870" s="2"/>
      <c r="C870" s="241"/>
      <c r="D870" s="241"/>
      <c r="E870" s="2"/>
      <c r="F870" s="2"/>
      <c r="G870" s="4"/>
      <c r="H870" s="4"/>
      <c r="I870" s="6"/>
      <c r="J870" s="2"/>
      <c r="K870" s="8"/>
      <c r="L870" s="8"/>
      <c r="M870" s="2"/>
      <c r="N870" s="2"/>
      <c r="O870" s="8"/>
      <c r="P870" s="2"/>
      <c r="Q870" s="2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"/>
      <c r="B871" s="2"/>
      <c r="C871" s="241"/>
      <c r="D871" s="241"/>
      <c r="E871" s="2"/>
      <c r="F871" s="2"/>
      <c r="G871" s="4"/>
      <c r="H871" s="4"/>
      <c r="I871" s="6"/>
      <c r="J871" s="2"/>
      <c r="K871" s="8"/>
      <c r="L871" s="8"/>
      <c r="M871" s="2"/>
      <c r="N871" s="2"/>
      <c r="O871" s="8"/>
      <c r="P871" s="2"/>
      <c r="Q871" s="2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"/>
      <c r="B872" s="2"/>
      <c r="C872" s="241"/>
      <c r="D872" s="241"/>
      <c r="E872" s="2"/>
      <c r="F872" s="2"/>
      <c r="G872" s="4"/>
      <c r="H872" s="4"/>
      <c r="I872" s="6"/>
      <c r="J872" s="2"/>
      <c r="K872" s="8"/>
      <c r="L872" s="8"/>
      <c r="M872" s="2"/>
      <c r="N872" s="2"/>
      <c r="O872" s="8"/>
      <c r="P872" s="2"/>
      <c r="Q872" s="2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"/>
      <c r="B873" s="2"/>
      <c r="C873" s="241"/>
      <c r="D873" s="241"/>
      <c r="E873" s="2"/>
      <c r="F873" s="2"/>
      <c r="G873" s="4"/>
      <c r="H873" s="4"/>
      <c r="I873" s="6"/>
      <c r="J873" s="2"/>
      <c r="K873" s="8"/>
      <c r="L873" s="8"/>
      <c r="M873" s="2"/>
      <c r="N873" s="2"/>
      <c r="O873" s="8"/>
      <c r="P873" s="2"/>
      <c r="Q873" s="2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"/>
      <c r="B874" s="2"/>
      <c r="C874" s="241"/>
      <c r="D874" s="241"/>
      <c r="E874" s="2"/>
      <c r="F874" s="2"/>
      <c r="G874" s="4"/>
      <c r="H874" s="4"/>
      <c r="I874" s="6"/>
      <c r="J874" s="2"/>
      <c r="K874" s="8"/>
      <c r="L874" s="8"/>
      <c r="M874" s="2"/>
      <c r="N874" s="2"/>
      <c r="O874" s="8"/>
      <c r="P874" s="2"/>
      <c r="Q874" s="2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"/>
      <c r="B875" s="2"/>
      <c r="C875" s="241"/>
      <c r="D875" s="241"/>
      <c r="E875" s="2"/>
      <c r="F875" s="2"/>
      <c r="G875" s="4"/>
      <c r="H875" s="4"/>
      <c r="I875" s="6"/>
      <c r="J875" s="2"/>
      <c r="K875" s="8"/>
      <c r="L875" s="8"/>
      <c r="M875" s="2"/>
      <c r="N875" s="2"/>
      <c r="O875" s="8"/>
      <c r="P875" s="2"/>
      <c r="Q875" s="2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"/>
      <c r="B876" s="2"/>
      <c r="C876" s="241"/>
      <c r="D876" s="241"/>
      <c r="E876" s="2"/>
      <c r="F876" s="2"/>
      <c r="G876" s="4"/>
      <c r="H876" s="4"/>
      <c r="I876" s="6"/>
      <c r="J876" s="2"/>
      <c r="K876" s="8"/>
      <c r="L876" s="8"/>
      <c r="M876" s="2"/>
      <c r="N876" s="2"/>
      <c r="O876" s="8"/>
      <c r="P876" s="2"/>
      <c r="Q876" s="2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"/>
      <c r="B877" s="2"/>
      <c r="C877" s="241"/>
      <c r="D877" s="241"/>
      <c r="E877" s="2"/>
      <c r="F877" s="2"/>
      <c r="G877" s="4"/>
      <c r="H877" s="4"/>
      <c r="I877" s="6"/>
      <c r="J877" s="2"/>
      <c r="K877" s="8"/>
      <c r="L877" s="8"/>
      <c r="M877" s="2"/>
      <c r="N877" s="2"/>
      <c r="O877" s="8"/>
      <c r="P877" s="2"/>
      <c r="Q877" s="2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"/>
      <c r="B878" s="2"/>
      <c r="C878" s="241"/>
      <c r="D878" s="241"/>
      <c r="E878" s="2"/>
      <c r="F878" s="2"/>
      <c r="G878" s="4"/>
      <c r="H878" s="4"/>
      <c r="I878" s="6"/>
      <c r="J878" s="2"/>
      <c r="K878" s="8"/>
      <c r="L878" s="8"/>
      <c r="M878" s="2"/>
      <c r="N878" s="2"/>
      <c r="O878" s="8"/>
      <c r="P878" s="2"/>
      <c r="Q878" s="2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"/>
      <c r="B879" s="2"/>
      <c r="C879" s="241"/>
      <c r="D879" s="241"/>
      <c r="E879" s="2"/>
      <c r="F879" s="2"/>
      <c r="G879" s="4"/>
      <c r="H879" s="4"/>
      <c r="I879" s="6"/>
      <c r="J879" s="2"/>
      <c r="K879" s="8"/>
      <c r="L879" s="8"/>
      <c r="M879" s="2"/>
      <c r="N879" s="2"/>
      <c r="O879" s="8"/>
      <c r="P879" s="2"/>
      <c r="Q879" s="2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"/>
      <c r="B880" s="2"/>
      <c r="C880" s="241"/>
      <c r="D880" s="241"/>
      <c r="E880" s="2"/>
      <c r="F880" s="2"/>
      <c r="G880" s="4"/>
      <c r="H880" s="4"/>
      <c r="I880" s="6"/>
      <c r="J880" s="2"/>
      <c r="K880" s="8"/>
      <c r="L880" s="8"/>
      <c r="M880" s="2"/>
      <c r="N880" s="2"/>
      <c r="O880" s="8"/>
      <c r="P880" s="2"/>
      <c r="Q880" s="2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"/>
      <c r="B881" s="2"/>
      <c r="C881" s="241"/>
      <c r="D881" s="241"/>
      <c r="E881" s="2"/>
      <c r="F881" s="2"/>
      <c r="G881" s="4"/>
      <c r="H881" s="4"/>
      <c r="I881" s="6"/>
      <c r="J881" s="2"/>
      <c r="K881" s="8"/>
      <c r="L881" s="8"/>
      <c r="M881" s="2"/>
      <c r="N881" s="2"/>
      <c r="O881" s="8"/>
      <c r="P881" s="2"/>
      <c r="Q881" s="2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"/>
      <c r="B882" s="2"/>
      <c r="C882" s="241"/>
      <c r="D882" s="241"/>
      <c r="E882" s="2"/>
      <c r="F882" s="2"/>
      <c r="G882" s="4"/>
      <c r="H882" s="4"/>
      <c r="I882" s="6"/>
      <c r="J882" s="2"/>
      <c r="K882" s="8"/>
      <c r="L882" s="8"/>
      <c r="M882" s="2"/>
      <c r="N882" s="2"/>
      <c r="O882" s="8"/>
      <c r="P882" s="2"/>
      <c r="Q882" s="2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"/>
      <c r="B883" s="2"/>
      <c r="C883" s="241"/>
      <c r="D883" s="241"/>
      <c r="E883" s="2"/>
      <c r="F883" s="2"/>
      <c r="G883" s="4"/>
      <c r="H883" s="4"/>
      <c r="I883" s="6"/>
      <c r="J883" s="2"/>
      <c r="K883" s="8"/>
      <c r="L883" s="8"/>
      <c r="M883" s="2"/>
      <c r="N883" s="2"/>
      <c r="O883" s="8"/>
      <c r="P883" s="2"/>
      <c r="Q883" s="2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"/>
      <c r="B884" s="2"/>
      <c r="C884" s="241"/>
      <c r="D884" s="241"/>
      <c r="E884" s="2"/>
      <c r="F884" s="2"/>
      <c r="G884" s="4"/>
      <c r="H884" s="4"/>
      <c r="I884" s="6"/>
      <c r="J884" s="2"/>
      <c r="K884" s="8"/>
      <c r="L884" s="8"/>
      <c r="M884" s="2"/>
      <c r="N884" s="2"/>
      <c r="O884" s="8"/>
      <c r="P884" s="2"/>
      <c r="Q884" s="2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"/>
      <c r="B885" s="2"/>
      <c r="C885" s="241"/>
      <c r="D885" s="241"/>
      <c r="E885" s="2"/>
      <c r="F885" s="2"/>
      <c r="G885" s="4"/>
      <c r="H885" s="4"/>
      <c r="I885" s="6"/>
      <c r="J885" s="2"/>
      <c r="K885" s="8"/>
      <c r="L885" s="8"/>
      <c r="M885" s="2"/>
      <c r="N885" s="2"/>
      <c r="O885" s="8"/>
      <c r="P885" s="2"/>
      <c r="Q885" s="2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"/>
      <c r="B886" s="2"/>
      <c r="C886" s="241"/>
      <c r="D886" s="241"/>
      <c r="E886" s="2"/>
      <c r="F886" s="2"/>
      <c r="G886" s="4"/>
      <c r="H886" s="4"/>
      <c r="I886" s="6"/>
      <c r="J886" s="2"/>
      <c r="K886" s="8"/>
      <c r="L886" s="8"/>
      <c r="M886" s="2"/>
      <c r="N886" s="2"/>
      <c r="O886" s="8"/>
      <c r="P886" s="2"/>
      <c r="Q886" s="2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"/>
      <c r="B887" s="2"/>
      <c r="C887" s="241"/>
      <c r="D887" s="241"/>
      <c r="E887" s="2"/>
      <c r="F887" s="2"/>
      <c r="G887" s="4"/>
      <c r="H887" s="4"/>
      <c r="I887" s="6"/>
      <c r="J887" s="2"/>
      <c r="K887" s="8"/>
      <c r="L887" s="8"/>
      <c r="M887" s="2"/>
      <c r="N887" s="2"/>
      <c r="O887" s="8"/>
      <c r="P887" s="2"/>
      <c r="Q887" s="2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"/>
      <c r="B888" s="2"/>
      <c r="C888" s="241"/>
      <c r="D888" s="241"/>
      <c r="E888" s="2"/>
      <c r="F888" s="2"/>
      <c r="G888" s="4"/>
      <c r="H888" s="4"/>
      <c r="I888" s="6"/>
      <c r="J888" s="2"/>
      <c r="K888" s="8"/>
      <c r="L888" s="8"/>
      <c r="M888" s="2"/>
      <c r="N888" s="2"/>
      <c r="O888" s="8"/>
      <c r="P888" s="2"/>
      <c r="Q888" s="2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"/>
      <c r="B889" s="2"/>
      <c r="C889" s="241"/>
      <c r="D889" s="241"/>
      <c r="E889" s="2"/>
      <c r="F889" s="2"/>
      <c r="G889" s="4"/>
      <c r="H889" s="4"/>
      <c r="I889" s="6"/>
      <c r="J889" s="2"/>
      <c r="K889" s="8"/>
      <c r="L889" s="8"/>
      <c r="M889" s="2"/>
      <c r="N889" s="2"/>
      <c r="O889" s="8"/>
      <c r="P889" s="2"/>
      <c r="Q889" s="2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"/>
      <c r="B890" s="2"/>
      <c r="C890" s="241"/>
      <c r="D890" s="241"/>
      <c r="E890" s="2"/>
      <c r="F890" s="2"/>
      <c r="G890" s="4"/>
      <c r="H890" s="4"/>
      <c r="I890" s="6"/>
      <c r="J890" s="2"/>
      <c r="K890" s="8"/>
      <c r="L890" s="8"/>
      <c r="M890" s="2"/>
      <c r="N890" s="2"/>
      <c r="O890" s="8"/>
      <c r="P890" s="2"/>
      <c r="Q890" s="2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"/>
      <c r="B891" s="2"/>
      <c r="C891" s="241"/>
      <c r="D891" s="241"/>
      <c r="E891" s="2"/>
      <c r="F891" s="2"/>
      <c r="G891" s="4"/>
      <c r="H891" s="4"/>
      <c r="I891" s="6"/>
      <c r="J891" s="2"/>
      <c r="K891" s="8"/>
      <c r="L891" s="8"/>
      <c r="M891" s="2"/>
      <c r="N891" s="2"/>
      <c r="O891" s="8"/>
      <c r="P891" s="2"/>
      <c r="Q891" s="2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"/>
      <c r="B892" s="2"/>
      <c r="C892" s="241"/>
      <c r="D892" s="241"/>
      <c r="E892" s="2"/>
      <c r="F892" s="2"/>
      <c r="G892" s="4"/>
      <c r="H892" s="4"/>
      <c r="I892" s="6"/>
      <c r="J892" s="2"/>
      <c r="K892" s="8"/>
      <c r="L892" s="8"/>
      <c r="M892" s="2"/>
      <c r="N892" s="2"/>
      <c r="O892" s="8"/>
      <c r="P892" s="2"/>
      <c r="Q892" s="2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"/>
      <c r="B893" s="2"/>
      <c r="C893" s="241"/>
      <c r="D893" s="241"/>
      <c r="E893" s="2"/>
      <c r="F893" s="2"/>
      <c r="G893" s="4"/>
      <c r="H893" s="4"/>
      <c r="I893" s="6"/>
      <c r="J893" s="2"/>
      <c r="K893" s="8"/>
      <c r="L893" s="8"/>
      <c r="M893" s="2"/>
      <c r="N893" s="2"/>
      <c r="O893" s="8"/>
      <c r="P893" s="2"/>
      <c r="Q893" s="2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"/>
      <c r="B894" s="2"/>
      <c r="C894" s="241"/>
      <c r="D894" s="241"/>
      <c r="E894" s="2"/>
      <c r="F894" s="2"/>
      <c r="G894" s="4"/>
      <c r="H894" s="4"/>
      <c r="I894" s="6"/>
      <c r="J894" s="2"/>
      <c r="K894" s="8"/>
      <c r="L894" s="8"/>
      <c r="M894" s="2"/>
      <c r="N894" s="2"/>
      <c r="O894" s="8"/>
      <c r="P894" s="2"/>
      <c r="Q894" s="2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"/>
      <c r="B895" s="2"/>
      <c r="C895" s="241"/>
      <c r="D895" s="241"/>
      <c r="E895" s="2"/>
      <c r="F895" s="2"/>
      <c r="G895" s="4"/>
      <c r="H895" s="4"/>
      <c r="I895" s="6"/>
      <c r="J895" s="2"/>
      <c r="K895" s="8"/>
      <c r="L895" s="8"/>
      <c r="M895" s="2"/>
      <c r="N895" s="2"/>
      <c r="O895" s="8"/>
      <c r="P895" s="2"/>
      <c r="Q895" s="2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"/>
      <c r="B896" s="2"/>
      <c r="C896" s="241"/>
      <c r="D896" s="241"/>
      <c r="E896" s="2"/>
      <c r="F896" s="2"/>
      <c r="G896" s="4"/>
      <c r="H896" s="4"/>
      <c r="I896" s="6"/>
      <c r="J896" s="2"/>
      <c r="K896" s="8"/>
      <c r="L896" s="8"/>
      <c r="M896" s="2"/>
      <c r="N896" s="2"/>
      <c r="O896" s="8"/>
      <c r="P896" s="2"/>
      <c r="Q896" s="2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"/>
      <c r="B897" s="2"/>
      <c r="C897" s="241"/>
      <c r="D897" s="241"/>
      <c r="E897" s="2"/>
      <c r="F897" s="2"/>
      <c r="G897" s="4"/>
      <c r="H897" s="4"/>
      <c r="I897" s="6"/>
      <c r="J897" s="2"/>
      <c r="K897" s="8"/>
      <c r="L897" s="8"/>
      <c r="M897" s="2"/>
      <c r="N897" s="2"/>
      <c r="O897" s="8"/>
      <c r="P897" s="2"/>
      <c r="Q897" s="2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"/>
      <c r="B898" s="2"/>
      <c r="C898" s="241"/>
      <c r="D898" s="241"/>
      <c r="E898" s="2"/>
      <c r="F898" s="2"/>
      <c r="G898" s="4"/>
      <c r="H898" s="4"/>
      <c r="I898" s="6"/>
      <c r="J898" s="2"/>
      <c r="K898" s="8"/>
      <c r="L898" s="8"/>
      <c r="M898" s="2"/>
      <c r="N898" s="2"/>
      <c r="O898" s="8"/>
      <c r="P898" s="2"/>
      <c r="Q898" s="2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"/>
      <c r="B899" s="2"/>
      <c r="C899" s="241"/>
      <c r="D899" s="241"/>
      <c r="E899" s="2"/>
      <c r="F899" s="2"/>
      <c r="G899" s="4"/>
      <c r="H899" s="4"/>
      <c r="I899" s="6"/>
      <c r="J899" s="2"/>
      <c r="K899" s="8"/>
      <c r="L899" s="8"/>
      <c r="M899" s="2"/>
      <c r="N899" s="2"/>
      <c r="O899" s="8"/>
      <c r="P899" s="2"/>
      <c r="Q899" s="2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"/>
      <c r="B900" s="2"/>
      <c r="C900" s="241"/>
      <c r="D900" s="241"/>
      <c r="E900" s="2"/>
      <c r="F900" s="2"/>
      <c r="G900" s="4"/>
      <c r="H900" s="4"/>
      <c r="I900" s="6"/>
      <c r="J900" s="2"/>
      <c r="K900" s="8"/>
      <c r="L900" s="8"/>
      <c r="M900" s="2"/>
      <c r="N900" s="2"/>
      <c r="O900" s="8"/>
      <c r="P900" s="2"/>
      <c r="Q900" s="2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"/>
      <c r="B901" s="2"/>
      <c r="C901" s="241"/>
      <c r="D901" s="241"/>
      <c r="E901" s="2"/>
      <c r="F901" s="2"/>
      <c r="G901" s="4"/>
      <c r="H901" s="4"/>
      <c r="I901" s="6"/>
      <c r="J901" s="2"/>
      <c r="K901" s="8"/>
      <c r="L901" s="8"/>
      <c r="M901" s="2"/>
      <c r="N901" s="2"/>
      <c r="O901" s="8"/>
      <c r="P901" s="2"/>
      <c r="Q901" s="2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"/>
      <c r="B902" s="2"/>
      <c r="C902" s="241"/>
      <c r="D902" s="241"/>
      <c r="E902" s="2"/>
      <c r="F902" s="2"/>
      <c r="G902" s="4"/>
      <c r="H902" s="4"/>
      <c r="I902" s="6"/>
      <c r="J902" s="2"/>
      <c r="K902" s="8"/>
      <c r="L902" s="8"/>
      <c r="M902" s="2"/>
      <c r="N902" s="2"/>
      <c r="O902" s="8"/>
      <c r="P902" s="2"/>
      <c r="Q902" s="2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"/>
      <c r="B903" s="2"/>
      <c r="C903" s="241"/>
      <c r="D903" s="241"/>
      <c r="E903" s="2"/>
      <c r="F903" s="2"/>
      <c r="G903" s="4"/>
      <c r="H903" s="4"/>
      <c r="I903" s="6"/>
      <c r="J903" s="2"/>
      <c r="K903" s="8"/>
      <c r="L903" s="8"/>
      <c r="M903" s="2"/>
      <c r="N903" s="2"/>
      <c r="O903" s="8"/>
      <c r="P903" s="2"/>
      <c r="Q903" s="2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"/>
      <c r="B904" s="2"/>
      <c r="C904" s="241"/>
      <c r="D904" s="241"/>
      <c r="E904" s="2"/>
      <c r="F904" s="2"/>
      <c r="G904" s="4"/>
      <c r="H904" s="4"/>
      <c r="I904" s="6"/>
      <c r="J904" s="2"/>
      <c r="K904" s="8"/>
      <c r="L904" s="8"/>
      <c r="M904" s="2"/>
      <c r="N904" s="2"/>
      <c r="O904" s="8"/>
      <c r="P904" s="2"/>
      <c r="Q904" s="2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"/>
      <c r="B905" s="2"/>
      <c r="C905" s="241"/>
      <c r="D905" s="241"/>
      <c r="E905" s="2"/>
      <c r="F905" s="2"/>
      <c r="G905" s="4"/>
      <c r="H905" s="4"/>
      <c r="I905" s="6"/>
      <c r="J905" s="2"/>
      <c r="K905" s="8"/>
      <c r="L905" s="8"/>
      <c r="M905" s="2"/>
      <c r="N905" s="2"/>
      <c r="O905" s="8"/>
      <c r="P905" s="2"/>
      <c r="Q905" s="2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"/>
      <c r="B906" s="2"/>
      <c r="C906" s="241"/>
      <c r="D906" s="241"/>
      <c r="E906" s="2"/>
      <c r="F906" s="2"/>
      <c r="G906" s="4"/>
      <c r="H906" s="4"/>
      <c r="I906" s="6"/>
      <c r="J906" s="2"/>
      <c r="K906" s="8"/>
      <c r="L906" s="8"/>
      <c r="M906" s="2"/>
      <c r="N906" s="2"/>
      <c r="O906" s="8"/>
      <c r="P906" s="2"/>
      <c r="Q906" s="2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"/>
      <c r="B907" s="2"/>
      <c r="C907" s="241"/>
      <c r="D907" s="241"/>
      <c r="E907" s="2"/>
      <c r="F907" s="2"/>
      <c r="G907" s="4"/>
      <c r="H907" s="4"/>
      <c r="I907" s="6"/>
      <c r="J907" s="2"/>
      <c r="K907" s="8"/>
      <c r="L907" s="8"/>
      <c r="M907" s="2"/>
      <c r="N907" s="2"/>
      <c r="O907" s="8"/>
      <c r="P907" s="2"/>
      <c r="Q907" s="2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"/>
      <c r="B908" s="2"/>
      <c r="C908" s="241"/>
      <c r="D908" s="241"/>
      <c r="E908" s="2"/>
      <c r="F908" s="2"/>
      <c r="G908" s="4"/>
      <c r="H908" s="4"/>
      <c r="I908" s="6"/>
      <c r="J908" s="2"/>
      <c r="K908" s="8"/>
      <c r="L908" s="8"/>
      <c r="M908" s="2"/>
      <c r="N908" s="2"/>
      <c r="O908" s="8"/>
      <c r="P908" s="2"/>
      <c r="Q908" s="2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"/>
      <c r="B909" s="2"/>
      <c r="C909" s="241"/>
      <c r="D909" s="241"/>
      <c r="E909" s="2"/>
      <c r="F909" s="2"/>
      <c r="G909" s="4"/>
      <c r="H909" s="4"/>
      <c r="I909" s="6"/>
      <c r="J909" s="2"/>
      <c r="K909" s="8"/>
      <c r="L909" s="8"/>
      <c r="M909" s="2"/>
      <c r="N909" s="2"/>
      <c r="O909" s="8"/>
      <c r="P909" s="2"/>
      <c r="Q909" s="2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"/>
      <c r="B910" s="2"/>
      <c r="C910" s="241"/>
      <c r="D910" s="241"/>
      <c r="E910" s="2"/>
      <c r="F910" s="2"/>
      <c r="G910" s="4"/>
      <c r="H910" s="4"/>
      <c r="I910" s="6"/>
      <c r="J910" s="2"/>
      <c r="K910" s="8"/>
      <c r="L910" s="8"/>
      <c r="M910" s="2"/>
      <c r="N910" s="2"/>
      <c r="O910" s="8"/>
      <c r="P910" s="2"/>
      <c r="Q910" s="2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"/>
      <c r="B911" s="2"/>
      <c r="C911" s="241"/>
      <c r="D911" s="241"/>
      <c r="E911" s="2"/>
      <c r="F911" s="2"/>
      <c r="G911" s="4"/>
      <c r="H911" s="4"/>
      <c r="I911" s="6"/>
      <c r="J911" s="2"/>
      <c r="K911" s="8"/>
      <c r="L911" s="8"/>
      <c r="M911" s="2"/>
      <c r="N911" s="2"/>
      <c r="O911" s="8"/>
      <c r="P911" s="2"/>
      <c r="Q911" s="2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"/>
      <c r="B912" s="2"/>
      <c r="C912" s="241"/>
      <c r="D912" s="241"/>
      <c r="E912" s="2"/>
      <c r="F912" s="2"/>
      <c r="G912" s="4"/>
      <c r="H912" s="4"/>
      <c r="I912" s="6"/>
      <c r="J912" s="2"/>
      <c r="K912" s="8"/>
      <c r="L912" s="8"/>
      <c r="M912" s="2"/>
      <c r="N912" s="2"/>
      <c r="O912" s="8"/>
      <c r="P912" s="2"/>
      <c r="Q912" s="2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"/>
      <c r="B913" s="2"/>
      <c r="C913" s="241"/>
      <c r="D913" s="241"/>
      <c r="E913" s="2"/>
      <c r="F913" s="2"/>
      <c r="G913" s="4"/>
      <c r="H913" s="4"/>
      <c r="I913" s="6"/>
      <c r="J913" s="2"/>
      <c r="K913" s="8"/>
      <c r="L913" s="8"/>
      <c r="M913" s="2"/>
      <c r="N913" s="2"/>
      <c r="O913" s="8"/>
      <c r="P913" s="2"/>
      <c r="Q913" s="2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"/>
      <c r="B914" s="2"/>
      <c r="C914" s="241"/>
      <c r="D914" s="241"/>
      <c r="E914" s="2"/>
      <c r="F914" s="2"/>
      <c r="G914" s="4"/>
      <c r="H914" s="4"/>
      <c r="I914" s="6"/>
      <c r="J914" s="2"/>
      <c r="K914" s="8"/>
      <c r="L914" s="8"/>
      <c r="M914" s="2"/>
      <c r="N914" s="2"/>
      <c r="O914" s="8"/>
      <c r="P914" s="2"/>
      <c r="Q914" s="2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"/>
      <c r="B915" s="2"/>
      <c r="C915" s="241"/>
      <c r="D915" s="241"/>
      <c r="E915" s="2"/>
      <c r="F915" s="2"/>
      <c r="G915" s="4"/>
      <c r="H915" s="4"/>
      <c r="I915" s="6"/>
      <c r="J915" s="2"/>
      <c r="K915" s="8"/>
      <c r="L915" s="8"/>
      <c r="M915" s="2"/>
      <c r="N915" s="2"/>
      <c r="O915" s="8"/>
      <c r="P915" s="2"/>
      <c r="Q915" s="2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"/>
      <c r="B916" s="2"/>
      <c r="C916" s="241"/>
      <c r="D916" s="241"/>
      <c r="E916" s="2"/>
      <c r="F916" s="2"/>
      <c r="G916" s="4"/>
      <c r="H916" s="4"/>
      <c r="I916" s="6"/>
      <c r="J916" s="2"/>
      <c r="K916" s="8"/>
      <c r="L916" s="8"/>
      <c r="M916" s="2"/>
      <c r="N916" s="2"/>
      <c r="O916" s="8"/>
      <c r="P916" s="2"/>
      <c r="Q916" s="2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"/>
      <c r="B917" s="2"/>
      <c r="C917" s="241"/>
      <c r="D917" s="241"/>
      <c r="E917" s="2"/>
      <c r="F917" s="2"/>
      <c r="G917" s="4"/>
      <c r="H917" s="4"/>
      <c r="I917" s="6"/>
      <c r="J917" s="2"/>
      <c r="K917" s="8"/>
      <c r="L917" s="8"/>
      <c r="M917" s="2"/>
      <c r="N917" s="2"/>
      <c r="O917" s="8"/>
      <c r="P917" s="2"/>
      <c r="Q917" s="2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"/>
      <c r="B918" s="2"/>
      <c r="C918" s="241"/>
      <c r="D918" s="241"/>
      <c r="E918" s="2"/>
      <c r="F918" s="2"/>
      <c r="G918" s="4"/>
      <c r="H918" s="4"/>
      <c r="I918" s="6"/>
      <c r="J918" s="2"/>
      <c r="K918" s="8"/>
      <c r="L918" s="8"/>
      <c r="M918" s="2"/>
      <c r="N918" s="2"/>
      <c r="O918" s="8"/>
      <c r="P918" s="2"/>
      <c r="Q918" s="2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"/>
      <c r="B919" s="2"/>
      <c r="C919" s="241"/>
      <c r="D919" s="241"/>
      <c r="E919" s="2"/>
      <c r="F919" s="2"/>
      <c r="G919" s="4"/>
      <c r="H919" s="4"/>
      <c r="I919" s="6"/>
      <c r="J919" s="2"/>
      <c r="K919" s="8"/>
      <c r="L919" s="8"/>
      <c r="M919" s="2"/>
      <c r="N919" s="2"/>
      <c r="O919" s="8"/>
      <c r="P919" s="2"/>
      <c r="Q919" s="2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"/>
      <c r="B920" s="2"/>
      <c r="C920" s="241"/>
      <c r="D920" s="241"/>
      <c r="E920" s="2"/>
      <c r="F920" s="2"/>
      <c r="G920" s="4"/>
      <c r="H920" s="4"/>
      <c r="I920" s="6"/>
      <c r="J920" s="2"/>
      <c r="K920" s="8"/>
      <c r="L920" s="8"/>
      <c r="M920" s="2"/>
      <c r="N920" s="2"/>
      <c r="O920" s="8"/>
      <c r="P920" s="2"/>
      <c r="Q920" s="2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"/>
      <c r="B921" s="2"/>
      <c r="C921" s="241"/>
      <c r="D921" s="241"/>
      <c r="E921" s="2"/>
      <c r="F921" s="2"/>
      <c r="G921" s="4"/>
      <c r="H921" s="4"/>
      <c r="I921" s="6"/>
      <c r="J921" s="2"/>
      <c r="K921" s="8"/>
      <c r="L921" s="8"/>
      <c r="M921" s="2"/>
      <c r="N921" s="2"/>
      <c r="O921" s="8"/>
      <c r="P921" s="2"/>
      <c r="Q921" s="2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"/>
      <c r="B922" s="2"/>
      <c r="C922" s="241"/>
      <c r="D922" s="241"/>
      <c r="E922" s="2"/>
      <c r="F922" s="2"/>
      <c r="G922" s="4"/>
      <c r="H922" s="4"/>
      <c r="I922" s="6"/>
      <c r="J922" s="2"/>
      <c r="K922" s="8"/>
      <c r="L922" s="8"/>
      <c r="M922" s="2"/>
      <c r="N922" s="2"/>
      <c r="O922" s="8"/>
      <c r="P922" s="2"/>
      <c r="Q922" s="2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"/>
      <c r="B923" s="2"/>
      <c r="C923" s="241"/>
      <c r="D923" s="241"/>
      <c r="E923" s="2"/>
      <c r="F923" s="2"/>
      <c r="G923" s="4"/>
      <c r="H923" s="4"/>
      <c r="I923" s="6"/>
      <c r="J923" s="2"/>
      <c r="K923" s="8"/>
      <c r="L923" s="8"/>
      <c r="M923" s="2"/>
      <c r="N923" s="2"/>
      <c r="O923" s="8"/>
      <c r="P923" s="2"/>
      <c r="Q923" s="2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"/>
      <c r="B924" s="2"/>
      <c r="C924" s="241"/>
      <c r="D924" s="241"/>
      <c r="E924" s="2"/>
      <c r="F924" s="2"/>
      <c r="G924" s="4"/>
      <c r="H924" s="4"/>
      <c r="I924" s="6"/>
      <c r="J924" s="2"/>
      <c r="K924" s="8"/>
      <c r="L924" s="8"/>
      <c r="M924" s="2"/>
      <c r="N924" s="2"/>
      <c r="O924" s="8"/>
      <c r="P924" s="2"/>
      <c r="Q924" s="2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"/>
      <c r="B925" s="2"/>
      <c r="C925" s="241"/>
      <c r="D925" s="241"/>
      <c r="E925" s="2"/>
      <c r="F925" s="2"/>
      <c r="G925" s="4"/>
      <c r="H925" s="4"/>
      <c r="I925" s="6"/>
      <c r="J925" s="2"/>
      <c r="K925" s="8"/>
      <c r="L925" s="8"/>
      <c r="M925" s="2"/>
      <c r="N925" s="2"/>
      <c r="O925" s="8"/>
      <c r="P925" s="2"/>
      <c r="Q925" s="2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"/>
      <c r="B926" s="2"/>
      <c r="C926" s="241"/>
      <c r="D926" s="241"/>
      <c r="E926" s="2"/>
      <c r="F926" s="2"/>
      <c r="G926" s="4"/>
      <c r="H926" s="4"/>
      <c r="I926" s="6"/>
      <c r="J926" s="2"/>
      <c r="K926" s="8"/>
      <c r="L926" s="8"/>
      <c r="M926" s="2"/>
      <c r="N926" s="2"/>
      <c r="O926" s="8"/>
      <c r="P926" s="2"/>
      <c r="Q926" s="2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"/>
      <c r="B927" s="2"/>
      <c r="C927" s="241"/>
      <c r="D927" s="241"/>
      <c r="E927" s="2"/>
      <c r="F927" s="2"/>
      <c r="G927" s="4"/>
      <c r="H927" s="4"/>
      <c r="I927" s="6"/>
      <c r="J927" s="2"/>
      <c r="K927" s="8"/>
      <c r="L927" s="8"/>
      <c r="M927" s="2"/>
      <c r="N927" s="2"/>
      <c r="O927" s="8"/>
      <c r="P927" s="2"/>
      <c r="Q927" s="2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"/>
      <c r="B928" s="2"/>
      <c r="C928" s="241"/>
      <c r="D928" s="241"/>
      <c r="E928" s="2"/>
      <c r="F928" s="2"/>
      <c r="G928" s="4"/>
      <c r="H928" s="4"/>
      <c r="I928" s="6"/>
      <c r="J928" s="2"/>
      <c r="K928" s="8"/>
      <c r="L928" s="8"/>
      <c r="M928" s="2"/>
      <c r="N928" s="2"/>
      <c r="O928" s="8"/>
      <c r="P928" s="2"/>
      <c r="Q928" s="2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"/>
      <c r="B929" s="2"/>
      <c r="C929" s="241"/>
      <c r="D929" s="241"/>
      <c r="E929" s="2"/>
      <c r="F929" s="2"/>
      <c r="G929" s="4"/>
      <c r="H929" s="4"/>
      <c r="I929" s="6"/>
      <c r="J929" s="2"/>
      <c r="K929" s="8"/>
      <c r="L929" s="8"/>
      <c r="M929" s="2"/>
      <c r="N929" s="2"/>
      <c r="O929" s="8"/>
      <c r="P929" s="2"/>
      <c r="Q929" s="2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"/>
      <c r="B930" s="2"/>
      <c r="C930" s="241"/>
      <c r="D930" s="241"/>
      <c r="E930" s="2"/>
      <c r="F930" s="2"/>
      <c r="G930" s="4"/>
      <c r="H930" s="4"/>
      <c r="I930" s="6"/>
      <c r="J930" s="2"/>
      <c r="K930" s="8"/>
      <c r="L930" s="8"/>
      <c r="M930" s="2"/>
      <c r="N930" s="2"/>
      <c r="O930" s="8"/>
      <c r="P930" s="2"/>
      <c r="Q930" s="2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"/>
      <c r="B931" s="2"/>
      <c r="C931" s="241"/>
      <c r="D931" s="241"/>
      <c r="E931" s="2"/>
      <c r="F931" s="2"/>
      <c r="G931" s="4"/>
      <c r="H931" s="4"/>
      <c r="I931" s="6"/>
      <c r="J931" s="2"/>
      <c r="K931" s="8"/>
      <c r="L931" s="8"/>
      <c r="M931" s="2"/>
      <c r="N931" s="2"/>
      <c r="O931" s="8"/>
      <c r="P931" s="2"/>
      <c r="Q931" s="2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"/>
      <c r="B932" s="2"/>
      <c r="C932" s="241"/>
      <c r="D932" s="241"/>
      <c r="E932" s="2"/>
      <c r="F932" s="2"/>
      <c r="G932" s="4"/>
      <c r="H932" s="4"/>
      <c r="I932" s="6"/>
      <c r="J932" s="2"/>
      <c r="K932" s="8"/>
      <c r="L932" s="8"/>
      <c r="M932" s="2"/>
      <c r="N932" s="2"/>
      <c r="O932" s="8"/>
      <c r="P932" s="2"/>
      <c r="Q932" s="2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"/>
      <c r="B933" s="2"/>
      <c r="C933" s="241"/>
      <c r="D933" s="241"/>
      <c r="E933" s="2"/>
      <c r="F933" s="2"/>
      <c r="G933" s="4"/>
      <c r="H933" s="4"/>
      <c r="I933" s="6"/>
      <c r="J933" s="2"/>
      <c r="K933" s="8"/>
      <c r="L933" s="8"/>
      <c r="M933" s="2"/>
      <c r="N933" s="2"/>
      <c r="O933" s="8"/>
      <c r="P933" s="2"/>
      <c r="Q933" s="2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"/>
      <c r="B934" s="2"/>
      <c r="C934" s="241"/>
      <c r="D934" s="241"/>
      <c r="E934" s="2"/>
      <c r="F934" s="2"/>
      <c r="G934" s="4"/>
      <c r="H934" s="4"/>
      <c r="I934" s="6"/>
      <c r="J934" s="2"/>
      <c r="K934" s="8"/>
      <c r="L934" s="8"/>
      <c r="M934" s="2"/>
      <c r="N934" s="2"/>
      <c r="O934" s="8"/>
      <c r="P934" s="2"/>
      <c r="Q934" s="2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"/>
      <c r="B935" s="2"/>
      <c r="C935" s="241"/>
      <c r="D935" s="241"/>
      <c r="E935" s="2"/>
      <c r="F935" s="2"/>
      <c r="G935" s="4"/>
      <c r="H935" s="4"/>
      <c r="I935" s="6"/>
      <c r="J935" s="2"/>
      <c r="K935" s="8"/>
      <c r="L935" s="8"/>
      <c r="M935" s="2"/>
      <c r="N935" s="2"/>
      <c r="O935" s="8"/>
      <c r="P935" s="2"/>
      <c r="Q935" s="2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"/>
      <c r="B936" s="2"/>
      <c r="C936" s="241"/>
      <c r="D936" s="241"/>
      <c r="E936" s="2"/>
      <c r="F936" s="2"/>
      <c r="G936" s="4"/>
      <c r="H936" s="4"/>
      <c r="I936" s="6"/>
      <c r="J936" s="2"/>
      <c r="K936" s="8"/>
      <c r="L936" s="8"/>
      <c r="M936" s="2"/>
      <c r="N936" s="2"/>
      <c r="O936" s="8"/>
      <c r="P936" s="2"/>
      <c r="Q936" s="2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"/>
      <c r="B937" s="2"/>
      <c r="C937" s="241"/>
      <c r="D937" s="241"/>
      <c r="E937" s="2"/>
      <c r="F937" s="2"/>
      <c r="G937" s="4"/>
      <c r="H937" s="4"/>
      <c r="I937" s="6"/>
      <c r="J937" s="2"/>
      <c r="K937" s="8"/>
      <c r="L937" s="8"/>
      <c r="M937" s="2"/>
      <c r="N937" s="2"/>
      <c r="O937" s="8"/>
      <c r="P937" s="2"/>
      <c r="Q937" s="2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"/>
      <c r="B938" s="2"/>
      <c r="C938" s="241"/>
      <c r="D938" s="241"/>
      <c r="E938" s="2"/>
      <c r="F938" s="2"/>
      <c r="G938" s="4"/>
      <c r="H938" s="4"/>
      <c r="I938" s="6"/>
      <c r="J938" s="2"/>
      <c r="K938" s="8"/>
      <c r="L938" s="8"/>
      <c r="M938" s="2"/>
      <c r="N938" s="2"/>
      <c r="O938" s="8"/>
      <c r="P938" s="2"/>
      <c r="Q938" s="2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"/>
      <c r="B939" s="2"/>
      <c r="C939" s="241"/>
      <c r="D939" s="241"/>
      <c r="E939" s="2"/>
      <c r="F939" s="2"/>
      <c r="G939" s="4"/>
      <c r="H939" s="4"/>
      <c r="I939" s="6"/>
      <c r="J939" s="2"/>
      <c r="K939" s="8"/>
      <c r="L939" s="8"/>
      <c r="M939" s="2"/>
      <c r="N939" s="2"/>
      <c r="O939" s="8"/>
      <c r="P939" s="2"/>
      <c r="Q939" s="2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"/>
      <c r="B940" s="2"/>
      <c r="C940" s="241"/>
      <c r="D940" s="241"/>
      <c r="E940" s="2"/>
      <c r="F940" s="2"/>
      <c r="G940" s="4"/>
      <c r="H940" s="4"/>
      <c r="I940" s="6"/>
      <c r="J940" s="2"/>
      <c r="K940" s="8"/>
      <c r="L940" s="8"/>
      <c r="M940" s="2"/>
      <c r="N940" s="2"/>
      <c r="O940" s="8"/>
      <c r="P940" s="2"/>
      <c r="Q940" s="2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"/>
      <c r="B941" s="2"/>
      <c r="C941" s="241"/>
      <c r="D941" s="241"/>
      <c r="E941" s="2"/>
      <c r="F941" s="2"/>
      <c r="G941" s="4"/>
      <c r="H941" s="4"/>
      <c r="I941" s="6"/>
      <c r="J941" s="2"/>
      <c r="K941" s="8"/>
      <c r="L941" s="8"/>
      <c r="M941" s="2"/>
      <c r="N941" s="2"/>
      <c r="O941" s="8"/>
      <c r="P941" s="2"/>
      <c r="Q941" s="2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"/>
      <c r="B942" s="2"/>
      <c r="C942" s="241"/>
      <c r="D942" s="241"/>
      <c r="E942" s="2"/>
      <c r="F942" s="2"/>
      <c r="G942" s="4"/>
      <c r="H942" s="4"/>
      <c r="I942" s="6"/>
      <c r="J942" s="2"/>
      <c r="K942" s="8"/>
      <c r="L942" s="8"/>
      <c r="M942" s="2"/>
      <c r="N942" s="2"/>
      <c r="O942" s="8"/>
      <c r="P942" s="2"/>
      <c r="Q942" s="2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"/>
      <c r="B943" s="2"/>
      <c r="C943" s="241"/>
      <c r="D943" s="241"/>
      <c r="E943" s="2"/>
      <c r="F943" s="2"/>
      <c r="G943" s="4"/>
      <c r="H943" s="4"/>
      <c r="I943" s="6"/>
      <c r="J943" s="2"/>
      <c r="K943" s="8"/>
      <c r="L943" s="8"/>
      <c r="M943" s="2"/>
      <c r="N943" s="2"/>
      <c r="O943" s="8"/>
      <c r="P943" s="2"/>
      <c r="Q943" s="2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"/>
      <c r="B944" s="2"/>
      <c r="C944" s="241"/>
      <c r="D944" s="241"/>
      <c r="E944" s="2"/>
      <c r="F944" s="2"/>
      <c r="G944" s="4"/>
      <c r="H944" s="4"/>
      <c r="I944" s="6"/>
      <c r="J944" s="2"/>
      <c r="K944" s="8"/>
      <c r="L944" s="8"/>
      <c r="M944" s="2"/>
      <c r="N944" s="2"/>
      <c r="O944" s="8"/>
      <c r="P944" s="2"/>
      <c r="Q944" s="2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"/>
      <c r="B945" s="2"/>
      <c r="C945" s="241"/>
      <c r="D945" s="241"/>
      <c r="E945" s="2"/>
      <c r="F945" s="2"/>
      <c r="G945" s="4"/>
      <c r="H945" s="4"/>
      <c r="I945" s="6"/>
      <c r="J945" s="2"/>
      <c r="K945" s="8"/>
      <c r="L945" s="8"/>
      <c r="M945" s="2"/>
      <c r="N945" s="2"/>
      <c r="O945" s="8"/>
      <c r="P945" s="2"/>
      <c r="Q945" s="2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"/>
      <c r="B946" s="2"/>
      <c r="C946" s="241"/>
      <c r="D946" s="241"/>
      <c r="E946" s="2"/>
      <c r="F946" s="2"/>
      <c r="G946" s="4"/>
      <c r="H946" s="4"/>
      <c r="I946" s="6"/>
      <c r="J946" s="2"/>
      <c r="K946" s="8"/>
      <c r="L946" s="8"/>
      <c r="M946" s="2"/>
      <c r="N946" s="2"/>
      <c r="O946" s="8"/>
      <c r="P946" s="2"/>
      <c r="Q946" s="2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"/>
      <c r="B947" s="2"/>
      <c r="C947" s="241"/>
      <c r="D947" s="241"/>
      <c r="E947" s="2"/>
      <c r="F947" s="2"/>
      <c r="G947" s="4"/>
      <c r="H947" s="4"/>
      <c r="I947" s="6"/>
      <c r="J947" s="2"/>
      <c r="K947" s="8"/>
      <c r="L947" s="8"/>
      <c r="M947" s="2"/>
      <c r="N947" s="2"/>
      <c r="O947" s="8"/>
      <c r="P947" s="2"/>
      <c r="Q947" s="2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"/>
      <c r="B948" s="2"/>
      <c r="C948" s="241"/>
      <c r="D948" s="241"/>
      <c r="E948" s="2"/>
      <c r="F948" s="2"/>
      <c r="G948" s="4"/>
      <c r="H948" s="4"/>
      <c r="I948" s="6"/>
      <c r="J948" s="2"/>
      <c r="K948" s="8"/>
      <c r="L948" s="8"/>
      <c r="M948" s="2"/>
      <c r="N948" s="2"/>
      <c r="O948" s="8"/>
      <c r="P948" s="2"/>
      <c r="Q948" s="2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"/>
      <c r="B949" s="2"/>
      <c r="C949" s="241"/>
      <c r="D949" s="241"/>
      <c r="E949" s="2"/>
      <c r="F949" s="2"/>
      <c r="G949" s="4"/>
      <c r="H949" s="4"/>
      <c r="I949" s="6"/>
      <c r="J949" s="2"/>
      <c r="K949" s="8"/>
      <c r="L949" s="8"/>
      <c r="M949" s="2"/>
      <c r="N949" s="2"/>
      <c r="O949" s="8"/>
      <c r="P949" s="2"/>
      <c r="Q949" s="2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"/>
      <c r="B950" s="2"/>
      <c r="C950" s="241"/>
      <c r="D950" s="241"/>
      <c r="E950" s="2"/>
      <c r="F950" s="2"/>
      <c r="G950" s="4"/>
      <c r="H950" s="4"/>
      <c r="I950" s="6"/>
      <c r="J950" s="2"/>
      <c r="K950" s="8"/>
      <c r="L950" s="8"/>
      <c r="M950" s="2"/>
      <c r="N950" s="2"/>
      <c r="O950" s="8"/>
      <c r="P950" s="2"/>
      <c r="Q950" s="2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"/>
      <c r="B951" s="2"/>
      <c r="C951" s="241"/>
      <c r="D951" s="241"/>
      <c r="E951" s="2"/>
      <c r="F951" s="2"/>
      <c r="G951" s="4"/>
      <c r="H951" s="4"/>
      <c r="I951" s="6"/>
      <c r="J951" s="2"/>
      <c r="K951" s="8"/>
      <c r="L951" s="8"/>
      <c r="M951" s="2"/>
      <c r="N951" s="2"/>
      <c r="O951" s="8"/>
      <c r="P951" s="2"/>
      <c r="Q951" s="2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"/>
      <c r="B952" s="2"/>
      <c r="C952" s="241"/>
      <c r="D952" s="241"/>
      <c r="E952" s="2"/>
      <c r="F952" s="2"/>
      <c r="G952" s="4"/>
      <c r="H952" s="4"/>
      <c r="I952" s="6"/>
      <c r="J952" s="2"/>
      <c r="K952" s="8"/>
      <c r="L952" s="8"/>
      <c r="M952" s="2"/>
      <c r="N952" s="2"/>
      <c r="O952" s="8"/>
      <c r="P952" s="2"/>
      <c r="Q952" s="2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"/>
      <c r="B953" s="2"/>
      <c r="C953" s="241"/>
      <c r="D953" s="241"/>
      <c r="E953" s="2"/>
      <c r="F953" s="2"/>
      <c r="G953" s="4"/>
      <c r="H953" s="4"/>
      <c r="I953" s="6"/>
      <c r="J953" s="2"/>
      <c r="K953" s="8"/>
      <c r="L953" s="8"/>
      <c r="M953" s="2"/>
      <c r="N953" s="2"/>
      <c r="O953" s="8"/>
      <c r="P953" s="2"/>
      <c r="Q953" s="2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"/>
      <c r="B954" s="2"/>
      <c r="C954" s="241"/>
      <c r="D954" s="241"/>
      <c r="E954" s="2"/>
      <c r="F954" s="2"/>
      <c r="G954" s="4"/>
      <c r="H954" s="4"/>
      <c r="I954" s="6"/>
      <c r="J954" s="2"/>
      <c r="K954" s="8"/>
      <c r="L954" s="8"/>
      <c r="M954" s="2"/>
      <c r="N954" s="2"/>
      <c r="O954" s="8"/>
      <c r="P954" s="2"/>
      <c r="Q954" s="2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"/>
      <c r="B955" s="2"/>
      <c r="C955" s="241"/>
      <c r="D955" s="241"/>
      <c r="E955" s="2"/>
      <c r="F955" s="2"/>
      <c r="G955" s="4"/>
      <c r="H955" s="4"/>
      <c r="I955" s="6"/>
      <c r="J955" s="2"/>
      <c r="K955" s="8"/>
      <c r="L955" s="8"/>
      <c r="M955" s="2"/>
      <c r="N955" s="2"/>
      <c r="O955" s="8"/>
      <c r="P955" s="2"/>
      <c r="Q955" s="2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"/>
      <c r="B956" s="2"/>
      <c r="C956" s="241"/>
      <c r="D956" s="241"/>
      <c r="E956" s="2"/>
      <c r="F956" s="2"/>
      <c r="G956" s="4"/>
      <c r="H956" s="4"/>
      <c r="I956" s="6"/>
      <c r="J956" s="2"/>
      <c r="K956" s="8"/>
      <c r="L956" s="8"/>
      <c r="M956" s="2"/>
      <c r="N956" s="2"/>
      <c r="O956" s="8"/>
      <c r="P956" s="2"/>
      <c r="Q956" s="2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"/>
      <c r="B957" s="2"/>
      <c r="C957" s="241"/>
      <c r="D957" s="241"/>
      <c r="E957" s="2"/>
      <c r="F957" s="2"/>
      <c r="G957" s="4"/>
      <c r="H957" s="4"/>
      <c r="I957" s="6"/>
      <c r="J957" s="2"/>
      <c r="K957" s="8"/>
      <c r="L957" s="8"/>
      <c r="M957" s="2"/>
      <c r="N957" s="2"/>
      <c r="O957" s="8"/>
      <c r="P957" s="2"/>
      <c r="Q957" s="2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"/>
      <c r="B958" s="2"/>
      <c r="C958" s="241"/>
      <c r="D958" s="241"/>
      <c r="E958" s="2"/>
      <c r="F958" s="2"/>
      <c r="G958" s="4"/>
      <c r="H958" s="4"/>
      <c r="I958" s="6"/>
      <c r="J958" s="2"/>
      <c r="K958" s="8"/>
      <c r="L958" s="8"/>
      <c r="M958" s="2"/>
      <c r="N958" s="2"/>
      <c r="O958" s="8"/>
      <c r="P958" s="2"/>
      <c r="Q958" s="2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"/>
      <c r="B959" s="2"/>
      <c r="C959" s="241"/>
      <c r="D959" s="241"/>
      <c r="E959" s="2"/>
      <c r="F959" s="2"/>
      <c r="G959" s="4"/>
      <c r="H959" s="4"/>
      <c r="I959" s="6"/>
      <c r="J959" s="2"/>
      <c r="K959" s="8"/>
      <c r="L959" s="8"/>
      <c r="M959" s="2"/>
      <c r="N959" s="2"/>
      <c r="O959" s="8"/>
      <c r="P959" s="2"/>
      <c r="Q959" s="2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"/>
      <c r="B960" s="2"/>
      <c r="C960" s="241"/>
      <c r="D960" s="241"/>
      <c r="E960" s="2"/>
      <c r="F960" s="2"/>
      <c r="G960" s="4"/>
      <c r="H960" s="4"/>
      <c r="I960" s="6"/>
      <c r="J960" s="2"/>
      <c r="K960" s="8"/>
      <c r="L960" s="8"/>
      <c r="M960" s="2"/>
      <c r="N960" s="2"/>
      <c r="O960" s="8"/>
      <c r="P960" s="2"/>
      <c r="Q960" s="2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"/>
      <c r="B961" s="2"/>
      <c r="C961" s="241"/>
      <c r="D961" s="241"/>
      <c r="E961" s="2"/>
      <c r="F961" s="2"/>
      <c r="G961" s="4"/>
      <c r="H961" s="4"/>
      <c r="I961" s="6"/>
      <c r="J961" s="2"/>
      <c r="K961" s="8"/>
      <c r="L961" s="8"/>
      <c r="M961" s="2"/>
      <c r="N961" s="2"/>
      <c r="O961" s="8"/>
      <c r="P961" s="2"/>
      <c r="Q961" s="2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"/>
      <c r="B962" s="2"/>
      <c r="C962" s="241"/>
      <c r="D962" s="241"/>
      <c r="E962" s="2"/>
      <c r="F962" s="2"/>
      <c r="G962" s="4"/>
      <c r="H962" s="4"/>
      <c r="I962" s="6"/>
      <c r="J962" s="2"/>
      <c r="K962" s="8"/>
      <c r="L962" s="8"/>
      <c r="M962" s="2"/>
      <c r="N962" s="2"/>
      <c r="O962" s="8"/>
      <c r="P962" s="2"/>
      <c r="Q962" s="2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"/>
      <c r="B963" s="2"/>
      <c r="C963" s="241"/>
      <c r="D963" s="241"/>
      <c r="E963" s="2"/>
      <c r="F963" s="2"/>
      <c r="G963" s="4"/>
      <c r="H963" s="4"/>
      <c r="I963" s="6"/>
      <c r="J963" s="2"/>
      <c r="K963" s="8"/>
      <c r="L963" s="8"/>
      <c r="M963" s="2"/>
      <c r="N963" s="2"/>
      <c r="O963" s="8"/>
      <c r="P963" s="2"/>
      <c r="Q963" s="2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"/>
      <c r="B964" s="2"/>
      <c r="C964" s="241"/>
      <c r="D964" s="241"/>
      <c r="E964" s="2"/>
      <c r="F964" s="2"/>
      <c r="G964" s="4"/>
      <c r="H964" s="4"/>
      <c r="I964" s="6"/>
      <c r="J964" s="2"/>
      <c r="K964" s="8"/>
      <c r="L964" s="8"/>
      <c r="M964" s="2"/>
      <c r="N964" s="2"/>
      <c r="O964" s="8"/>
      <c r="P964" s="2"/>
      <c r="Q964" s="2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"/>
      <c r="B965" s="2"/>
      <c r="C965" s="241"/>
      <c r="D965" s="241"/>
      <c r="E965" s="2"/>
      <c r="F965" s="2"/>
      <c r="G965" s="4"/>
      <c r="H965" s="4"/>
      <c r="I965" s="6"/>
      <c r="J965" s="2"/>
      <c r="K965" s="8"/>
      <c r="L965" s="8"/>
      <c r="M965" s="2"/>
      <c r="N965" s="2"/>
      <c r="O965" s="8"/>
      <c r="P965" s="2"/>
      <c r="Q965" s="2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"/>
      <c r="B966" s="2"/>
      <c r="C966" s="241"/>
      <c r="D966" s="241"/>
      <c r="E966" s="2"/>
      <c r="F966" s="2"/>
      <c r="G966" s="4"/>
      <c r="H966" s="4"/>
      <c r="I966" s="6"/>
      <c r="J966" s="2"/>
      <c r="K966" s="8"/>
      <c r="L966" s="8"/>
      <c r="M966" s="2"/>
      <c r="N966" s="2"/>
      <c r="O966" s="8"/>
      <c r="P966" s="2"/>
      <c r="Q966" s="2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"/>
      <c r="B967" s="2"/>
      <c r="C967" s="241"/>
      <c r="D967" s="241"/>
      <c r="E967" s="2"/>
      <c r="F967" s="2"/>
      <c r="G967" s="4"/>
      <c r="H967" s="4"/>
      <c r="I967" s="6"/>
      <c r="J967" s="2"/>
      <c r="K967" s="8"/>
      <c r="L967" s="8"/>
      <c r="M967" s="2"/>
      <c r="N967" s="2"/>
      <c r="O967" s="8"/>
      <c r="P967" s="2"/>
      <c r="Q967" s="2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"/>
      <c r="B968" s="2"/>
      <c r="C968" s="241"/>
      <c r="D968" s="241"/>
      <c r="E968" s="2"/>
      <c r="F968" s="2"/>
      <c r="G968" s="4"/>
      <c r="H968" s="4"/>
      <c r="I968" s="6"/>
      <c r="J968" s="2"/>
      <c r="K968" s="8"/>
      <c r="L968" s="8"/>
      <c r="M968" s="2"/>
      <c r="N968" s="2"/>
      <c r="O968" s="8"/>
      <c r="P968" s="2"/>
      <c r="Q968" s="2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"/>
      <c r="B969" s="2"/>
      <c r="C969" s="241"/>
      <c r="D969" s="241"/>
      <c r="E969" s="2"/>
      <c r="F969" s="2"/>
      <c r="G969" s="4"/>
      <c r="H969" s="4"/>
      <c r="I969" s="6"/>
      <c r="J969" s="2"/>
      <c r="K969" s="8"/>
      <c r="L969" s="8"/>
      <c r="M969" s="2"/>
      <c r="N969" s="2"/>
      <c r="O969" s="8"/>
      <c r="P969" s="2"/>
      <c r="Q969" s="2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"/>
      <c r="B970" s="2"/>
      <c r="C970" s="241"/>
      <c r="D970" s="241"/>
      <c r="E970" s="2"/>
      <c r="F970" s="2"/>
      <c r="G970" s="4"/>
      <c r="H970" s="4"/>
      <c r="I970" s="6"/>
      <c r="J970" s="2"/>
      <c r="K970" s="8"/>
      <c r="L970" s="8"/>
      <c r="M970" s="2"/>
      <c r="N970" s="2"/>
      <c r="O970" s="8"/>
      <c r="P970" s="2"/>
      <c r="Q970" s="2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"/>
      <c r="B971" s="2"/>
      <c r="C971" s="241"/>
      <c r="D971" s="241"/>
      <c r="E971" s="2"/>
      <c r="F971" s="2"/>
      <c r="G971" s="4"/>
      <c r="H971" s="4"/>
      <c r="I971" s="6"/>
      <c r="J971" s="2"/>
      <c r="K971" s="8"/>
      <c r="L971" s="8"/>
      <c r="M971" s="2"/>
      <c r="N971" s="2"/>
      <c r="O971" s="8"/>
      <c r="P971" s="2"/>
      <c r="Q971" s="2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"/>
      <c r="B972" s="2"/>
      <c r="C972" s="241"/>
      <c r="D972" s="241"/>
      <c r="E972" s="2"/>
      <c r="F972" s="2"/>
      <c r="G972" s="4"/>
      <c r="H972" s="4"/>
      <c r="I972" s="6"/>
      <c r="J972" s="2"/>
      <c r="K972" s="8"/>
      <c r="L972" s="8"/>
      <c r="M972" s="2"/>
      <c r="N972" s="2"/>
      <c r="O972" s="8"/>
      <c r="P972" s="2"/>
      <c r="Q972" s="2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"/>
      <c r="B973" s="2"/>
      <c r="C973" s="241"/>
      <c r="D973" s="241"/>
      <c r="E973" s="2"/>
      <c r="F973" s="2"/>
      <c r="G973" s="4"/>
      <c r="H973" s="4"/>
      <c r="I973" s="6"/>
      <c r="J973" s="2"/>
      <c r="K973" s="8"/>
      <c r="L973" s="8"/>
      <c r="M973" s="2"/>
      <c r="N973" s="2"/>
      <c r="O973" s="8"/>
      <c r="P973" s="2"/>
      <c r="Q973" s="2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"/>
      <c r="B974" s="2"/>
      <c r="C974" s="241"/>
      <c r="D974" s="241"/>
      <c r="E974" s="2"/>
      <c r="F974" s="2"/>
      <c r="G974" s="4"/>
      <c r="H974" s="4"/>
      <c r="I974" s="6"/>
      <c r="J974" s="2"/>
      <c r="K974" s="8"/>
      <c r="L974" s="8"/>
      <c r="M974" s="2"/>
      <c r="N974" s="2"/>
      <c r="O974" s="8"/>
      <c r="P974" s="2"/>
      <c r="Q974" s="2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"/>
      <c r="B975" s="2"/>
      <c r="C975" s="241"/>
      <c r="D975" s="241"/>
      <c r="E975" s="2"/>
      <c r="F975" s="2"/>
      <c r="G975" s="4"/>
      <c r="H975" s="4"/>
      <c r="I975" s="6"/>
      <c r="J975" s="2"/>
      <c r="K975" s="8"/>
      <c r="L975" s="8"/>
      <c r="M975" s="2"/>
      <c r="N975" s="2"/>
      <c r="O975" s="8"/>
      <c r="P975" s="2"/>
      <c r="Q975" s="2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"/>
      <c r="B976" s="2"/>
      <c r="C976" s="241"/>
      <c r="D976" s="241"/>
      <c r="E976" s="2"/>
      <c r="F976" s="2"/>
      <c r="G976" s="4"/>
      <c r="H976" s="4"/>
      <c r="I976" s="6"/>
      <c r="J976" s="2"/>
      <c r="K976" s="8"/>
      <c r="L976" s="8"/>
      <c r="M976" s="2"/>
      <c r="N976" s="2"/>
      <c r="O976" s="8"/>
      <c r="P976" s="2"/>
      <c r="Q976" s="2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"/>
      <c r="B977" s="2"/>
      <c r="C977" s="241"/>
      <c r="D977" s="241"/>
      <c r="E977" s="2"/>
      <c r="F977" s="2"/>
      <c r="G977" s="4"/>
      <c r="H977" s="4"/>
      <c r="I977" s="6"/>
      <c r="J977" s="2"/>
      <c r="K977" s="8"/>
      <c r="L977" s="8"/>
      <c r="M977" s="2"/>
      <c r="N977" s="2"/>
      <c r="O977" s="8"/>
      <c r="P977" s="2"/>
      <c r="Q977" s="2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2"/>
      <c r="B978" s="2"/>
      <c r="C978" s="241"/>
      <c r="D978" s="241"/>
      <c r="E978" s="2"/>
      <c r="F978" s="2"/>
      <c r="G978" s="4"/>
      <c r="H978" s="4"/>
      <c r="I978" s="6"/>
      <c r="J978" s="2"/>
      <c r="K978" s="8"/>
      <c r="L978" s="8"/>
      <c r="M978" s="2"/>
      <c r="N978" s="2"/>
      <c r="O978" s="8"/>
      <c r="P978" s="2"/>
      <c r="Q978" s="2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2"/>
      <c r="B979" s="2"/>
      <c r="C979" s="241"/>
      <c r="D979" s="241"/>
      <c r="E979" s="2"/>
      <c r="F979" s="2"/>
      <c r="G979" s="4"/>
      <c r="H979" s="4"/>
      <c r="I979" s="6"/>
      <c r="J979" s="2"/>
      <c r="K979" s="8"/>
      <c r="L979" s="8"/>
      <c r="M979" s="2"/>
      <c r="N979" s="2"/>
      <c r="O979" s="8"/>
      <c r="P979" s="2"/>
      <c r="Q979" s="2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2"/>
      <c r="B980" s="2"/>
      <c r="C980" s="241"/>
      <c r="D980" s="241"/>
      <c r="E980" s="2"/>
      <c r="F980" s="2"/>
      <c r="G980" s="4"/>
      <c r="H980" s="4"/>
      <c r="I980" s="6"/>
      <c r="J980" s="2"/>
      <c r="K980" s="8"/>
      <c r="L980" s="8"/>
      <c r="M980" s="2"/>
      <c r="N980" s="2"/>
      <c r="O980" s="8"/>
      <c r="P980" s="2"/>
      <c r="Q980" s="2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2"/>
      <c r="B981" s="2"/>
      <c r="C981" s="241"/>
      <c r="D981" s="241"/>
      <c r="E981" s="2"/>
      <c r="F981" s="2"/>
      <c r="G981" s="4"/>
      <c r="H981" s="4"/>
      <c r="I981" s="6"/>
      <c r="J981" s="2"/>
      <c r="K981" s="8"/>
      <c r="L981" s="8"/>
      <c r="M981" s="2"/>
      <c r="N981" s="2"/>
      <c r="O981" s="8"/>
      <c r="P981" s="2"/>
      <c r="Q981" s="2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2"/>
      <c r="B982" s="2"/>
      <c r="C982" s="241"/>
      <c r="D982" s="241"/>
      <c r="E982" s="2"/>
      <c r="F982" s="2"/>
      <c r="G982" s="4"/>
      <c r="H982" s="4"/>
      <c r="I982" s="6"/>
      <c r="J982" s="2"/>
      <c r="K982" s="8"/>
      <c r="L982" s="8"/>
      <c r="M982" s="2"/>
      <c r="N982" s="2"/>
      <c r="O982" s="8"/>
      <c r="P982" s="2"/>
      <c r="Q982" s="2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2"/>
      <c r="B983" s="2"/>
      <c r="C983" s="241"/>
      <c r="D983" s="241"/>
      <c r="E983" s="2"/>
      <c r="F983" s="2"/>
      <c r="G983" s="4"/>
      <c r="H983" s="4"/>
      <c r="I983" s="6"/>
      <c r="J983" s="2"/>
      <c r="K983" s="8"/>
      <c r="L983" s="8"/>
      <c r="M983" s="2"/>
      <c r="N983" s="2"/>
      <c r="O983" s="8"/>
      <c r="P983" s="2"/>
      <c r="Q983" s="2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2"/>
      <c r="B984" s="2"/>
      <c r="C984" s="241"/>
      <c r="D984" s="241"/>
      <c r="E984" s="2"/>
      <c r="F984" s="2"/>
      <c r="G984" s="4"/>
      <c r="H984" s="4"/>
      <c r="I984" s="6"/>
      <c r="J984" s="2"/>
      <c r="K984" s="8"/>
      <c r="L984" s="8"/>
      <c r="M984" s="2"/>
      <c r="N984" s="2"/>
      <c r="O984" s="8"/>
      <c r="P984" s="2"/>
      <c r="Q984" s="2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2"/>
      <c r="B985" s="2"/>
      <c r="C985" s="241"/>
      <c r="D985" s="241"/>
      <c r="E985" s="2"/>
      <c r="F985" s="2"/>
      <c r="G985" s="4"/>
      <c r="H985" s="4"/>
      <c r="I985" s="6"/>
      <c r="J985" s="2"/>
      <c r="K985" s="8"/>
      <c r="L985" s="8"/>
      <c r="M985" s="2"/>
      <c r="N985" s="2"/>
      <c r="O985" s="8"/>
      <c r="P985" s="2"/>
      <c r="Q985" s="2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2"/>
      <c r="B986" s="2"/>
      <c r="C986" s="241"/>
      <c r="D986" s="241"/>
      <c r="E986" s="2"/>
      <c r="F986" s="2"/>
      <c r="G986" s="4"/>
      <c r="H986" s="4"/>
      <c r="I986" s="6"/>
      <c r="J986" s="2"/>
      <c r="K986" s="8"/>
      <c r="L986" s="8"/>
      <c r="M986" s="2"/>
      <c r="N986" s="2"/>
      <c r="O986" s="8"/>
      <c r="P986" s="2"/>
      <c r="Q986" s="2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2"/>
      <c r="B987" s="2"/>
      <c r="C987" s="241"/>
      <c r="D987" s="241"/>
      <c r="E987" s="2"/>
      <c r="F987" s="2"/>
      <c r="G987" s="4"/>
      <c r="H987" s="4"/>
      <c r="I987" s="6"/>
      <c r="J987" s="2"/>
      <c r="K987" s="8"/>
      <c r="L987" s="8"/>
      <c r="M987" s="2"/>
      <c r="N987" s="2"/>
      <c r="O987" s="8"/>
      <c r="P987" s="2"/>
      <c r="Q987" s="2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2"/>
      <c r="B988" s="2"/>
      <c r="C988" s="241"/>
      <c r="D988" s="241"/>
      <c r="E988" s="2"/>
      <c r="F988" s="2"/>
      <c r="G988" s="4"/>
      <c r="H988" s="4"/>
      <c r="I988" s="6"/>
      <c r="J988" s="2"/>
      <c r="K988" s="8"/>
      <c r="L988" s="8"/>
      <c r="M988" s="2"/>
      <c r="N988" s="2"/>
      <c r="O988" s="8"/>
      <c r="P988" s="2"/>
      <c r="Q988" s="2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2"/>
      <c r="B989" s="2"/>
      <c r="C989" s="241"/>
      <c r="D989" s="241"/>
      <c r="E989" s="2"/>
      <c r="F989" s="2"/>
      <c r="G989" s="4"/>
      <c r="H989" s="4"/>
      <c r="I989" s="6"/>
      <c r="J989" s="2"/>
      <c r="K989" s="8"/>
      <c r="L989" s="8"/>
      <c r="M989" s="2"/>
      <c r="N989" s="2"/>
      <c r="O989" s="8"/>
      <c r="P989" s="2"/>
      <c r="Q989" s="2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2"/>
      <c r="B990" s="2"/>
      <c r="C990" s="241"/>
      <c r="D990" s="241"/>
      <c r="E990" s="2"/>
      <c r="F990" s="2"/>
      <c r="G990" s="4"/>
      <c r="H990" s="4"/>
      <c r="I990" s="6"/>
      <c r="J990" s="2"/>
      <c r="K990" s="8"/>
      <c r="L990" s="8"/>
      <c r="M990" s="2"/>
      <c r="N990" s="2"/>
      <c r="O990" s="8"/>
      <c r="P990" s="2"/>
      <c r="Q990" s="2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2"/>
      <c r="B991" s="2"/>
      <c r="C991" s="241"/>
      <c r="D991" s="241"/>
      <c r="E991" s="2"/>
      <c r="F991" s="2"/>
      <c r="G991" s="4"/>
      <c r="H991" s="4"/>
      <c r="I991" s="6"/>
      <c r="J991" s="2"/>
      <c r="K991" s="8"/>
      <c r="L991" s="8"/>
      <c r="M991" s="2"/>
      <c r="N991" s="2"/>
      <c r="O991" s="8"/>
      <c r="P991" s="2"/>
      <c r="Q991" s="2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2"/>
      <c r="B992" s="2"/>
      <c r="C992" s="241"/>
      <c r="D992" s="241"/>
      <c r="E992" s="2"/>
      <c r="F992" s="2"/>
      <c r="G992" s="4"/>
      <c r="H992" s="4"/>
      <c r="I992" s="6"/>
      <c r="J992" s="2"/>
      <c r="K992" s="8"/>
      <c r="L992" s="8"/>
      <c r="M992" s="2"/>
      <c r="N992" s="2"/>
      <c r="O992" s="8"/>
      <c r="P992" s="2"/>
      <c r="Q992" s="2"/>
      <c r="R992" s="8"/>
      <c r="U992" s="8"/>
      <c r="V992" s="8"/>
      <c r="W992" s="8"/>
      <c r="X992" s="8"/>
      <c r="Y992" s="8"/>
      <c r="Z992" s="8"/>
      <c r="AA992" s="8"/>
    </row>
    <row r="993">
      <c r="A993" s="2"/>
      <c r="B993" s="2"/>
      <c r="C993" s="241"/>
      <c r="D993" s="241"/>
      <c r="E993" s="2"/>
      <c r="F993" s="2"/>
      <c r="G993" s="4"/>
      <c r="H993" s="4"/>
      <c r="I993" s="6"/>
      <c r="J993" s="2"/>
      <c r="K993" s="8"/>
      <c r="L993" s="8"/>
      <c r="M993" s="2"/>
      <c r="N993" s="2"/>
      <c r="O993" s="8"/>
      <c r="P993" s="2"/>
      <c r="Q993" s="2"/>
      <c r="R993" s="8"/>
      <c r="U993" s="8"/>
      <c r="V993" s="8"/>
      <c r="W993" s="8"/>
      <c r="X993" s="8"/>
      <c r="Y993" s="8"/>
      <c r="Z993" s="8"/>
      <c r="AA993" s="8"/>
    </row>
    <row r="994">
      <c r="A994" s="2"/>
      <c r="B994" s="2"/>
      <c r="C994" s="241"/>
      <c r="D994" s="241"/>
      <c r="E994" s="2"/>
      <c r="F994" s="2"/>
      <c r="G994" s="4"/>
      <c r="H994" s="4"/>
      <c r="I994" s="6"/>
      <c r="J994" s="2"/>
      <c r="K994" s="8"/>
      <c r="L994" s="8"/>
      <c r="M994" s="2"/>
      <c r="N994" s="2"/>
      <c r="O994" s="8"/>
      <c r="P994" s="2"/>
      <c r="Q994" s="2"/>
      <c r="R994" s="8"/>
      <c r="U994" s="8"/>
      <c r="V994" s="8"/>
      <c r="W994" s="8"/>
      <c r="X994" s="8"/>
      <c r="Y994" s="8"/>
      <c r="Z994" s="8"/>
      <c r="AA994" s="8"/>
    </row>
    <row r="995">
      <c r="A995" s="2"/>
      <c r="B995" s="2"/>
      <c r="C995" s="241"/>
      <c r="D995" s="241"/>
      <c r="E995" s="2"/>
      <c r="F995" s="2"/>
      <c r="G995" s="4"/>
      <c r="H995" s="4"/>
      <c r="I995" s="6"/>
      <c r="J995" s="2"/>
      <c r="K995" s="8"/>
      <c r="L995" s="8"/>
      <c r="M995" s="2"/>
      <c r="N995" s="2"/>
      <c r="O995" s="8"/>
      <c r="P995" s="2"/>
      <c r="Q995" s="2"/>
      <c r="R995" s="8"/>
      <c r="U995" s="8"/>
      <c r="V995" s="8"/>
      <c r="W995" s="8"/>
      <c r="X995" s="8"/>
      <c r="Y995" s="8"/>
      <c r="Z995" s="8"/>
      <c r="AA995" s="8"/>
    </row>
    <row r="996">
      <c r="A996" s="2"/>
      <c r="B996" s="2"/>
      <c r="C996" s="241"/>
      <c r="D996" s="241"/>
      <c r="E996" s="2"/>
      <c r="F996" s="2"/>
      <c r="G996" s="4"/>
      <c r="H996" s="4"/>
      <c r="I996" s="6"/>
      <c r="J996" s="2"/>
      <c r="K996" s="8"/>
      <c r="L996" s="8"/>
      <c r="M996" s="2"/>
      <c r="N996" s="2"/>
      <c r="O996" s="8"/>
      <c r="P996" s="2"/>
      <c r="Q996" s="2"/>
      <c r="R996" s="8"/>
      <c r="U996" s="8"/>
      <c r="V996" s="8"/>
      <c r="W996" s="8"/>
      <c r="X996" s="8"/>
      <c r="Y996" s="8"/>
      <c r="Z996" s="8"/>
      <c r="AA996" s="8"/>
    </row>
    <row r="997">
      <c r="A997" s="2"/>
      <c r="B997" s="2"/>
      <c r="C997" s="241"/>
      <c r="D997" s="241"/>
      <c r="E997" s="2"/>
      <c r="F997" s="2"/>
      <c r="G997" s="4"/>
      <c r="H997" s="4"/>
      <c r="I997" s="6"/>
      <c r="J997" s="2"/>
      <c r="K997" s="8"/>
      <c r="L997" s="8"/>
      <c r="M997" s="2"/>
      <c r="N997" s="2"/>
      <c r="O997" s="8"/>
      <c r="P997" s="2"/>
      <c r="Q997" s="2"/>
      <c r="R997" s="8"/>
      <c r="U997" s="8"/>
      <c r="V997" s="8"/>
      <c r="W997" s="8"/>
      <c r="X997" s="8"/>
      <c r="Y997" s="8"/>
      <c r="Z997" s="8"/>
      <c r="AA997" s="8"/>
    </row>
    <row r="998">
      <c r="A998" s="2"/>
      <c r="B998" s="2"/>
      <c r="C998" s="241"/>
      <c r="D998" s="241"/>
      <c r="E998" s="2"/>
      <c r="F998" s="2"/>
      <c r="G998" s="4"/>
      <c r="H998" s="4"/>
      <c r="I998" s="6"/>
      <c r="J998" s="2"/>
      <c r="K998" s="8"/>
      <c r="L998" s="8"/>
      <c r="M998" s="2"/>
      <c r="N998" s="2"/>
      <c r="O998" s="8"/>
      <c r="P998" s="2"/>
      <c r="Q998" s="2"/>
      <c r="R998" s="8"/>
      <c r="U998" s="8"/>
      <c r="V998" s="8"/>
      <c r="W998" s="8"/>
      <c r="X998" s="8"/>
      <c r="Y998" s="8"/>
      <c r="Z998" s="8"/>
      <c r="AA998" s="8"/>
    </row>
    <row r="999">
      <c r="A999" s="2"/>
      <c r="B999" s="2"/>
      <c r="C999" s="241"/>
      <c r="D999" s="241"/>
      <c r="E999" s="2"/>
      <c r="F999" s="2"/>
      <c r="G999" s="4"/>
      <c r="H999" s="4"/>
      <c r="I999" s="6"/>
      <c r="J999" s="2"/>
      <c r="K999" s="8"/>
      <c r="L999" s="8"/>
      <c r="M999" s="2"/>
      <c r="N999" s="2"/>
      <c r="O999" s="8"/>
      <c r="P999" s="2"/>
      <c r="Q999" s="2"/>
      <c r="R999" s="8"/>
      <c r="U999" s="8"/>
      <c r="V999" s="8"/>
      <c r="W999" s="8"/>
      <c r="X999" s="8"/>
      <c r="Y999" s="8"/>
      <c r="Z999" s="8"/>
      <c r="AA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6"/>
      <c r="J1000" s="2"/>
      <c r="K1000" s="8"/>
      <c r="L1000" s="8"/>
      <c r="M1000" s="2"/>
      <c r="N1000" s="2"/>
      <c r="O1000" s="8"/>
      <c r="P1000" s="2"/>
      <c r="Q1000" s="2"/>
      <c r="R1000" s="8"/>
      <c r="U1000" s="8"/>
      <c r="X1000" s="8"/>
      <c r="Y1000" s="8"/>
      <c r="Z1000" s="8"/>
      <c r="AA1000" s="8"/>
    </row>
    <row r="1001">
      <c r="G1001" s="242"/>
      <c r="H1001" s="242"/>
      <c r="I1001" s="243"/>
      <c r="M1001" s="243"/>
      <c r="N1001" s="243"/>
      <c r="P1001" s="243"/>
      <c r="Q1001" s="243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V6:W6"/>
    <mergeCell ref="S13:T13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26 E28:E92 E209:F1000">
      <formula1>"Vinicius,Gustavo,Kaua,Fernanda,Caio,Julia,Thiago,Daniel,Jhonatas,Diogo,Caio Ferreira,Kaicky,Pamelah,Caio Alves,Camila,Wiliam ,Gabriel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2">
      <formula1>"Nobre,Publicidade"</formula1>
    </dataValidation>
    <dataValidation type="list" allowBlank="1" showErrorMessage="1" sqref="J7:J92">
      <formula1>"Mel,Drieli,Fernanda"</formula1>
    </dataValidation>
    <dataValidation type="list" allowBlank="1" showErrorMessage="1" sqref="F8:F92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11.13"/>
    <col customWidth="1" min="5" max="5" width="13.38"/>
    <col customWidth="1" min="6" max="6" width="18.88"/>
    <col customWidth="1" min="7" max="7" width="38.25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12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 t="s">
        <v>41</v>
      </c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33"/>
      <c r="Q5" s="26"/>
      <c r="R5" s="26"/>
      <c r="S5" s="32"/>
      <c r="T5" s="8"/>
      <c r="U5" s="8"/>
      <c r="V5" s="8"/>
      <c r="W5" s="8"/>
      <c r="X5" s="8"/>
      <c r="Y5" s="8"/>
      <c r="Z5" s="8"/>
      <c r="AA5" s="8"/>
      <c r="AB5" s="8"/>
    </row>
    <row r="6">
      <c r="A6" s="34" t="s">
        <v>43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SUM(K7:K93)</f>
        <v>3720</v>
      </c>
      <c r="V6" s="51"/>
      <c r="W6" s="52" t="s">
        <v>21</v>
      </c>
      <c r="X6" s="11"/>
      <c r="Y6" s="8"/>
      <c r="Z6" s="8"/>
      <c r="AA6" s="8"/>
      <c r="AB6" s="8"/>
    </row>
    <row r="7">
      <c r="A7" s="53" t="s">
        <v>48</v>
      </c>
      <c r="B7" s="53" t="s">
        <v>49</v>
      </c>
      <c r="C7" s="54"/>
      <c r="D7" s="120" t="s">
        <v>2649</v>
      </c>
      <c r="E7" s="56" t="s">
        <v>129</v>
      </c>
      <c r="F7" s="53" t="s">
        <v>721</v>
      </c>
      <c r="G7" s="573" t="s">
        <v>2650</v>
      </c>
      <c r="H7" s="574" t="s">
        <v>2650</v>
      </c>
      <c r="I7" s="575">
        <v>9.185326077E9</v>
      </c>
      <c r="J7" s="53" t="s">
        <v>38</v>
      </c>
      <c r="K7" s="59"/>
      <c r="L7" s="60"/>
      <c r="M7" s="61"/>
      <c r="N7" s="62">
        <v>350.0</v>
      </c>
      <c r="O7" s="63"/>
      <c r="P7" s="64"/>
      <c r="Q7" s="65"/>
      <c r="R7" s="66"/>
      <c r="S7" s="68">
        <v>50.0</v>
      </c>
      <c r="T7" s="69" t="s">
        <v>12</v>
      </c>
      <c r="U7" s="70">
        <f>SUM(M7:M94)</f>
        <v>2820</v>
      </c>
      <c r="V7" s="8"/>
      <c r="W7" s="42" t="s">
        <v>13</v>
      </c>
      <c r="X7" s="71">
        <f>SUM(N7:N93)</f>
        <v>3640</v>
      </c>
      <c r="Y7" s="8"/>
      <c r="Z7" s="8"/>
      <c r="AA7" s="8"/>
      <c r="AB7" s="8"/>
    </row>
    <row r="8">
      <c r="A8" s="53" t="s">
        <v>57</v>
      </c>
      <c r="B8" s="53" t="s">
        <v>49</v>
      </c>
      <c r="C8" s="72"/>
      <c r="D8" s="73"/>
      <c r="E8" s="56"/>
      <c r="F8" s="53" t="s">
        <v>721</v>
      </c>
      <c r="G8" s="576" t="s">
        <v>2651</v>
      </c>
      <c r="H8" s="577" t="s">
        <v>2652</v>
      </c>
      <c r="I8" s="578">
        <v>1.1991535246E10</v>
      </c>
      <c r="J8" s="53"/>
      <c r="K8" s="59"/>
      <c r="L8" s="77"/>
      <c r="M8" s="61"/>
      <c r="N8" s="62"/>
      <c r="O8" s="43">
        <v>350.0</v>
      </c>
      <c r="P8" s="44"/>
      <c r="Q8" s="45"/>
      <c r="R8" s="78"/>
      <c r="S8" s="80">
        <v>50.0</v>
      </c>
      <c r="T8" s="44" t="s">
        <v>15</v>
      </c>
      <c r="U8" s="81">
        <f>SUM(P7:P93)</f>
        <v>0</v>
      </c>
      <c r="V8" s="8"/>
      <c r="W8" s="40" t="s">
        <v>11</v>
      </c>
      <c r="X8" s="82">
        <f>SUM(L7:L93)</f>
        <v>2900</v>
      </c>
      <c r="Y8" s="8"/>
      <c r="Z8" s="8"/>
      <c r="AA8" s="8"/>
      <c r="AB8" s="8"/>
    </row>
    <row r="9">
      <c r="A9" s="53" t="s">
        <v>57</v>
      </c>
      <c r="B9" s="53" t="s">
        <v>49</v>
      </c>
      <c r="C9" s="72"/>
      <c r="D9" s="73" t="s">
        <v>1490</v>
      </c>
      <c r="E9" s="56" t="s">
        <v>121</v>
      </c>
      <c r="F9" s="53" t="s">
        <v>721</v>
      </c>
      <c r="G9" s="579" t="s">
        <v>2653</v>
      </c>
      <c r="H9" s="576" t="s">
        <v>2654</v>
      </c>
      <c r="I9" s="575">
        <v>3.19722384E9</v>
      </c>
      <c r="J9" s="53" t="s">
        <v>70</v>
      </c>
      <c r="K9" s="86"/>
      <c r="L9" s="77"/>
      <c r="M9" s="61">
        <v>350.0</v>
      </c>
      <c r="N9" s="62"/>
      <c r="O9" s="87"/>
      <c r="P9" s="64"/>
      <c r="Q9" s="88"/>
      <c r="R9" s="89"/>
      <c r="S9" s="80">
        <v>50.0</v>
      </c>
      <c r="T9" s="43" t="s">
        <v>22</v>
      </c>
      <c r="U9" s="90">
        <f>SUM(O7:O93)</f>
        <v>2500</v>
      </c>
      <c r="V9" s="8"/>
      <c r="W9" s="45" t="s">
        <v>16</v>
      </c>
      <c r="X9" s="73">
        <f>SUM(Q7:Q93)</f>
        <v>6200</v>
      </c>
      <c r="Y9" s="8"/>
      <c r="Z9" s="8"/>
      <c r="AA9" s="8"/>
      <c r="AB9" s="8"/>
    </row>
    <row r="10">
      <c r="A10" s="53" t="s">
        <v>48</v>
      </c>
      <c r="B10" s="53" t="s">
        <v>49</v>
      </c>
      <c r="C10" s="91"/>
      <c r="D10" s="83"/>
      <c r="E10" s="84"/>
      <c r="F10" s="53" t="s">
        <v>721</v>
      </c>
      <c r="G10" s="576" t="s">
        <v>2655</v>
      </c>
      <c r="H10" s="576" t="s">
        <v>2656</v>
      </c>
      <c r="I10" s="580" t="s">
        <v>2657</v>
      </c>
      <c r="J10" s="53"/>
      <c r="K10" s="86"/>
      <c r="L10" s="93">
        <v>350.0</v>
      </c>
      <c r="M10" s="61"/>
      <c r="N10" s="94"/>
      <c r="O10" s="87"/>
      <c r="P10" s="64"/>
      <c r="Q10" s="88"/>
      <c r="R10" s="89"/>
      <c r="S10" s="80">
        <v>50.0</v>
      </c>
      <c r="T10" s="90"/>
      <c r="U10" s="90"/>
      <c r="V10" s="8"/>
      <c r="W10" s="95" t="s">
        <v>23</v>
      </c>
      <c r="X10" s="96">
        <f>SUM(X7:X9)</f>
        <v>12740</v>
      </c>
      <c r="Y10" s="8"/>
      <c r="Z10" s="8"/>
      <c r="AA10" s="8"/>
      <c r="AB10" s="8"/>
    </row>
    <row r="11" ht="16.5" customHeight="1">
      <c r="A11" s="53" t="s">
        <v>48</v>
      </c>
      <c r="B11" s="53" t="s">
        <v>49</v>
      </c>
      <c r="C11" s="54"/>
      <c r="D11" s="513" t="s">
        <v>2658</v>
      </c>
      <c r="E11" s="56" t="s">
        <v>93</v>
      </c>
      <c r="F11" s="53" t="s">
        <v>59</v>
      </c>
      <c r="G11" s="581" t="s">
        <v>2659</v>
      </c>
      <c r="H11" s="582" t="s">
        <v>2660</v>
      </c>
      <c r="I11" s="578" t="s">
        <v>2661</v>
      </c>
      <c r="J11" s="53" t="s">
        <v>38</v>
      </c>
      <c r="K11" s="59"/>
      <c r="L11" s="77">
        <v>250.0</v>
      </c>
      <c r="M11" s="97"/>
      <c r="N11" s="62"/>
      <c r="O11" s="43"/>
      <c r="P11" s="44"/>
      <c r="Q11" s="45"/>
      <c r="R11" s="78"/>
      <c r="S11" s="80">
        <v>50.0</v>
      </c>
      <c r="T11" s="98" t="s">
        <v>24</v>
      </c>
      <c r="U11" s="99">
        <f>SUM(U6:U10)</f>
        <v>9040</v>
      </c>
      <c r="V11" s="8"/>
      <c r="W11" s="8"/>
      <c r="X11" s="8"/>
      <c r="Y11" s="8"/>
      <c r="Z11" s="8"/>
      <c r="AA11" s="8"/>
      <c r="AB11" s="8"/>
    </row>
    <row r="12">
      <c r="A12" s="53" t="s">
        <v>57</v>
      </c>
      <c r="B12" s="53" t="s">
        <v>49</v>
      </c>
      <c r="C12" s="72"/>
      <c r="D12" s="73" t="s">
        <v>2662</v>
      </c>
      <c r="E12" s="56" t="s">
        <v>129</v>
      </c>
      <c r="F12" s="53" t="s">
        <v>721</v>
      </c>
      <c r="G12" s="583" t="s">
        <v>2663</v>
      </c>
      <c r="H12" s="582" t="s">
        <v>2664</v>
      </c>
      <c r="I12" s="575">
        <v>8.185554745E9</v>
      </c>
      <c r="J12" s="53" t="s">
        <v>38</v>
      </c>
      <c r="K12" s="59"/>
      <c r="L12" s="77"/>
      <c r="M12" s="61">
        <v>370.0</v>
      </c>
      <c r="N12" s="62"/>
      <c r="O12" s="43"/>
      <c r="P12" s="44"/>
      <c r="Q12" s="45"/>
      <c r="R12" s="78"/>
      <c r="S12" s="80">
        <v>50.0</v>
      </c>
      <c r="T12" s="100"/>
      <c r="U12" s="101"/>
      <c r="V12" s="8"/>
      <c r="W12" s="95" t="s">
        <v>25</v>
      </c>
      <c r="X12" s="96">
        <f>SUM(X10+U11)</f>
        <v>21780</v>
      </c>
      <c r="Y12" s="8"/>
      <c r="Z12" s="8"/>
      <c r="AA12" s="8"/>
      <c r="AB12" s="8"/>
    </row>
    <row r="13">
      <c r="A13" s="53" t="s">
        <v>57</v>
      </c>
      <c r="B13" s="53" t="s">
        <v>49</v>
      </c>
      <c r="C13" s="72"/>
      <c r="D13" s="73" t="s">
        <v>2665</v>
      </c>
      <c r="E13" s="56" t="s">
        <v>72</v>
      </c>
      <c r="F13" s="53" t="s">
        <v>721</v>
      </c>
      <c r="G13" s="583" t="s">
        <v>2666</v>
      </c>
      <c r="H13" s="582" t="s">
        <v>613</v>
      </c>
      <c r="I13" s="580">
        <v>6.99904708E9</v>
      </c>
      <c r="J13" s="53" t="s">
        <v>70</v>
      </c>
      <c r="K13" s="59"/>
      <c r="L13" s="77"/>
      <c r="M13" s="61"/>
      <c r="N13" s="62"/>
      <c r="O13" s="87">
        <v>350.0</v>
      </c>
      <c r="P13" s="64"/>
      <c r="Q13" s="88"/>
      <c r="R13" s="89"/>
      <c r="S13" s="80">
        <v>50.0</v>
      </c>
      <c r="T13" s="102" t="s">
        <v>26</v>
      </c>
      <c r="V13" s="8"/>
      <c r="W13" s="8"/>
      <c r="X13" s="8"/>
      <c r="Y13" s="8"/>
      <c r="Z13" s="8"/>
      <c r="AA13" s="8"/>
      <c r="AB13" s="8"/>
    </row>
    <row r="14">
      <c r="A14" s="53" t="s">
        <v>57</v>
      </c>
      <c r="B14" s="53" t="s">
        <v>49</v>
      </c>
      <c r="C14" s="72"/>
      <c r="D14" s="73"/>
      <c r="E14" s="56"/>
      <c r="F14" s="53" t="s">
        <v>721</v>
      </c>
      <c r="G14" s="576" t="s">
        <v>2667</v>
      </c>
      <c r="H14" s="576" t="s">
        <v>697</v>
      </c>
      <c r="I14" s="578" t="s">
        <v>2668</v>
      </c>
      <c r="J14" s="103"/>
      <c r="K14" s="59">
        <v>350.0</v>
      </c>
      <c r="L14" s="77"/>
      <c r="M14" s="61"/>
      <c r="N14" s="62"/>
      <c r="O14" s="87"/>
      <c r="P14" s="64"/>
      <c r="Q14" s="88"/>
      <c r="R14" s="89"/>
      <c r="S14" s="80">
        <v>50.0</v>
      </c>
      <c r="T14" s="104" t="s">
        <v>17</v>
      </c>
      <c r="U14" s="90">
        <f>SUM(R7:R93)</f>
        <v>441</v>
      </c>
      <c r="V14" s="8"/>
      <c r="W14" s="8"/>
      <c r="X14" s="8"/>
      <c r="Y14" s="8"/>
      <c r="Z14" s="8"/>
      <c r="AA14" s="8"/>
      <c r="AB14" s="8"/>
    </row>
    <row r="15">
      <c r="A15" s="53" t="s">
        <v>57</v>
      </c>
      <c r="B15" s="53" t="s">
        <v>49</v>
      </c>
      <c r="C15" s="54"/>
      <c r="D15" s="73" t="s">
        <v>2669</v>
      </c>
      <c r="E15" s="56" t="s">
        <v>76</v>
      </c>
      <c r="F15" s="53" t="s">
        <v>721</v>
      </c>
      <c r="G15" s="583" t="s">
        <v>2670</v>
      </c>
      <c r="H15" s="576"/>
      <c r="I15" s="578" t="s">
        <v>2671</v>
      </c>
      <c r="J15" s="53" t="s">
        <v>70</v>
      </c>
      <c r="K15" s="59">
        <v>520.0</v>
      </c>
      <c r="L15" s="105"/>
      <c r="M15" s="61"/>
      <c r="N15" s="106"/>
      <c r="O15" s="43"/>
      <c r="P15" s="44"/>
      <c r="Q15" s="45"/>
      <c r="R15" s="78"/>
      <c r="S15" s="80">
        <v>100.0</v>
      </c>
      <c r="T15" s="98" t="s">
        <v>27</v>
      </c>
      <c r="U15" s="99">
        <f>SUM(U14)</f>
        <v>441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54"/>
      <c r="D16" s="73" t="s">
        <v>2672</v>
      </c>
      <c r="E16" s="56" t="s">
        <v>72</v>
      </c>
      <c r="F16" s="53" t="s">
        <v>721</v>
      </c>
      <c r="G16" s="573" t="s">
        <v>2673</v>
      </c>
      <c r="H16" s="574" t="s">
        <v>2673</v>
      </c>
      <c r="I16" s="575">
        <v>5.391628167E9</v>
      </c>
      <c r="J16" s="53" t="s">
        <v>70</v>
      </c>
      <c r="K16" s="59"/>
      <c r="L16" s="60"/>
      <c r="M16" s="61"/>
      <c r="N16" s="62">
        <v>420.0</v>
      </c>
      <c r="O16" s="87"/>
      <c r="P16" s="64"/>
      <c r="Q16" s="88"/>
      <c r="R16" s="89"/>
      <c r="S16" s="80">
        <v>100.0</v>
      </c>
      <c r="T16" s="107"/>
      <c r="U16" s="108"/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 t="s">
        <v>49</v>
      </c>
      <c r="C17" s="72"/>
      <c r="D17" s="73" t="s">
        <v>2674</v>
      </c>
      <c r="E17" s="56" t="s">
        <v>72</v>
      </c>
      <c r="F17" s="53" t="s">
        <v>721</v>
      </c>
      <c r="G17" s="573" t="s">
        <v>2675</v>
      </c>
      <c r="H17" s="574" t="s">
        <v>2675</v>
      </c>
      <c r="I17" s="575">
        <v>1.1992962447E10</v>
      </c>
      <c r="J17" s="53" t="s">
        <v>70</v>
      </c>
      <c r="K17" s="59"/>
      <c r="L17" s="109"/>
      <c r="M17" s="61"/>
      <c r="N17" s="62">
        <v>350.0</v>
      </c>
      <c r="O17" s="87"/>
      <c r="P17" s="64"/>
      <c r="Q17" s="88"/>
      <c r="R17" s="89"/>
      <c r="S17" s="80">
        <v>50.0</v>
      </c>
      <c r="T17" s="8"/>
      <c r="U17" s="8"/>
      <c r="V17" s="8"/>
      <c r="W17" s="8"/>
      <c r="X17" s="110"/>
      <c r="Y17" s="8"/>
      <c r="Z17" s="8"/>
      <c r="AA17" s="8"/>
      <c r="AB17" s="8"/>
    </row>
    <row r="18" ht="15.75" customHeight="1">
      <c r="A18" s="53" t="s">
        <v>48</v>
      </c>
      <c r="B18" s="53" t="s">
        <v>49</v>
      </c>
      <c r="C18" s="72"/>
      <c r="D18" s="73" t="s">
        <v>2676</v>
      </c>
      <c r="E18" s="56" t="s">
        <v>2677</v>
      </c>
      <c r="F18" s="53" t="s">
        <v>59</v>
      </c>
      <c r="G18" s="583" t="s">
        <v>2678</v>
      </c>
      <c r="H18" s="576" t="s">
        <v>2679</v>
      </c>
      <c r="I18" s="580">
        <v>6.293750382E9</v>
      </c>
      <c r="J18" s="53" t="s">
        <v>38</v>
      </c>
      <c r="K18" s="59"/>
      <c r="L18" s="77"/>
      <c r="M18" s="111"/>
      <c r="N18" s="62"/>
      <c r="O18" s="63"/>
      <c r="P18" s="112"/>
      <c r="Q18" s="88">
        <v>250.0</v>
      </c>
      <c r="R18" s="66"/>
      <c r="S18" s="80">
        <v>125.0</v>
      </c>
      <c r="T18" s="113"/>
      <c r="U18" s="114"/>
      <c r="V18" s="8"/>
      <c r="W18" s="8"/>
      <c r="X18" s="8"/>
      <c r="Y18" s="8"/>
      <c r="Z18" s="8"/>
      <c r="AA18" s="8"/>
      <c r="AB18" s="8"/>
    </row>
    <row r="19" ht="17.25" customHeight="1">
      <c r="A19" s="53" t="s">
        <v>48</v>
      </c>
      <c r="B19" s="53" t="s">
        <v>49</v>
      </c>
      <c r="C19" s="72"/>
      <c r="D19" s="73" t="s">
        <v>2680</v>
      </c>
      <c r="E19" s="56" t="s">
        <v>121</v>
      </c>
      <c r="F19" s="53" t="s">
        <v>721</v>
      </c>
      <c r="G19" s="573" t="s">
        <v>2681</v>
      </c>
      <c r="H19" s="574" t="s">
        <v>2681</v>
      </c>
      <c r="I19" s="575">
        <v>3.181204006E9</v>
      </c>
      <c r="J19" s="53" t="s">
        <v>70</v>
      </c>
      <c r="K19" s="59"/>
      <c r="L19" s="77"/>
      <c r="M19" s="111"/>
      <c r="N19" s="62">
        <v>350.0</v>
      </c>
      <c r="O19" s="87"/>
      <c r="P19" s="64"/>
      <c r="Q19" s="88"/>
      <c r="R19" s="89"/>
      <c r="S19" s="80">
        <v>50.0</v>
      </c>
      <c r="T19" s="113"/>
      <c r="U19" s="114"/>
      <c r="V19" s="8"/>
      <c r="W19" s="8"/>
      <c r="X19" s="8"/>
      <c r="Y19" s="8"/>
      <c r="Z19" s="8"/>
      <c r="AA19" s="8"/>
      <c r="AB19" s="8"/>
    </row>
    <row r="20">
      <c r="A20" s="53" t="s">
        <v>57</v>
      </c>
      <c r="B20" s="53" t="s">
        <v>49</v>
      </c>
      <c r="C20" s="72"/>
      <c r="D20" s="73" t="s">
        <v>2682</v>
      </c>
      <c r="E20" s="56" t="s">
        <v>72</v>
      </c>
      <c r="F20" s="53" t="s">
        <v>721</v>
      </c>
      <c r="G20" s="579" t="s">
        <v>2683</v>
      </c>
      <c r="H20" s="576" t="s">
        <v>2684</v>
      </c>
      <c r="I20" s="578">
        <v>3.8991178E9</v>
      </c>
      <c r="J20" s="53" t="s">
        <v>70</v>
      </c>
      <c r="K20" s="59"/>
      <c r="L20" s="77"/>
      <c r="M20" s="61"/>
      <c r="N20" s="115"/>
      <c r="O20" s="87">
        <v>350.0</v>
      </c>
      <c r="P20" s="64"/>
      <c r="Q20" s="88"/>
      <c r="R20" s="89"/>
      <c r="S20" s="80">
        <v>50.0</v>
      </c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 t="s">
        <v>57</v>
      </c>
      <c r="B21" s="53" t="s">
        <v>49</v>
      </c>
      <c r="C21" s="72"/>
      <c r="D21" s="73" t="s">
        <v>2685</v>
      </c>
      <c r="E21" s="56" t="s">
        <v>99</v>
      </c>
      <c r="F21" s="53" t="s">
        <v>721</v>
      </c>
      <c r="G21" s="583" t="s">
        <v>2686</v>
      </c>
      <c r="H21" s="576"/>
      <c r="I21" s="580" t="s">
        <v>2687</v>
      </c>
      <c r="J21" s="53" t="s">
        <v>70</v>
      </c>
      <c r="K21" s="59">
        <v>350.0</v>
      </c>
      <c r="L21" s="77"/>
      <c r="M21" s="61"/>
      <c r="N21" s="115"/>
      <c r="O21" s="87"/>
      <c r="P21" s="64"/>
      <c r="Q21" s="88"/>
      <c r="R21" s="89"/>
      <c r="S21" s="80">
        <v>50.0</v>
      </c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 t="s">
        <v>48</v>
      </c>
      <c r="B22" s="53" t="s">
        <v>49</v>
      </c>
      <c r="C22" s="72"/>
      <c r="D22" s="73" t="s">
        <v>2688</v>
      </c>
      <c r="E22" s="56" t="s">
        <v>51</v>
      </c>
      <c r="F22" s="53" t="s">
        <v>721</v>
      </c>
      <c r="G22" s="573" t="s">
        <v>2689</v>
      </c>
      <c r="H22" s="574" t="s">
        <v>2689</v>
      </c>
      <c r="I22" s="575">
        <v>1.1999928862E10</v>
      </c>
      <c r="J22" s="53" t="s">
        <v>38</v>
      </c>
      <c r="K22" s="59"/>
      <c r="L22" s="77"/>
      <c r="M22" s="61"/>
      <c r="N22" s="62">
        <v>350.0</v>
      </c>
      <c r="O22" s="87"/>
      <c r="P22" s="64"/>
      <c r="Q22" s="88"/>
      <c r="R22" s="89"/>
      <c r="S22" s="80">
        <v>50.0</v>
      </c>
      <c r="T22" s="8"/>
      <c r="U22" s="8"/>
      <c r="V22" s="8"/>
      <c r="W22" s="8"/>
      <c r="X22" s="8"/>
      <c r="Y22" s="8"/>
      <c r="Z22" s="8"/>
      <c r="AA22" s="8"/>
      <c r="AB22" s="8"/>
    </row>
    <row r="23">
      <c r="A23" s="53" t="s">
        <v>57</v>
      </c>
      <c r="B23" s="53" t="s">
        <v>49</v>
      </c>
      <c r="C23" s="72"/>
      <c r="D23" s="73" t="s">
        <v>2690</v>
      </c>
      <c r="E23" s="56" t="s">
        <v>2677</v>
      </c>
      <c r="F23" s="53" t="s">
        <v>59</v>
      </c>
      <c r="G23" s="583" t="s">
        <v>2691</v>
      </c>
      <c r="H23" s="576"/>
      <c r="I23" s="578" t="s">
        <v>2692</v>
      </c>
      <c r="J23" s="53" t="s">
        <v>38</v>
      </c>
      <c r="K23" s="59">
        <v>250.0</v>
      </c>
      <c r="L23" s="77"/>
      <c r="M23" s="61"/>
      <c r="N23" s="62"/>
      <c r="O23" s="87"/>
      <c r="P23" s="64"/>
      <c r="Q23" s="88"/>
      <c r="R23" s="89"/>
      <c r="S23" s="80">
        <v>50.0</v>
      </c>
      <c r="T23" s="8"/>
      <c r="U23" s="8"/>
      <c r="V23" s="8"/>
      <c r="W23" s="8"/>
      <c r="X23" s="8"/>
      <c r="Y23" s="8"/>
      <c r="Z23" s="8"/>
      <c r="AA23" s="8"/>
      <c r="AB23" s="8"/>
    </row>
    <row r="24" ht="17.25" customHeight="1">
      <c r="A24" s="53" t="s">
        <v>57</v>
      </c>
      <c r="B24" s="53" t="s">
        <v>49</v>
      </c>
      <c r="C24" s="72"/>
      <c r="D24" s="121" t="s">
        <v>2693</v>
      </c>
      <c r="E24" s="56" t="s">
        <v>51</v>
      </c>
      <c r="F24" s="53"/>
      <c r="G24" s="583" t="s">
        <v>2694</v>
      </c>
      <c r="H24" s="576" t="s">
        <v>2695</v>
      </c>
      <c r="I24" s="580" t="s">
        <v>2696</v>
      </c>
      <c r="J24" s="53" t="s">
        <v>38</v>
      </c>
      <c r="K24" s="116"/>
      <c r="L24" s="77"/>
      <c r="M24" s="61">
        <v>450.0</v>
      </c>
      <c r="N24" s="106"/>
      <c r="O24" s="87"/>
      <c r="P24" s="64"/>
      <c r="Q24" s="88"/>
      <c r="R24" s="89"/>
      <c r="S24" s="80">
        <v>100.0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53" t="s">
        <v>57</v>
      </c>
      <c r="B25" s="53" t="s">
        <v>49</v>
      </c>
      <c r="C25" s="72"/>
      <c r="D25" s="121" t="s">
        <v>2697</v>
      </c>
      <c r="E25" s="56" t="s">
        <v>121</v>
      </c>
      <c r="F25" s="53" t="s">
        <v>721</v>
      </c>
      <c r="G25" s="583" t="s">
        <v>2698</v>
      </c>
      <c r="H25" s="576"/>
      <c r="I25" s="578" t="s">
        <v>2699</v>
      </c>
      <c r="J25" s="53" t="s">
        <v>70</v>
      </c>
      <c r="K25" s="59">
        <v>350.0</v>
      </c>
      <c r="L25" s="60"/>
      <c r="M25" s="97"/>
      <c r="N25" s="106"/>
      <c r="O25" s="87"/>
      <c r="P25" s="64"/>
      <c r="Q25" s="88"/>
      <c r="R25" s="89"/>
      <c r="S25" s="80">
        <v>175.0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48</v>
      </c>
      <c r="B26" s="53" t="s">
        <v>49</v>
      </c>
      <c r="C26" s="54"/>
      <c r="D26" s="73" t="s">
        <v>2700</v>
      </c>
      <c r="E26" s="56" t="s">
        <v>29</v>
      </c>
      <c r="F26" s="53" t="s">
        <v>721</v>
      </c>
      <c r="G26" s="583" t="s">
        <v>2701</v>
      </c>
      <c r="H26" s="576" t="s">
        <v>2702</v>
      </c>
      <c r="I26" s="578" t="s">
        <v>2703</v>
      </c>
      <c r="J26" s="53" t="s">
        <v>70</v>
      </c>
      <c r="K26" s="86"/>
      <c r="L26" s="77">
        <v>350.0</v>
      </c>
      <c r="M26" s="118"/>
      <c r="N26" s="106"/>
      <c r="O26" s="87"/>
      <c r="P26" s="112"/>
      <c r="Q26" s="65"/>
      <c r="R26" s="66"/>
      <c r="S26" s="80">
        <v>50.0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57</v>
      </c>
      <c r="B27" s="53" t="s">
        <v>49</v>
      </c>
      <c r="C27" s="54"/>
      <c r="D27" s="73" t="s">
        <v>2685</v>
      </c>
      <c r="E27" s="56" t="s">
        <v>99</v>
      </c>
      <c r="F27" s="53" t="s">
        <v>721</v>
      </c>
      <c r="G27" s="583" t="s">
        <v>2704</v>
      </c>
      <c r="H27" s="584"/>
      <c r="I27" s="578" t="s">
        <v>2687</v>
      </c>
      <c r="J27" s="53" t="s">
        <v>70</v>
      </c>
      <c r="K27" s="59">
        <v>350.0</v>
      </c>
      <c r="L27" s="77"/>
      <c r="M27" s="111"/>
      <c r="N27" s="62"/>
      <c r="O27" s="87"/>
      <c r="P27" s="64"/>
      <c r="Q27" s="88"/>
      <c r="R27" s="89"/>
      <c r="S27" s="80">
        <v>50.0</v>
      </c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 t="s">
        <v>48</v>
      </c>
      <c r="B28" s="53" t="s">
        <v>49</v>
      </c>
      <c r="C28" s="54"/>
      <c r="D28" s="73" t="s">
        <v>2705</v>
      </c>
      <c r="E28" s="56" t="s">
        <v>109</v>
      </c>
      <c r="F28" s="53" t="s">
        <v>59</v>
      </c>
      <c r="G28" s="583" t="s">
        <v>2706</v>
      </c>
      <c r="H28" s="584"/>
      <c r="I28" s="585" t="s">
        <v>2707</v>
      </c>
      <c r="J28" s="53" t="s">
        <v>38</v>
      </c>
      <c r="K28" s="59">
        <v>250.0</v>
      </c>
      <c r="L28" s="77"/>
      <c r="M28" s="61"/>
      <c r="N28" s="115"/>
      <c r="O28" s="87"/>
      <c r="P28" s="64"/>
      <c r="Q28" s="88"/>
      <c r="R28" s="89"/>
      <c r="S28" s="269">
        <v>250.0</v>
      </c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 t="s">
        <v>48</v>
      </c>
      <c r="B29" s="53" t="s">
        <v>49</v>
      </c>
      <c r="C29" s="54"/>
      <c r="D29" s="120" t="s">
        <v>2708</v>
      </c>
      <c r="E29" s="56" t="s">
        <v>29</v>
      </c>
      <c r="F29" s="53" t="s">
        <v>721</v>
      </c>
      <c r="G29" s="583" t="s">
        <v>2709</v>
      </c>
      <c r="H29" s="584"/>
      <c r="I29" s="585" t="s">
        <v>2710</v>
      </c>
      <c r="J29" s="53" t="s">
        <v>70</v>
      </c>
      <c r="K29" s="59"/>
      <c r="L29" s="77">
        <v>600.0</v>
      </c>
      <c r="M29" s="61"/>
      <c r="N29" s="62"/>
      <c r="O29" s="87"/>
      <c r="P29" s="64"/>
      <c r="Q29" s="88"/>
      <c r="R29" s="89"/>
      <c r="S29" s="80">
        <v>100.0</v>
      </c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 t="s">
        <v>48</v>
      </c>
      <c r="B30" s="53" t="s">
        <v>49</v>
      </c>
      <c r="C30" s="72"/>
      <c r="D30" s="120" t="s">
        <v>2711</v>
      </c>
      <c r="E30" s="56" t="s">
        <v>93</v>
      </c>
      <c r="F30" s="53" t="s">
        <v>721</v>
      </c>
      <c r="G30" s="583" t="s">
        <v>2712</v>
      </c>
      <c r="H30" s="584"/>
      <c r="I30" s="578" t="s">
        <v>2713</v>
      </c>
      <c r="J30" s="53" t="s">
        <v>38</v>
      </c>
      <c r="K30" s="59"/>
      <c r="L30" s="60">
        <v>350.0</v>
      </c>
      <c r="M30" s="61"/>
      <c r="N30" s="62"/>
      <c r="O30" s="87"/>
      <c r="P30" s="64"/>
      <c r="Q30" s="88"/>
      <c r="R30" s="89"/>
      <c r="S30" s="80">
        <v>50.0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57</v>
      </c>
      <c r="B31" s="53" t="s">
        <v>49</v>
      </c>
      <c r="C31" s="121"/>
      <c r="D31" s="120" t="s">
        <v>2714</v>
      </c>
      <c r="E31" s="56" t="s">
        <v>1640</v>
      </c>
      <c r="F31" s="53" t="s">
        <v>59</v>
      </c>
      <c r="G31" s="583" t="s">
        <v>2715</v>
      </c>
      <c r="H31" s="584"/>
      <c r="I31" s="255">
        <v>8.388598197E9</v>
      </c>
      <c r="J31" s="53" t="s">
        <v>38</v>
      </c>
      <c r="K31" s="59">
        <v>250.0</v>
      </c>
      <c r="L31" s="77"/>
      <c r="M31" s="61"/>
      <c r="N31" s="106"/>
      <c r="O31" s="43"/>
      <c r="P31" s="44"/>
      <c r="Q31" s="45"/>
      <c r="R31" s="78"/>
      <c r="S31" s="269">
        <v>250.0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72"/>
      <c r="D32" s="499" t="s">
        <v>2716</v>
      </c>
      <c r="E32" s="56" t="s">
        <v>93</v>
      </c>
      <c r="F32" s="53" t="s">
        <v>721</v>
      </c>
      <c r="G32" s="361" t="s">
        <v>2717</v>
      </c>
      <c r="H32" s="553" t="s">
        <v>2717</v>
      </c>
      <c r="I32" s="255">
        <v>6.599401694E9</v>
      </c>
      <c r="J32" s="53" t="s">
        <v>38</v>
      </c>
      <c r="K32" s="59"/>
      <c r="L32" s="77"/>
      <c r="M32" s="123"/>
      <c r="N32" s="62">
        <v>350.0</v>
      </c>
      <c r="O32" s="87"/>
      <c r="P32" s="64"/>
      <c r="Q32" s="88"/>
      <c r="R32" s="89"/>
      <c r="S32" s="80">
        <v>50.0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57</v>
      </c>
      <c r="B33" s="53" t="s">
        <v>49</v>
      </c>
      <c r="C33" s="124"/>
      <c r="D33" s="73" t="s">
        <v>2718</v>
      </c>
      <c r="E33" s="56" t="s">
        <v>51</v>
      </c>
      <c r="F33" s="53"/>
      <c r="G33" s="405" t="s">
        <v>2719</v>
      </c>
      <c r="H33" s="85"/>
      <c r="I33" s="117" t="s">
        <v>2720</v>
      </c>
      <c r="J33" s="53" t="s">
        <v>38</v>
      </c>
      <c r="K33" s="59"/>
      <c r="L33" s="77"/>
      <c r="M33" s="111">
        <v>350.0</v>
      </c>
      <c r="N33" s="62"/>
      <c r="O33" s="87"/>
      <c r="P33" s="64"/>
      <c r="Q33" s="88"/>
      <c r="R33" s="89"/>
      <c r="S33" s="56">
        <v>50.0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72"/>
      <c r="D34" s="142" t="s">
        <v>2721</v>
      </c>
      <c r="E34" s="56" t="s">
        <v>2722</v>
      </c>
      <c r="F34" s="53" t="s">
        <v>721</v>
      </c>
      <c r="G34" s="586" t="s">
        <v>2723</v>
      </c>
      <c r="H34" s="553" t="s">
        <v>2723</v>
      </c>
      <c r="I34" s="255">
        <v>4.891145908E9</v>
      </c>
      <c r="J34" s="53" t="s">
        <v>70</v>
      </c>
      <c r="K34" s="59"/>
      <c r="L34" s="77"/>
      <c r="M34" s="111"/>
      <c r="N34" s="62">
        <v>350.0</v>
      </c>
      <c r="O34" s="63"/>
      <c r="P34" s="112"/>
      <c r="Q34" s="65"/>
      <c r="R34" s="66"/>
      <c r="S34" s="56">
        <v>50.0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87</v>
      </c>
      <c r="C35" s="72"/>
      <c r="D35" s="142" t="s">
        <v>2724</v>
      </c>
      <c r="E35" s="84"/>
      <c r="F35" s="53" t="s">
        <v>94</v>
      </c>
      <c r="G35" s="405" t="s">
        <v>2725</v>
      </c>
      <c r="H35" s="85" t="s">
        <v>2726</v>
      </c>
      <c r="I35" s="85" t="s">
        <v>2727</v>
      </c>
      <c r="J35" s="53" t="s">
        <v>70</v>
      </c>
      <c r="K35" s="59"/>
      <c r="L35" s="77"/>
      <c r="M35" s="97"/>
      <c r="N35" s="62"/>
      <c r="O35" s="43"/>
      <c r="P35" s="44"/>
      <c r="Q35" s="45"/>
      <c r="R35" s="78">
        <v>441.0</v>
      </c>
      <c r="S35" s="298">
        <v>441.0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54"/>
      <c r="D36" s="142" t="s">
        <v>2728</v>
      </c>
      <c r="E36" s="56" t="s">
        <v>63</v>
      </c>
      <c r="F36" s="53" t="s">
        <v>721</v>
      </c>
      <c r="G36" s="405" t="s">
        <v>2729</v>
      </c>
      <c r="H36" s="85" t="s">
        <v>2730</v>
      </c>
      <c r="I36" s="85">
        <v>1.1991353801E10</v>
      </c>
      <c r="J36" s="53" t="s">
        <v>38</v>
      </c>
      <c r="K36" s="86"/>
      <c r="L36" s="77"/>
      <c r="M36" s="61"/>
      <c r="N36" s="62"/>
      <c r="O36" s="87"/>
      <c r="P36" s="64"/>
      <c r="Q36" s="88">
        <v>5600.0</v>
      </c>
      <c r="R36" s="89"/>
      <c r="S36" s="56">
        <v>2800.0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 t="s">
        <v>57</v>
      </c>
      <c r="B37" s="53" t="s">
        <v>49</v>
      </c>
      <c r="C37" s="54"/>
      <c r="D37" s="120" t="s">
        <v>2731</v>
      </c>
      <c r="E37" s="56" t="s">
        <v>29</v>
      </c>
      <c r="F37" s="53" t="s">
        <v>721</v>
      </c>
      <c r="G37" s="587" t="s">
        <v>2732</v>
      </c>
      <c r="H37" s="75" t="s">
        <v>2733</v>
      </c>
      <c r="I37" s="85" t="s">
        <v>2734</v>
      </c>
      <c r="J37" s="53" t="s">
        <v>70</v>
      </c>
      <c r="K37" s="86">
        <v>350.0</v>
      </c>
      <c r="L37" s="77"/>
      <c r="M37" s="61"/>
      <c r="N37" s="62"/>
      <c r="O37" s="87"/>
      <c r="P37" s="64"/>
      <c r="Q37" s="88"/>
      <c r="R37" s="89"/>
      <c r="S37" s="56">
        <v>50.0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57</v>
      </c>
      <c r="B38" s="53" t="s">
        <v>49</v>
      </c>
      <c r="C38" s="54"/>
      <c r="D38" s="120" t="s">
        <v>2735</v>
      </c>
      <c r="E38" s="56" t="s">
        <v>76</v>
      </c>
      <c r="F38" s="53" t="s">
        <v>721</v>
      </c>
      <c r="G38" s="302" t="s">
        <v>2736</v>
      </c>
      <c r="H38" s="129" t="s">
        <v>2737</v>
      </c>
      <c r="I38" s="255">
        <v>3.48408519E9</v>
      </c>
      <c r="J38" s="53" t="s">
        <v>70</v>
      </c>
      <c r="K38" s="59"/>
      <c r="L38" s="77"/>
      <c r="M38" s="61">
        <v>350.0</v>
      </c>
      <c r="N38" s="106"/>
      <c r="O38" s="63"/>
      <c r="P38" s="112"/>
      <c r="Q38" s="65"/>
      <c r="R38" s="66"/>
      <c r="S38" s="56">
        <v>50.0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48</v>
      </c>
      <c r="B39" s="53" t="s">
        <v>49</v>
      </c>
      <c r="C39" s="72"/>
      <c r="D39" s="120" t="s">
        <v>2738</v>
      </c>
      <c r="E39" s="56" t="s">
        <v>29</v>
      </c>
      <c r="F39" s="53" t="s">
        <v>721</v>
      </c>
      <c r="G39" s="361" t="s">
        <v>2739</v>
      </c>
      <c r="H39" s="588" t="s">
        <v>2740</v>
      </c>
      <c r="I39" s="255">
        <v>7.19371575E9</v>
      </c>
      <c r="J39" s="53" t="s">
        <v>70</v>
      </c>
      <c r="K39" s="59"/>
      <c r="L39" s="77"/>
      <c r="M39" s="61"/>
      <c r="N39" s="62">
        <v>350.0</v>
      </c>
      <c r="O39" s="130"/>
      <c r="P39" s="131"/>
      <c r="Q39" s="132"/>
      <c r="R39" s="133"/>
      <c r="S39" s="56">
        <v>50.0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72"/>
      <c r="D40" s="73" t="s">
        <v>2741</v>
      </c>
      <c r="E40" s="56" t="s">
        <v>2274</v>
      </c>
      <c r="F40" s="53" t="s">
        <v>721</v>
      </c>
      <c r="G40" s="361" t="s">
        <v>2742</v>
      </c>
      <c r="H40" s="85"/>
      <c r="I40" s="117">
        <v>3.183878469E9</v>
      </c>
      <c r="J40" s="53" t="s">
        <v>38</v>
      </c>
      <c r="K40" s="119"/>
      <c r="L40" s="77"/>
      <c r="M40" s="61"/>
      <c r="N40" s="62">
        <v>350.0</v>
      </c>
      <c r="O40" s="87"/>
      <c r="P40" s="64"/>
      <c r="Q40" s="88"/>
      <c r="R40" s="89"/>
      <c r="S40" s="56">
        <v>50.0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57</v>
      </c>
      <c r="B41" s="53" t="s">
        <v>49</v>
      </c>
      <c r="C41" s="72"/>
      <c r="D41" s="73" t="s">
        <v>2743</v>
      </c>
      <c r="E41" s="56" t="s">
        <v>72</v>
      </c>
      <c r="F41" s="53" t="s">
        <v>721</v>
      </c>
      <c r="G41" s="405" t="s">
        <v>2744</v>
      </c>
      <c r="H41" s="85" t="s">
        <v>1238</v>
      </c>
      <c r="I41" s="255">
        <v>1.9999692121E10</v>
      </c>
      <c r="J41" s="53" t="s">
        <v>70</v>
      </c>
      <c r="K41" s="59"/>
      <c r="L41" s="77"/>
      <c r="M41" s="61">
        <v>350.0</v>
      </c>
      <c r="N41" s="134"/>
      <c r="O41" s="87"/>
      <c r="P41" s="64"/>
      <c r="Q41" s="88"/>
      <c r="R41" s="89"/>
      <c r="S41" s="56">
        <v>50.0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72"/>
      <c r="D42" s="120" t="s">
        <v>2745</v>
      </c>
      <c r="E42" s="56"/>
      <c r="F42" s="53"/>
      <c r="G42" s="405" t="s">
        <v>2746</v>
      </c>
      <c r="H42" s="85" t="s">
        <v>1766</v>
      </c>
      <c r="I42" s="360" t="s">
        <v>1767</v>
      </c>
      <c r="J42" s="53" t="s">
        <v>70</v>
      </c>
      <c r="K42" s="59"/>
      <c r="L42" s="77">
        <v>400.0</v>
      </c>
      <c r="M42" s="61"/>
      <c r="N42" s="135"/>
      <c r="O42" s="87"/>
      <c r="P42" s="64"/>
      <c r="Q42" s="88"/>
      <c r="R42" s="89"/>
      <c r="S42" s="298">
        <v>400.0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57</v>
      </c>
      <c r="B43" s="53" t="s">
        <v>49</v>
      </c>
      <c r="C43" s="54"/>
      <c r="D43" s="304" t="s">
        <v>2747</v>
      </c>
      <c r="E43" s="56" t="s">
        <v>2274</v>
      </c>
      <c r="F43" s="53" t="s">
        <v>721</v>
      </c>
      <c r="G43" s="429" t="s">
        <v>2748</v>
      </c>
      <c r="H43" s="138" t="s">
        <v>2749</v>
      </c>
      <c r="I43" s="129">
        <v>9.681012348E9</v>
      </c>
      <c r="J43" s="53" t="s">
        <v>38</v>
      </c>
      <c r="K43" s="139"/>
      <c r="L43" s="77"/>
      <c r="M43" s="61"/>
      <c r="N43" s="134"/>
      <c r="O43" s="87">
        <v>350.0</v>
      </c>
      <c r="P43" s="64"/>
      <c r="Q43" s="88"/>
      <c r="R43" s="89"/>
      <c r="S43" s="56">
        <v>50.0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 t="s">
        <v>57</v>
      </c>
      <c r="B44" s="53" t="s">
        <v>49</v>
      </c>
      <c r="C44" s="54"/>
      <c r="D44" s="83"/>
      <c r="E44" s="56"/>
      <c r="F44" s="53" t="s">
        <v>721</v>
      </c>
      <c r="G44" s="74" t="s">
        <v>2750</v>
      </c>
      <c r="H44" s="85"/>
      <c r="I44" s="117" t="s">
        <v>2751</v>
      </c>
      <c r="J44" s="53"/>
      <c r="K44" s="59">
        <v>350.0</v>
      </c>
      <c r="L44" s="77"/>
      <c r="M44" s="61"/>
      <c r="N44" s="140"/>
      <c r="O44" s="87"/>
      <c r="P44" s="64"/>
      <c r="Q44" s="88"/>
      <c r="R44" s="89"/>
      <c r="S44" s="56">
        <v>50.0</v>
      </c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 t="s">
        <v>48</v>
      </c>
      <c r="B45" s="53" t="s">
        <v>49</v>
      </c>
      <c r="C45" s="72"/>
      <c r="D45" s="73" t="s">
        <v>2752</v>
      </c>
      <c r="E45" s="56" t="s">
        <v>109</v>
      </c>
      <c r="F45" s="53" t="s">
        <v>721</v>
      </c>
      <c r="G45" s="361" t="s">
        <v>2753</v>
      </c>
      <c r="H45" s="553" t="s">
        <v>2753</v>
      </c>
      <c r="I45" s="255">
        <v>4.199194161E9</v>
      </c>
      <c r="J45" s="53" t="s">
        <v>38</v>
      </c>
      <c r="K45" s="86"/>
      <c r="L45" s="77"/>
      <c r="M45" s="61"/>
      <c r="N45" s="141">
        <v>420.0</v>
      </c>
      <c r="O45" s="87"/>
      <c r="P45" s="64"/>
      <c r="Q45" s="88"/>
      <c r="R45" s="89"/>
      <c r="S45" s="56">
        <v>50.0</v>
      </c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 t="s">
        <v>57</v>
      </c>
      <c r="B46" s="53" t="s">
        <v>87</v>
      </c>
      <c r="C46" s="72"/>
      <c r="D46" s="142" t="s">
        <v>2754</v>
      </c>
      <c r="E46" s="56" t="s">
        <v>500</v>
      </c>
      <c r="F46" s="53" t="s">
        <v>282</v>
      </c>
      <c r="G46" s="405" t="s">
        <v>2755</v>
      </c>
      <c r="H46" s="85"/>
      <c r="I46" s="117" t="s">
        <v>2756</v>
      </c>
      <c r="J46" s="53" t="s">
        <v>38</v>
      </c>
      <c r="K46" s="59"/>
      <c r="L46" s="105"/>
      <c r="M46" s="61">
        <v>250.0</v>
      </c>
      <c r="N46" s="141"/>
      <c r="O46" s="87"/>
      <c r="P46" s="64"/>
      <c r="Q46" s="88"/>
      <c r="R46" s="89"/>
      <c r="S46" s="56">
        <v>125.0</v>
      </c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 t="s">
        <v>57</v>
      </c>
      <c r="B47" s="53" t="s">
        <v>49</v>
      </c>
      <c r="C47" s="72"/>
      <c r="D47" s="120" t="s">
        <v>2757</v>
      </c>
      <c r="E47" s="56" t="s">
        <v>76</v>
      </c>
      <c r="F47" s="53" t="s">
        <v>721</v>
      </c>
      <c r="G47" s="430" t="s">
        <v>2758</v>
      </c>
      <c r="H47" s="144" t="s">
        <v>2759</v>
      </c>
      <c r="I47" s="117">
        <v>7.188788794E9</v>
      </c>
      <c r="J47" s="53" t="s">
        <v>70</v>
      </c>
      <c r="K47" s="59"/>
      <c r="L47" s="77"/>
      <c r="M47" s="123"/>
      <c r="N47" s="141"/>
      <c r="O47" s="87">
        <v>400.0</v>
      </c>
      <c r="P47" s="112"/>
      <c r="Q47" s="65"/>
      <c r="R47" s="66"/>
      <c r="S47" s="56">
        <v>100.0</v>
      </c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 t="s">
        <v>48</v>
      </c>
      <c r="B48" s="53" t="s">
        <v>49</v>
      </c>
      <c r="C48" s="54"/>
      <c r="D48" s="513" t="s">
        <v>2760</v>
      </c>
      <c r="E48" s="56" t="s">
        <v>109</v>
      </c>
      <c r="F48" s="53" t="s">
        <v>721</v>
      </c>
      <c r="G48" s="405" t="s">
        <v>2761</v>
      </c>
      <c r="H48" s="85" t="s">
        <v>2762</v>
      </c>
      <c r="I48" s="589">
        <v>6.181054519E9</v>
      </c>
      <c r="J48" s="53" t="s">
        <v>38</v>
      </c>
      <c r="K48" s="59"/>
      <c r="L48" s="77"/>
      <c r="M48" s="145"/>
      <c r="N48" s="141"/>
      <c r="O48" s="87"/>
      <c r="P48" s="64"/>
      <c r="Q48" s="88">
        <v>350.0</v>
      </c>
      <c r="R48" s="89"/>
      <c r="S48" s="56">
        <v>50.0</v>
      </c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 t="s">
        <v>57</v>
      </c>
      <c r="B49" s="53" t="s">
        <v>49</v>
      </c>
      <c r="C49" s="72"/>
      <c r="D49" s="120" t="s">
        <v>2763</v>
      </c>
      <c r="E49" s="56" t="s">
        <v>72</v>
      </c>
      <c r="F49" s="53" t="s">
        <v>721</v>
      </c>
      <c r="G49" s="405" t="s">
        <v>2764</v>
      </c>
      <c r="H49" s="85" t="s">
        <v>2765</v>
      </c>
      <c r="I49" s="255">
        <v>6.281099929E9</v>
      </c>
      <c r="J49" s="53" t="s">
        <v>70</v>
      </c>
      <c r="K49" s="59"/>
      <c r="L49" s="77"/>
      <c r="M49" s="145">
        <v>350.0</v>
      </c>
      <c r="N49" s="141"/>
      <c r="O49" s="43"/>
      <c r="P49" s="44"/>
      <c r="Q49" s="45"/>
      <c r="R49" s="78"/>
      <c r="S49" s="56">
        <v>50.0</v>
      </c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 t="s">
        <v>48</v>
      </c>
      <c r="B50" s="53" t="s">
        <v>49</v>
      </c>
      <c r="C50" s="72"/>
      <c r="D50" s="142" t="s">
        <v>2766</v>
      </c>
      <c r="E50" s="56" t="s">
        <v>2722</v>
      </c>
      <c r="F50" s="53" t="s">
        <v>721</v>
      </c>
      <c r="G50" s="405" t="s">
        <v>2767</v>
      </c>
      <c r="H50" s="85" t="s">
        <v>2768</v>
      </c>
      <c r="I50" s="146" t="s">
        <v>2769</v>
      </c>
      <c r="J50" s="53" t="s">
        <v>70</v>
      </c>
      <c r="K50" s="86"/>
      <c r="L50" s="77">
        <v>350.0</v>
      </c>
      <c r="M50" s="145"/>
      <c r="N50" s="141"/>
      <c r="O50" s="63"/>
      <c r="P50" s="112"/>
      <c r="Q50" s="65"/>
      <c r="R50" s="66"/>
      <c r="S50" s="56">
        <v>50.0</v>
      </c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 t="s">
        <v>57</v>
      </c>
      <c r="B51" s="53" t="s">
        <v>49</v>
      </c>
      <c r="C51" s="72"/>
      <c r="D51" s="147"/>
      <c r="E51" s="84"/>
      <c r="F51" s="53" t="s">
        <v>721</v>
      </c>
      <c r="G51" s="74" t="s">
        <v>2770</v>
      </c>
      <c r="H51" s="85"/>
      <c r="I51" s="117" t="s">
        <v>2771</v>
      </c>
      <c r="J51" s="103"/>
      <c r="K51" s="86">
        <v>350.0</v>
      </c>
      <c r="L51" s="77"/>
      <c r="M51" s="148"/>
      <c r="N51" s="141"/>
      <c r="O51" s="63"/>
      <c r="P51" s="112"/>
      <c r="Q51" s="65"/>
      <c r="R51" s="66"/>
      <c r="S51" s="56">
        <v>50.0</v>
      </c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 t="s">
        <v>57</v>
      </c>
      <c r="B52" s="53" t="s">
        <v>49</v>
      </c>
      <c r="C52" s="72"/>
      <c r="D52" s="121" t="s">
        <v>2772</v>
      </c>
      <c r="E52" s="56" t="s">
        <v>666</v>
      </c>
      <c r="F52" s="53" t="s">
        <v>863</v>
      </c>
      <c r="G52" s="403" t="s">
        <v>2773</v>
      </c>
      <c r="H52" s="85" t="s">
        <v>1134</v>
      </c>
      <c r="I52" s="117">
        <v>4.884469079E9</v>
      </c>
      <c r="J52" s="53" t="s">
        <v>38</v>
      </c>
      <c r="K52" s="59"/>
      <c r="L52" s="105"/>
      <c r="M52" s="145"/>
      <c r="N52" s="149"/>
      <c r="O52" s="87">
        <v>350.0</v>
      </c>
      <c r="P52" s="64"/>
      <c r="Q52" s="88"/>
      <c r="R52" s="89"/>
      <c r="S52" s="56">
        <v>100.0</v>
      </c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 t="s">
        <v>48</v>
      </c>
      <c r="B53" s="53" t="s">
        <v>49</v>
      </c>
      <c r="C53" s="72"/>
      <c r="D53" s="121" t="s">
        <v>2774</v>
      </c>
      <c r="E53" s="56" t="s">
        <v>29</v>
      </c>
      <c r="F53" s="53" t="s">
        <v>721</v>
      </c>
      <c r="G53" s="404" t="s">
        <v>2775</v>
      </c>
      <c r="H53" s="75" t="s">
        <v>2776</v>
      </c>
      <c r="I53" s="117" t="s">
        <v>2777</v>
      </c>
      <c r="J53" s="53" t="s">
        <v>70</v>
      </c>
      <c r="K53" s="139"/>
      <c r="L53" s="77">
        <v>250.0</v>
      </c>
      <c r="M53" s="145"/>
      <c r="N53" s="141"/>
      <c r="O53" s="63"/>
      <c r="P53" s="112"/>
      <c r="Q53" s="65"/>
      <c r="R53" s="66"/>
      <c r="S53" s="56">
        <v>50.0</v>
      </c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 t="s">
        <v>57</v>
      </c>
      <c r="B54" s="53" t="s">
        <v>49</v>
      </c>
      <c r="C54" s="72"/>
      <c r="D54" s="121" t="s">
        <v>2778</v>
      </c>
      <c r="E54" s="151" t="s">
        <v>72</v>
      </c>
      <c r="F54" s="53" t="s">
        <v>721</v>
      </c>
      <c r="G54" s="405" t="s">
        <v>2779</v>
      </c>
      <c r="H54" s="85" t="s">
        <v>1134</v>
      </c>
      <c r="I54" s="117">
        <v>5.184251059E9</v>
      </c>
      <c r="J54" s="53" t="s">
        <v>70</v>
      </c>
      <c r="K54" s="59"/>
      <c r="L54" s="152"/>
      <c r="M54" s="145"/>
      <c r="N54" s="149"/>
      <c r="O54" s="87">
        <v>350.0</v>
      </c>
      <c r="P54" s="64"/>
      <c r="Q54" s="88"/>
      <c r="R54" s="89"/>
      <c r="S54" s="80">
        <v>50.0</v>
      </c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151" t="s">
        <v>666</v>
      </c>
      <c r="F55" s="53" t="s">
        <v>2229</v>
      </c>
      <c r="G55" s="433" t="s">
        <v>2780</v>
      </c>
      <c r="H55" s="154" t="s">
        <v>2781</v>
      </c>
      <c r="I55" s="117" t="s">
        <v>2782</v>
      </c>
      <c r="J55" s="53" t="s">
        <v>70</v>
      </c>
      <c r="K55" s="59"/>
      <c r="L55" s="77"/>
      <c r="M55" s="145"/>
      <c r="N55" s="155" t="s">
        <v>719</v>
      </c>
      <c r="O55" s="87"/>
      <c r="P55" s="64"/>
      <c r="Q55" s="88"/>
      <c r="R55" s="89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1"/>
      <c r="Q57" s="132"/>
      <c r="R57" s="133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64"/>
      <c r="Q58" s="88"/>
      <c r="R58" s="89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112"/>
      <c r="Q62" s="65"/>
      <c r="R62" s="66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64"/>
      <c r="Q63" s="88"/>
      <c r="R63" s="89"/>
      <c r="S63" s="56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112"/>
      <c r="Q64" s="65"/>
      <c r="R64" s="66"/>
      <c r="S64" s="161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64"/>
      <c r="Q65" s="88"/>
      <c r="R65" s="89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112"/>
      <c r="Q67" s="65"/>
      <c r="R67" s="66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64"/>
      <c r="Q68" s="88"/>
      <c r="R68" s="89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112"/>
      <c r="Q69" s="65"/>
      <c r="R69" s="66"/>
      <c r="S69" s="56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112"/>
      <c r="Q70" s="65"/>
      <c r="R70" s="66"/>
      <c r="S70" s="80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56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1"/>
      <c r="Q73" s="132"/>
      <c r="R73" s="133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112"/>
      <c r="Q76" s="65"/>
      <c r="R76" s="66"/>
      <c r="S76" s="161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112"/>
      <c r="Q77" s="65"/>
      <c r="R77" s="66"/>
      <c r="S77" s="173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112"/>
      <c r="Q78" s="65"/>
      <c r="R78" s="66"/>
      <c r="S78" s="161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112"/>
      <c r="Q79" s="65"/>
      <c r="R79" s="66"/>
      <c r="S79" s="177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112"/>
      <c r="Q81" s="65"/>
      <c r="R81" s="6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4"/>
      <c r="Q84" s="185"/>
      <c r="R84" s="186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1"/>
      <c r="Q85" s="192"/>
      <c r="R85" s="193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7"/>
      <c r="Q93" s="198"/>
      <c r="R93" s="199"/>
      <c r="S93" s="17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R94" s="206"/>
      <c r="S94" s="208">
        <f>SUM(S7:S93)</f>
        <v>6866</v>
      </c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R95" s="215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3720</v>
      </c>
      <c r="L96" s="219" t="s">
        <v>29</v>
      </c>
      <c r="M96" s="220"/>
      <c r="R96" s="220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SUM(K96*2%)</f>
        <v>74.4</v>
      </c>
      <c r="L97" s="221">
        <f>SUM(L7:L93)</f>
        <v>2900</v>
      </c>
      <c r="M97" s="222" t="s">
        <v>30</v>
      </c>
      <c r="R97" s="222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SUM(L97*2%)</f>
        <v>58</v>
      </c>
      <c r="M98" s="224" t="s">
        <v>31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SUM(K96,M99,O102,Q104,R106)</f>
        <v>15681</v>
      </c>
      <c r="I99" s="5"/>
      <c r="J99" s="2"/>
      <c r="K99" s="8"/>
      <c r="L99" s="223"/>
      <c r="M99" s="221">
        <f>SUM(M7:M93)</f>
        <v>2820</v>
      </c>
      <c r="N99" s="225"/>
      <c r="R99" s="225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SUM(L97,N101,Q104)</f>
        <v>12740</v>
      </c>
      <c r="I100" s="5"/>
      <c r="J100" s="2"/>
      <c r="K100" s="8"/>
      <c r="L100" s="8"/>
      <c r="M100" s="83">
        <f>SUM(M99*2%)</f>
        <v>56.4</v>
      </c>
      <c r="N100" s="229" t="s">
        <v>34</v>
      </c>
      <c r="O100" s="206"/>
      <c r="R100" s="206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SUM(R106)</f>
        <v>441</v>
      </c>
      <c r="I101" s="5"/>
      <c r="J101" s="2"/>
      <c r="K101" s="8"/>
      <c r="L101" s="8"/>
      <c r="M101" s="18"/>
      <c r="N101" s="167">
        <f>SUM(N7:N93)</f>
        <v>3640</v>
      </c>
      <c r="O101" s="43" t="s">
        <v>14</v>
      </c>
      <c r="P101" s="230"/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231"/>
      <c r="H102" s="232"/>
      <c r="I102" s="5"/>
      <c r="J102" s="2"/>
      <c r="K102" s="8"/>
      <c r="L102" s="8"/>
      <c r="M102" s="2"/>
      <c r="N102" s="167">
        <f>SUM(N101*2%)</f>
        <v>72.8</v>
      </c>
      <c r="O102" s="167">
        <f>SUM(O7:O93)</f>
        <v>2500</v>
      </c>
      <c r="P102" s="44" t="s">
        <v>15</v>
      </c>
      <c r="Q102" s="230"/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SUM(O102*2%)</f>
        <v>50</v>
      </c>
      <c r="P103" s="17">
        <f>SUM(P7:P93)</f>
        <v>0</v>
      </c>
      <c r="Q103" s="45" t="s">
        <v>16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SUM(M9,O13,K15,N16,N17,N19,O20,K21,K25,L26,K27,L29,L29,N34,R35,K37,M38,N39,M41,L42,O47,M49,L50,L53,O54)</f>
        <v>9581</v>
      </c>
      <c r="I104" s="363">
        <f>SUM(M9,O20,N34,K37)</f>
        <v>1400</v>
      </c>
      <c r="J104" s="2"/>
      <c r="K104" s="8"/>
      <c r="L104" s="8"/>
      <c r="M104" s="2"/>
      <c r="N104" s="2"/>
      <c r="O104" s="8"/>
      <c r="P104" s="167">
        <f>SUM(P103*1%)</f>
        <v>0</v>
      </c>
      <c r="Q104" s="167">
        <f>SUM(Q7:Q94)</f>
        <v>6200</v>
      </c>
      <c r="R104" s="230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8"/>
      <c r="Q105" s="167">
        <f>SUM(Q104*3%)</f>
        <v>186</v>
      </c>
      <c r="R105" s="46" t="s">
        <v>17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40">
        <f>SUM(N7,L11,M12,Q18,N22,K23,M24,K28,L30,K31,N32,M33,Q36,N40,O43,N45,M46,Q48,O52)</f>
        <v>11490</v>
      </c>
      <c r="I106" s="334">
        <f>SUM(O52)</f>
        <v>350</v>
      </c>
      <c r="J106" s="2"/>
      <c r="K106" s="8"/>
      <c r="L106" s="8"/>
      <c r="M106" s="2"/>
      <c r="N106" s="2"/>
      <c r="O106" s="8"/>
      <c r="P106" s="8"/>
      <c r="Q106" s="18"/>
      <c r="R106" s="167">
        <f>SUM(R7:R93)</f>
        <v>441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8"/>
      <c r="Q107" s="2"/>
      <c r="R107" s="167">
        <f>SUM(R106*2%)</f>
        <v>8.82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98">
        <f>SUM(M9,L11,O20,N34,Q36,K37,O52)</f>
        <v>7600</v>
      </c>
      <c r="I108" s="5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239" t="s">
        <v>295</v>
      </c>
      <c r="H109" s="344">
        <f>SUM(S9,S11,S19,S20,S30,S36,S37,S38,S48,S52)</f>
        <v>3300</v>
      </c>
      <c r="I109" s="5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8"/>
      <c r="Q992" s="2"/>
      <c r="R992" s="2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W1000" s="8"/>
      <c r="X1000" s="8"/>
      <c r="Y1000" s="8"/>
      <c r="Z1000" s="8"/>
      <c r="AA1000" s="8"/>
      <c r="AB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8"/>
      <c r="Q1001" s="2"/>
      <c r="R1001" s="2"/>
      <c r="S1001" s="8"/>
      <c r="V1001" s="8"/>
      <c r="Y1001" s="8"/>
      <c r="Z1001" s="8"/>
      <c r="AA1001" s="8"/>
      <c r="AB1001" s="8"/>
    </row>
    <row r="1002">
      <c r="G1002" s="242"/>
      <c r="M1002" s="243"/>
      <c r="N1002" s="243"/>
      <c r="Q1002" s="243"/>
      <c r="R1002" s="243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W6:X6"/>
    <mergeCell ref="T13:U13"/>
    <mergeCell ref="K94:Q94"/>
    <mergeCell ref="L95:Q95"/>
  </mergeCells>
  <dataValidations>
    <dataValidation type="list" allowBlank="1" showErrorMessage="1" sqref="E7:E17 E19:E22 E24:E30 E32:E39 E41:E42 E44:E93 E210:F1001">
      <formula1>"Vinicius,Gustavo,Kaua,Wesley,Caio,Julia,Thiago,Daniel,Jhonatas,Diogo,Caio Ferreira,Kaicky,Pamelah,Caio Alves,Camila,Wiliam ,Gabriel ,Fernanda "</formula1>
    </dataValidation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J7:J93">
      <formula1>"Mel,Drieli,Fernanda"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0.8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2"/>
      <c r="B1" s="2"/>
      <c r="C1" s="3"/>
      <c r="D1" s="3"/>
      <c r="E1" s="2"/>
      <c r="F1" s="2"/>
      <c r="G1" s="4"/>
      <c r="H1" s="4"/>
      <c r="I1" s="5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19"/>
      <c r="I4" s="5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7"/>
      <c r="I5" s="29"/>
      <c r="J5" s="30"/>
      <c r="K5" s="31"/>
      <c r="L5" s="32"/>
      <c r="M5" s="30"/>
      <c r="N5" s="30"/>
      <c r="O5" s="33"/>
      <c r="P5" s="33"/>
      <c r="Q5" s="26"/>
      <c r="R5" s="26"/>
      <c r="S5" s="32"/>
      <c r="T5" s="8"/>
      <c r="U5" s="8"/>
      <c r="V5" s="8"/>
      <c r="W5" s="8"/>
      <c r="X5" s="8"/>
      <c r="Y5" s="8"/>
      <c r="Z5" s="8"/>
      <c r="AA5" s="8"/>
      <c r="AB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SUM(K7:K93)</f>
        <v>2250</v>
      </c>
      <c r="V6" s="51"/>
      <c r="W6" s="52" t="s">
        <v>21</v>
      </c>
      <c r="X6" s="11"/>
      <c r="Y6" s="8"/>
      <c r="Z6" s="8"/>
      <c r="AA6" s="8"/>
      <c r="AB6" s="8"/>
    </row>
    <row r="7">
      <c r="A7" s="53" t="s">
        <v>48</v>
      </c>
      <c r="B7" s="53" t="s">
        <v>87</v>
      </c>
      <c r="C7" s="54"/>
      <c r="D7" s="120" t="s">
        <v>2783</v>
      </c>
      <c r="E7" s="56" t="s">
        <v>93</v>
      </c>
      <c r="F7" s="53" t="s">
        <v>721</v>
      </c>
      <c r="G7" s="590" t="s">
        <v>2784</v>
      </c>
      <c r="H7" s="500" t="s">
        <v>2785</v>
      </c>
      <c r="I7" s="58" t="s">
        <v>2786</v>
      </c>
      <c r="J7" s="53" t="s">
        <v>38</v>
      </c>
      <c r="K7" s="59"/>
      <c r="L7" s="60"/>
      <c r="M7" s="61"/>
      <c r="N7" s="62"/>
      <c r="O7" s="63"/>
      <c r="P7" s="64"/>
      <c r="Q7" s="65"/>
      <c r="R7" s="89">
        <v>350.0</v>
      </c>
      <c r="S7" s="388">
        <v>350.0</v>
      </c>
      <c r="T7" s="69" t="s">
        <v>12</v>
      </c>
      <c r="U7" s="70">
        <f>SUM(M7:M94)</f>
        <v>1638</v>
      </c>
      <c r="V7" s="8"/>
      <c r="W7" s="42" t="s">
        <v>13</v>
      </c>
      <c r="X7" s="71">
        <f>SUM(N7:N93)</f>
        <v>1650</v>
      </c>
      <c r="Y7" s="8"/>
      <c r="Z7" s="8"/>
      <c r="AA7" s="8"/>
      <c r="AB7" s="8"/>
    </row>
    <row r="8">
      <c r="A8" s="53" t="s">
        <v>57</v>
      </c>
      <c r="B8" s="53" t="s">
        <v>49</v>
      </c>
      <c r="C8" s="72"/>
      <c r="D8" s="73" t="s">
        <v>2787</v>
      </c>
      <c r="E8" s="56" t="s">
        <v>51</v>
      </c>
      <c r="F8" s="53" t="s">
        <v>453</v>
      </c>
      <c r="G8" s="405" t="s">
        <v>2788</v>
      </c>
      <c r="H8" s="150" t="s">
        <v>422</v>
      </c>
      <c r="I8" s="76" t="s">
        <v>2789</v>
      </c>
      <c r="J8" s="53" t="s">
        <v>38</v>
      </c>
      <c r="K8" s="59">
        <v>350.0</v>
      </c>
      <c r="L8" s="77"/>
      <c r="M8" s="61"/>
      <c r="N8" s="62"/>
      <c r="O8" s="43"/>
      <c r="P8" s="44"/>
      <c r="Q8" s="45"/>
      <c r="R8" s="78"/>
      <c r="S8" s="80">
        <v>50.0</v>
      </c>
      <c r="T8" s="44" t="s">
        <v>15</v>
      </c>
      <c r="U8" s="81">
        <f>SUM(P7:P93)</f>
        <v>896</v>
      </c>
      <c r="V8" s="8"/>
      <c r="W8" s="40" t="s">
        <v>11</v>
      </c>
      <c r="X8" s="82">
        <f>SUM(L7:L93)</f>
        <v>4650</v>
      </c>
      <c r="Y8" s="8"/>
      <c r="Z8" s="8"/>
      <c r="AA8" s="8"/>
      <c r="AB8" s="8"/>
    </row>
    <row r="9">
      <c r="A9" s="53" t="s">
        <v>57</v>
      </c>
      <c r="B9" s="53" t="s">
        <v>49</v>
      </c>
      <c r="C9" s="72"/>
      <c r="D9" s="83"/>
      <c r="E9" s="56" t="s">
        <v>51</v>
      </c>
      <c r="F9" s="53" t="s">
        <v>453</v>
      </c>
      <c r="G9" s="405" t="s">
        <v>2790</v>
      </c>
      <c r="H9" s="74" t="s">
        <v>422</v>
      </c>
      <c r="I9" s="58" t="s">
        <v>2789</v>
      </c>
      <c r="J9" s="53" t="s">
        <v>38</v>
      </c>
      <c r="K9" s="86">
        <v>350.0</v>
      </c>
      <c r="L9" s="77"/>
      <c r="M9" s="61"/>
      <c r="N9" s="62"/>
      <c r="O9" s="87"/>
      <c r="P9" s="64"/>
      <c r="Q9" s="88"/>
      <c r="R9" s="89"/>
      <c r="S9" s="80">
        <v>50.0</v>
      </c>
      <c r="T9" s="43" t="s">
        <v>22</v>
      </c>
      <c r="U9" s="90">
        <f>SUM(O7:O93)</f>
        <v>1700</v>
      </c>
      <c r="V9" s="8"/>
      <c r="W9" s="45" t="s">
        <v>16</v>
      </c>
      <c r="X9" s="73">
        <f>SUM(Q7:Q93)</f>
        <v>350</v>
      </c>
      <c r="Y9" s="8"/>
      <c r="Z9" s="8"/>
      <c r="AA9" s="8"/>
      <c r="AB9" s="8"/>
    </row>
    <row r="10">
      <c r="A10" s="53" t="s">
        <v>48</v>
      </c>
      <c r="B10" s="53" t="s">
        <v>49</v>
      </c>
      <c r="C10" s="91"/>
      <c r="D10" s="73" t="s">
        <v>2791</v>
      </c>
      <c r="E10" s="56" t="s">
        <v>133</v>
      </c>
      <c r="F10" s="53" t="s">
        <v>59</v>
      </c>
      <c r="G10" s="405" t="s">
        <v>2792</v>
      </c>
      <c r="H10" s="74" t="s">
        <v>2793</v>
      </c>
      <c r="I10" s="92" t="s">
        <v>2794</v>
      </c>
      <c r="J10" s="53" t="s">
        <v>70</v>
      </c>
      <c r="K10" s="86"/>
      <c r="L10" s="93">
        <v>250.0</v>
      </c>
      <c r="M10" s="61"/>
      <c r="N10" s="94"/>
      <c r="O10" s="87"/>
      <c r="P10" s="64"/>
      <c r="Q10" s="88"/>
      <c r="R10" s="89"/>
      <c r="S10" s="80">
        <v>50.0</v>
      </c>
      <c r="T10" s="90"/>
      <c r="U10" s="90"/>
      <c r="V10" s="8"/>
      <c r="W10" s="95" t="s">
        <v>23</v>
      </c>
      <c r="X10" s="96">
        <f>SUM(X7:X9)</f>
        <v>6650</v>
      </c>
      <c r="Y10" s="8"/>
      <c r="Z10" s="8"/>
      <c r="AA10" s="8"/>
      <c r="AB10" s="8"/>
    </row>
    <row r="11" ht="16.5" customHeight="1">
      <c r="A11" s="53" t="s">
        <v>48</v>
      </c>
      <c r="B11" s="53" t="s">
        <v>49</v>
      </c>
      <c r="C11" s="54"/>
      <c r="D11" s="120" t="s">
        <v>2795</v>
      </c>
      <c r="E11" s="56" t="s">
        <v>63</v>
      </c>
      <c r="F11" s="53" t="s">
        <v>59</v>
      </c>
      <c r="G11" s="405" t="s">
        <v>2796</v>
      </c>
      <c r="H11" s="150" t="s">
        <v>2797</v>
      </c>
      <c r="I11" s="76" t="s">
        <v>2798</v>
      </c>
      <c r="J11" s="53" t="s">
        <v>38</v>
      </c>
      <c r="K11" s="59"/>
      <c r="L11" s="77">
        <v>500.0</v>
      </c>
      <c r="M11" s="97"/>
      <c r="N11" s="62"/>
      <c r="O11" s="43"/>
      <c r="P11" s="44"/>
      <c r="Q11" s="45"/>
      <c r="R11" s="78"/>
      <c r="S11" s="80">
        <v>100.0</v>
      </c>
      <c r="T11" s="98" t="s">
        <v>24</v>
      </c>
      <c r="U11" s="99">
        <f>SUM(U6:U10)</f>
        <v>6484</v>
      </c>
      <c r="V11" s="8"/>
      <c r="W11" s="8"/>
      <c r="X11" s="8"/>
      <c r="Y11" s="8"/>
      <c r="Z11" s="8"/>
      <c r="AA11" s="8"/>
      <c r="AB11" s="8"/>
    </row>
    <row r="12">
      <c r="A12" s="53" t="s">
        <v>48</v>
      </c>
      <c r="B12" s="53" t="s">
        <v>49</v>
      </c>
      <c r="C12" s="72"/>
      <c r="D12" s="73" t="s">
        <v>2799</v>
      </c>
      <c r="E12" s="56" t="s">
        <v>63</v>
      </c>
      <c r="F12" s="53" t="s">
        <v>721</v>
      </c>
      <c r="G12" s="405" t="s">
        <v>2800</v>
      </c>
      <c r="H12" s="150" t="s">
        <v>2801</v>
      </c>
      <c r="I12" s="58" t="s">
        <v>2802</v>
      </c>
      <c r="J12" s="53" t="s">
        <v>38</v>
      </c>
      <c r="K12" s="59"/>
      <c r="L12" s="77"/>
      <c r="M12" s="61"/>
      <c r="N12" s="62"/>
      <c r="O12" s="43"/>
      <c r="P12" s="44"/>
      <c r="Q12" s="45"/>
      <c r="R12" s="78">
        <v>700.0</v>
      </c>
      <c r="S12" s="80">
        <v>350.0</v>
      </c>
      <c r="T12" s="100"/>
      <c r="U12" s="101"/>
      <c r="V12" s="8"/>
      <c r="W12" s="95" t="s">
        <v>25</v>
      </c>
      <c r="X12" s="96">
        <f>SUM(X10+U11+U15)</f>
        <v>14184</v>
      </c>
      <c r="Y12" s="8"/>
      <c r="Z12" s="8"/>
      <c r="AA12" s="8"/>
      <c r="AB12" s="8"/>
    </row>
    <row r="13">
      <c r="A13" s="53" t="s">
        <v>57</v>
      </c>
      <c r="B13" s="53" t="s">
        <v>49</v>
      </c>
      <c r="C13" s="72"/>
      <c r="D13" s="73"/>
      <c r="E13" s="84"/>
      <c r="F13" s="53" t="s">
        <v>721</v>
      </c>
      <c r="G13" s="74" t="s">
        <v>2803</v>
      </c>
      <c r="H13" s="150" t="s">
        <v>697</v>
      </c>
      <c r="I13" s="92">
        <v>2.7998029673E10</v>
      </c>
      <c r="J13" s="53"/>
      <c r="K13" s="59"/>
      <c r="L13" s="77"/>
      <c r="M13" s="61"/>
      <c r="N13" s="62"/>
      <c r="O13" s="87">
        <v>650.0</v>
      </c>
      <c r="P13" s="64"/>
      <c r="Q13" s="88"/>
      <c r="R13" s="89"/>
      <c r="S13" s="80">
        <v>50.0</v>
      </c>
      <c r="T13" s="102" t="s">
        <v>26</v>
      </c>
      <c r="V13" s="8"/>
      <c r="W13" s="8"/>
      <c r="X13" s="8"/>
      <c r="Y13" s="8"/>
      <c r="Z13" s="8"/>
      <c r="AA13" s="8"/>
      <c r="AB13" s="8"/>
    </row>
    <row r="14">
      <c r="A14" s="53" t="s">
        <v>57</v>
      </c>
      <c r="B14" s="53" t="s">
        <v>49</v>
      </c>
      <c r="C14" s="72"/>
      <c r="D14" s="73" t="s">
        <v>2804</v>
      </c>
      <c r="E14" s="56" t="s">
        <v>121</v>
      </c>
      <c r="F14" s="53" t="s">
        <v>721</v>
      </c>
      <c r="G14" s="403" t="s">
        <v>2805</v>
      </c>
      <c r="H14" s="74" t="s">
        <v>2806</v>
      </c>
      <c r="I14" s="76">
        <v>4.599202189E9</v>
      </c>
      <c r="J14" s="53" t="s">
        <v>70</v>
      </c>
      <c r="K14" s="59"/>
      <c r="L14" s="77"/>
      <c r="M14" s="61"/>
      <c r="N14" s="62"/>
      <c r="O14" s="87">
        <v>350.0</v>
      </c>
      <c r="P14" s="64"/>
      <c r="Q14" s="88"/>
      <c r="R14" s="89"/>
      <c r="S14" s="80">
        <v>50.0</v>
      </c>
      <c r="T14" s="104" t="s">
        <v>17</v>
      </c>
      <c r="U14" s="90">
        <f>SUM(R7:R93)</f>
        <v>1050</v>
      </c>
      <c r="V14" s="8"/>
      <c r="W14" s="8"/>
      <c r="X14" s="8"/>
      <c r="Y14" s="8"/>
      <c r="Z14" s="8"/>
      <c r="AA14" s="8"/>
      <c r="AB14" s="8"/>
    </row>
    <row r="15">
      <c r="A15" s="53" t="s">
        <v>57</v>
      </c>
      <c r="B15" s="53" t="s">
        <v>49</v>
      </c>
      <c r="C15" s="54"/>
      <c r="D15" s="73" t="s">
        <v>2807</v>
      </c>
      <c r="E15" s="56" t="s">
        <v>109</v>
      </c>
      <c r="F15" s="53" t="s">
        <v>721</v>
      </c>
      <c r="G15" s="405" t="s">
        <v>2808</v>
      </c>
      <c r="H15" s="74" t="s">
        <v>2808</v>
      </c>
      <c r="I15" s="76">
        <v>8.599006262E9</v>
      </c>
      <c r="J15" s="53" t="s">
        <v>38</v>
      </c>
      <c r="K15" s="59"/>
      <c r="L15" s="105"/>
      <c r="M15" s="61"/>
      <c r="N15" s="106"/>
      <c r="O15" s="43">
        <v>350.0</v>
      </c>
      <c r="P15" s="44"/>
      <c r="Q15" s="45"/>
      <c r="R15" s="78"/>
      <c r="S15" s="80">
        <v>50.0</v>
      </c>
      <c r="T15" s="98" t="s">
        <v>27</v>
      </c>
      <c r="U15" s="99">
        <f>SUM(U14)</f>
        <v>1050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54"/>
      <c r="D16" s="73" t="s">
        <v>2809</v>
      </c>
      <c r="E16" s="56" t="s">
        <v>63</v>
      </c>
      <c r="F16" s="53" t="s">
        <v>721</v>
      </c>
      <c r="G16" s="405" t="s">
        <v>2810</v>
      </c>
      <c r="H16" s="74" t="s">
        <v>2811</v>
      </c>
      <c r="I16" s="58" t="s">
        <v>2812</v>
      </c>
      <c r="J16" s="53" t="s">
        <v>38</v>
      </c>
      <c r="K16" s="59"/>
      <c r="L16" s="60">
        <v>350.0</v>
      </c>
      <c r="M16" s="61"/>
      <c r="N16" s="62"/>
      <c r="O16" s="87"/>
      <c r="P16" s="64"/>
      <c r="Q16" s="88"/>
      <c r="R16" s="89"/>
      <c r="S16" s="80">
        <v>50.0</v>
      </c>
      <c r="T16" s="107"/>
      <c r="U16" s="108"/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 t="s">
        <v>49</v>
      </c>
      <c r="C17" s="72"/>
      <c r="D17" s="73" t="s">
        <v>2813</v>
      </c>
      <c r="E17" s="56" t="s">
        <v>2814</v>
      </c>
      <c r="F17" s="53" t="s">
        <v>94</v>
      </c>
      <c r="G17" s="590" t="s">
        <v>2815</v>
      </c>
      <c r="H17" s="500" t="s">
        <v>2816</v>
      </c>
      <c r="I17" s="58" t="s">
        <v>2817</v>
      </c>
      <c r="J17" s="53" t="s">
        <v>70</v>
      </c>
      <c r="K17" s="59"/>
      <c r="L17" s="109"/>
      <c r="M17" s="61"/>
      <c r="N17" s="62">
        <v>250.0</v>
      </c>
      <c r="O17" s="87"/>
      <c r="P17" s="64"/>
      <c r="Q17" s="88"/>
      <c r="R17" s="89"/>
      <c r="S17" s="80">
        <v>50.0</v>
      </c>
      <c r="T17" s="8"/>
      <c r="U17" s="8"/>
      <c r="V17" s="8"/>
      <c r="W17" s="8"/>
      <c r="X17" s="110"/>
      <c r="Y17" s="8"/>
      <c r="Z17" s="8"/>
      <c r="AA17" s="8"/>
      <c r="AB17" s="8"/>
    </row>
    <row r="18" ht="15.75" customHeight="1">
      <c r="A18" s="53" t="s">
        <v>57</v>
      </c>
      <c r="B18" s="53" t="s">
        <v>49</v>
      </c>
      <c r="C18" s="72"/>
      <c r="D18" s="73" t="s">
        <v>2818</v>
      </c>
      <c r="E18" s="56" t="s">
        <v>51</v>
      </c>
      <c r="F18" s="53"/>
      <c r="G18" s="405" t="s">
        <v>2819</v>
      </c>
      <c r="H18" s="74" t="s">
        <v>2820</v>
      </c>
      <c r="I18" s="255">
        <v>1.935052264E9</v>
      </c>
      <c r="J18" s="53" t="s">
        <v>38</v>
      </c>
      <c r="K18" s="59"/>
      <c r="L18" s="77"/>
      <c r="M18" s="111">
        <v>350.0</v>
      </c>
      <c r="N18" s="62"/>
      <c r="O18" s="63"/>
      <c r="P18" s="112"/>
      <c r="Q18" s="88"/>
      <c r="R18" s="66"/>
      <c r="S18" s="80">
        <v>50.0</v>
      </c>
      <c r="T18" s="113"/>
      <c r="U18" s="114"/>
      <c r="V18" s="8"/>
      <c r="W18" s="8"/>
      <c r="X18" s="8"/>
      <c r="Y18" s="8"/>
      <c r="Z18" s="8"/>
      <c r="AA18" s="8"/>
      <c r="AB18" s="8"/>
    </row>
    <row r="19" ht="17.25" customHeight="1">
      <c r="A19" s="53" t="s">
        <v>48</v>
      </c>
      <c r="B19" s="53" t="s">
        <v>49</v>
      </c>
      <c r="C19" s="72"/>
      <c r="D19" s="73" t="s">
        <v>2821</v>
      </c>
      <c r="E19" s="56" t="s">
        <v>133</v>
      </c>
      <c r="F19" s="53" t="s">
        <v>59</v>
      </c>
      <c r="G19" s="405" t="s">
        <v>2822</v>
      </c>
      <c r="H19" s="74" t="s">
        <v>2823</v>
      </c>
      <c r="I19" s="58" t="s">
        <v>2824</v>
      </c>
      <c r="J19" s="53" t="s">
        <v>70</v>
      </c>
      <c r="K19" s="59"/>
      <c r="L19" s="77">
        <v>250.0</v>
      </c>
      <c r="M19" s="111"/>
      <c r="N19" s="62"/>
      <c r="O19" s="87"/>
      <c r="P19" s="64"/>
      <c r="Q19" s="88"/>
      <c r="R19" s="89"/>
      <c r="S19" s="80">
        <v>50.0</v>
      </c>
      <c r="T19" s="113"/>
      <c r="U19" s="114"/>
      <c r="V19" s="8"/>
      <c r="W19" s="8"/>
      <c r="X19" s="8"/>
      <c r="Y19" s="8"/>
      <c r="Z19" s="8"/>
      <c r="AA19" s="8"/>
      <c r="AB19" s="8"/>
    </row>
    <row r="20">
      <c r="A20" s="53" t="s">
        <v>57</v>
      </c>
      <c r="B20" s="53" t="s">
        <v>49</v>
      </c>
      <c r="C20" s="72"/>
      <c r="D20" s="73" t="s">
        <v>2825</v>
      </c>
      <c r="E20" s="56" t="s">
        <v>666</v>
      </c>
      <c r="F20" s="53" t="s">
        <v>863</v>
      </c>
      <c r="G20" s="405" t="s">
        <v>2826</v>
      </c>
      <c r="H20" s="74" t="s">
        <v>2827</v>
      </c>
      <c r="I20" s="76" t="s">
        <v>2828</v>
      </c>
      <c r="J20" s="53" t="s">
        <v>38</v>
      </c>
      <c r="K20" s="59"/>
      <c r="L20" s="77"/>
      <c r="M20" s="61">
        <v>250.0</v>
      </c>
      <c r="N20" s="115"/>
      <c r="O20" s="87"/>
      <c r="P20" s="64"/>
      <c r="Q20" s="88"/>
      <c r="R20" s="89"/>
      <c r="S20" s="80">
        <v>125.0</v>
      </c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 t="s">
        <v>57</v>
      </c>
      <c r="B21" s="53" t="s">
        <v>49</v>
      </c>
      <c r="C21" s="72"/>
      <c r="D21" s="73"/>
      <c r="E21" s="56" t="s">
        <v>29</v>
      </c>
      <c r="F21" s="53" t="s">
        <v>721</v>
      </c>
      <c r="G21" s="403" t="s">
        <v>2829</v>
      </c>
      <c r="H21" s="74"/>
      <c r="I21" s="92" t="s">
        <v>2830</v>
      </c>
      <c r="J21" s="53" t="s">
        <v>70</v>
      </c>
      <c r="K21" s="59">
        <v>350.0</v>
      </c>
      <c r="L21" s="77"/>
      <c r="M21" s="61"/>
      <c r="N21" s="115"/>
      <c r="O21" s="87"/>
      <c r="P21" s="64"/>
      <c r="Q21" s="88"/>
      <c r="R21" s="89"/>
      <c r="S21" s="80">
        <v>50.0</v>
      </c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 t="s">
        <v>48</v>
      </c>
      <c r="B22" s="53" t="s">
        <v>49</v>
      </c>
      <c r="C22" s="72"/>
      <c r="D22" s="73" t="s">
        <v>2831</v>
      </c>
      <c r="E22" s="56" t="s">
        <v>63</v>
      </c>
      <c r="F22" s="53" t="s">
        <v>721</v>
      </c>
      <c r="G22" s="405" t="s">
        <v>2832</v>
      </c>
      <c r="H22" s="74" t="s">
        <v>799</v>
      </c>
      <c r="I22" s="92" t="s">
        <v>2833</v>
      </c>
      <c r="J22" s="53" t="s">
        <v>38</v>
      </c>
      <c r="K22" s="59"/>
      <c r="L22" s="77">
        <v>350.0</v>
      </c>
      <c r="M22" s="61"/>
      <c r="N22" s="106"/>
      <c r="O22" s="87"/>
      <c r="P22" s="64"/>
      <c r="Q22" s="88"/>
      <c r="R22" s="89"/>
      <c r="S22" s="80">
        <v>50.0</v>
      </c>
      <c r="T22" s="8"/>
      <c r="U22" s="8"/>
      <c r="V22" s="8"/>
      <c r="W22" s="8"/>
      <c r="X22" s="8"/>
      <c r="Y22" s="8"/>
      <c r="Z22" s="8"/>
      <c r="AA22" s="8"/>
      <c r="AB22" s="8"/>
    </row>
    <row r="23">
      <c r="A23" s="53" t="s">
        <v>48</v>
      </c>
      <c r="B23" s="53" t="s">
        <v>49</v>
      </c>
      <c r="C23" s="72"/>
      <c r="D23" s="73" t="s">
        <v>2834</v>
      </c>
      <c r="E23" s="56" t="s">
        <v>93</v>
      </c>
      <c r="F23" s="53" t="s">
        <v>721</v>
      </c>
      <c r="G23" s="405" t="s">
        <v>2835</v>
      </c>
      <c r="H23" s="74" t="s">
        <v>2836</v>
      </c>
      <c r="I23" s="76" t="s">
        <v>2837</v>
      </c>
      <c r="J23" s="53" t="s">
        <v>38</v>
      </c>
      <c r="K23" s="59"/>
      <c r="L23" s="77">
        <v>350.0</v>
      </c>
      <c r="M23" s="61"/>
      <c r="N23" s="62"/>
      <c r="O23" s="87"/>
      <c r="P23" s="64"/>
      <c r="Q23" s="88"/>
      <c r="R23" s="89"/>
      <c r="S23" s="80">
        <v>175.0</v>
      </c>
      <c r="T23" s="8"/>
      <c r="U23" s="8"/>
      <c r="V23" s="8"/>
      <c r="W23" s="8"/>
      <c r="X23" s="8"/>
      <c r="Y23" s="8"/>
      <c r="Z23" s="8"/>
      <c r="AA23" s="8"/>
      <c r="AB23" s="8"/>
    </row>
    <row r="24" ht="17.25" customHeight="1">
      <c r="A24" s="53" t="s">
        <v>48</v>
      </c>
      <c r="B24" s="53" t="s">
        <v>49</v>
      </c>
      <c r="C24" s="72"/>
      <c r="D24" s="121" t="s">
        <v>2838</v>
      </c>
      <c r="E24" s="56" t="s">
        <v>129</v>
      </c>
      <c r="F24" s="53" t="s">
        <v>721</v>
      </c>
      <c r="G24" s="361" t="s">
        <v>2839</v>
      </c>
      <c r="H24" s="496" t="s">
        <v>2839</v>
      </c>
      <c r="I24" s="255">
        <v>8.597999999E9</v>
      </c>
      <c r="J24" s="53" t="s">
        <v>38</v>
      </c>
      <c r="K24" s="116"/>
      <c r="L24" s="77"/>
      <c r="M24" s="61"/>
      <c r="N24" s="62">
        <v>350.0</v>
      </c>
      <c r="O24" s="87"/>
      <c r="P24" s="64"/>
      <c r="Q24" s="88"/>
      <c r="R24" s="89"/>
      <c r="S24" s="80">
        <v>50.0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53" t="s">
        <v>48</v>
      </c>
      <c r="B25" s="53" t="s">
        <v>49</v>
      </c>
      <c r="C25" s="72"/>
      <c r="D25" s="121" t="s">
        <v>2840</v>
      </c>
      <c r="E25" s="56" t="s">
        <v>2722</v>
      </c>
      <c r="F25" s="53" t="s">
        <v>721</v>
      </c>
      <c r="G25" s="405" t="s">
        <v>2841</v>
      </c>
      <c r="H25" s="74" t="s">
        <v>2842</v>
      </c>
      <c r="I25" s="76" t="s">
        <v>2843</v>
      </c>
      <c r="J25" s="53" t="s">
        <v>70</v>
      </c>
      <c r="K25" s="59"/>
      <c r="L25" s="60">
        <v>350.0</v>
      </c>
      <c r="M25" s="97"/>
      <c r="N25" s="106"/>
      <c r="O25" s="87"/>
      <c r="P25" s="64"/>
      <c r="Q25" s="88"/>
      <c r="R25" s="89"/>
      <c r="S25" s="80">
        <v>50.0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57</v>
      </c>
      <c r="B26" s="53" t="s">
        <v>49</v>
      </c>
      <c r="C26" s="54"/>
      <c r="D26" s="73" t="s">
        <v>2844</v>
      </c>
      <c r="E26" s="56" t="s">
        <v>72</v>
      </c>
      <c r="F26" s="53" t="s">
        <v>94</v>
      </c>
      <c r="G26" s="405" t="s">
        <v>2845</v>
      </c>
      <c r="H26" s="74" t="s">
        <v>1029</v>
      </c>
      <c r="I26" s="117" t="s">
        <v>2846</v>
      </c>
      <c r="J26" s="53"/>
      <c r="K26" s="86"/>
      <c r="L26" s="77"/>
      <c r="M26" s="61">
        <v>788.0</v>
      </c>
      <c r="N26" s="106"/>
      <c r="O26" s="87"/>
      <c r="P26" s="112"/>
      <c r="Q26" s="65"/>
      <c r="R26" s="66"/>
      <c r="S26" s="80">
        <v>400.0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48</v>
      </c>
      <c r="B27" s="53" t="s">
        <v>49</v>
      </c>
      <c r="C27" s="54"/>
      <c r="D27" s="73"/>
      <c r="E27" s="56" t="s">
        <v>93</v>
      </c>
      <c r="F27" s="53" t="s">
        <v>721</v>
      </c>
      <c r="G27" s="361" t="s">
        <v>2847</v>
      </c>
      <c r="H27" s="496" t="s">
        <v>2847</v>
      </c>
      <c r="I27" s="255">
        <v>3.398067978E9</v>
      </c>
      <c r="J27" s="53" t="s">
        <v>38</v>
      </c>
      <c r="K27" s="119"/>
      <c r="L27" s="77"/>
      <c r="M27" s="111"/>
      <c r="N27" s="62">
        <v>350.0</v>
      </c>
      <c r="O27" s="87"/>
      <c r="P27" s="64"/>
      <c r="Q27" s="88"/>
      <c r="R27" s="89"/>
      <c r="S27" s="80">
        <v>50.0</v>
      </c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 t="s">
        <v>57</v>
      </c>
      <c r="B28" s="53" t="s">
        <v>49</v>
      </c>
      <c r="C28" s="54"/>
      <c r="E28" s="56"/>
      <c r="F28" s="53" t="s">
        <v>59</v>
      </c>
      <c r="G28" s="74" t="s">
        <v>2848</v>
      </c>
      <c r="H28" s="74"/>
      <c r="I28" s="58" t="s">
        <v>2849</v>
      </c>
      <c r="J28" s="53"/>
      <c r="K28" s="59">
        <v>250.0</v>
      </c>
      <c r="L28" s="77"/>
      <c r="M28" s="61"/>
      <c r="N28" s="115"/>
      <c r="O28" s="87"/>
      <c r="P28" s="64"/>
      <c r="Q28" s="88"/>
      <c r="R28" s="89"/>
      <c r="S28" s="80">
        <v>50.0</v>
      </c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 t="s">
        <v>57</v>
      </c>
      <c r="B29" s="53" t="s">
        <v>49</v>
      </c>
      <c r="C29" s="54"/>
      <c r="D29" s="120" t="s">
        <v>2850</v>
      </c>
      <c r="E29" s="56" t="s">
        <v>109</v>
      </c>
      <c r="F29" s="53" t="s">
        <v>721</v>
      </c>
      <c r="G29" s="403" t="s">
        <v>2851</v>
      </c>
      <c r="H29" s="74"/>
      <c r="I29" s="58">
        <v>6.392167864E9</v>
      </c>
      <c r="J29" s="53" t="s">
        <v>38</v>
      </c>
      <c r="K29" s="59">
        <v>350.0</v>
      </c>
      <c r="L29" s="77"/>
      <c r="M29" s="61"/>
      <c r="N29" s="62"/>
      <c r="O29" s="87"/>
      <c r="P29" s="64"/>
      <c r="Q29" s="88"/>
      <c r="R29" s="89"/>
      <c r="S29" s="80">
        <v>50.0</v>
      </c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 t="s">
        <v>48</v>
      </c>
      <c r="B30" s="53" t="s">
        <v>49</v>
      </c>
      <c r="C30" s="72"/>
      <c r="D30" s="120" t="s">
        <v>1490</v>
      </c>
      <c r="E30" s="56" t="s">
        <v>76</v>
      </c>
      <c r="F30" s="53" t="s">
        <v>721</v>
      </c>
      <c r="G30" s="403" t="s">
        <v>2852</v>
      </c>
      <c r="H30" s="74" t="s">
        <v>422</v>
      </c>
      <c r="I30" s="117" t="s">
        <v>2853</v>
      </c>
      <c r="J30" s="53" t="s">
        <v>70</v>
      </c>
      <c r="K30" s="59"/>
      <c r="L30" s="60">
        <v>600.0</v>
      </c>
      <c r="M30" s="61"/>
      <c r="N30" s="62"/>
      <c r="O30" s="87"/>
      <c r="P30" s="64"/>
      <c r="Q30" s="88"/>
      <c r="R30" s="89"/>
      <c r="S30" s="80">
        <v>100.0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48</v>
      </c>
      <c r="B31" s="53" t="s">
        <v>49</v>
      </c>
      <c r="C31" s="121"/>
      <c r="D31" s="120" t="s">
        <v>2854</v>
      </c>
      <c r="E31" s="56" t="s">
        <v>72</v>
      </c>
      <c r="F31" s="53" t="s">
        <v>721</v>
      </c>
      <c r="G31" s="405" t="s">
        <v>2855</v>
      </c>
      <c r="H31" s="74" t="s">
        <v>2856</v>
      </c>
      <c r="I31" s="117" t="s">
        <v>2857</v>
      </c>
      <c r="J31" s="53" t="s">
        <v>70</v>
      </c>
      <c r="K31" s="59"/>
      <c r="L31" s="77"/>
      <c r="M31" s="61"/>
      <c r="N31" s="106"/>
      <c r="O31" s="43"/>
      <c r="P31" s="44"/>
      <c r="Q31" s="45">
        <v>350.0</v>
      </c>
      <c r="R31" s="78"/>
      <c r="S31" s="80">
        <v>50.0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72"/>
      <c r="D32" s="120" t="s">
        <v>2858</v>
      </c>
      <c r="E32" s="56" t="s">
        <v>72</v>
      </c>
      <c r="F32" s="53" t="s">
        <v>721</v>
      </c>
      <c r="G32" s="591" t="s">
        <v>2859</v>
      </c>
      <c r="H32" s="122" t="s">
        <v>22</v>
      </c>
      <c r="I32" s="255">
        <v>1.2991926527E10</v>
      </c>
      <c r="J32" s="53" t="s">
        <v>70</v>
      </c>
      <c r="K32" s="59"/>
      <c r="L32" s="77"/>
      <c r="M32" s="123"/>
      <c r="N32" s="62"/>
      <c r="O32" s="87"/>
      <c r="P32" s="64">
        <v>350.0</v>
      </c>
      <c r="Q32" s="88"/>
      <c r="R32" s="89"/>
      <c r="S32" s="80">
        <v>50.0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57</v>
      </c>
      <c r="B33" s="53" t="s">
        <v>49</v>
      </c>
      <c r="C33" s="124"/>
      <c r="D33" s="73" t="s">
        <v>2860</v>
      </c>
      <c r="E33" s="56" t="s">
        <v>72</v>
      </c>
      <c r="F33" s="53" t="s">
        <v>721</v>
      </c>
      <c r="G33" s="405" t="s">
        <v>2861</v>
      </c>
      <c r="H33" s="74"/>
      <c r="I33" s="117" t="s">
        <v>2862</v>
      </c>
      <c r="J33" s="53" t="s">
        <v>70</v>
      </c>
      <c r="K33" s="59">
        <v>600.0</v>
      </c>
      <c r="L33" s="77"/>
      <c r="M33" s="123"/>
      <c r="N33" s="62"/>
      <c r="O33" s="87"/>
      <c r="P33" s="64"/>
      <c r="Q33" s="88"/>
      <c r="R33" s="89"/>
      <c r="S33" s="56">
        <v>100.0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72"/>
      <c r="D34" s="142" t="s">
        <v>2863</v>
      </c>
      <c r="E34" s="56" t="s">
        <v>76</v>
      </c>
      <c r="F34" s="53" t="s">
        <v>721</v>
      </c>
      <c r="G34" s="405" t="s">
        <v>2864</v>
      </c>
      <c r="H34" s="74" t="s">
        <v>2865</v>
      </c>
      <c r="I34" s="117" t="s">
        <v>2866</v>
      </c>
      <c r="J34" s="53" t="s">
        <v>70</v>
      </c>
      <c r="K34" s="59"/>
      <c r="L34" s="77">
        <v>600.0</v>
      </c>
      <c r="M34" s="111"/>
      <c r="N34" s="62"/>
      <c r="O34" s="63"/>
      <c r="P34" s="112"/>
      <c r="Q34" s="65"/>
      <c r="R34" s="66"/>
      <c r="S34" s="56">
        <v>300.0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49</v>
      </c>
      <c r="C35" s="72"/>
      <c r="D35" s="142" t="s">
        <v>2867</v>
      </c>
      <c r="E35" s="56" t="s">
        <v>51</v>
      </c>
      <c r="F35" s="53" t="s">
        <v>2868</v>
      </c>
      <c r="G35" s="405" t="s">
        <v>2869</v>
      </c>
      <c r="H35" s="74" t="s">
        <v>2870</v>
      </c>
      <c r="I35" s="255">
        <v>1.1974685803E10</v>
      </c>
      <c r="J35" s="53" t="s">
        <v>38</v>
      </c>
      <c r="K35" s="59"/>
      <c r="L35" s="77"/>
      <c r="M35" s="97"/>
      <c r="N35" s="62"/>
      <c r="O35" s="43"/>
      <c r="P35" s="44">
        <v>399.0</v>
      </c>
      <c r="Q35" s="45"/>
      <c r="R35" s="78"/>
      <c r="S35" s="56">
        <v>100.0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54"/>
      <c r="D36" s="142" t="s">
        <v>2871</v>
      </c>
      <c r="E36" s="56" t="s">
        <v>121</v>
      </c>
      <c r="F36" s="53" t="s">
        <v>721</v>
      </c>
      <c r="G36" s="586" t="s">
        <v>2872</v>
      </c>
      <c r="H36" s="74"/>
      <c r="I36" s="255">
        <v>8.196180101E9</v>
      </c>
      <c r="J36" s="53" t="s">
        <v>70</v>
      </c>
      <c r="K36" s="86"/>
      <c r="L36" s="77"/>
      <c r="M36" s="61"/>
      <c r="N36" s="62">
        <v>350.0</v>
      </c>
      <c r="O36" s="87"/>
      <c r="P36" s="64"/>
      <c r="Q36" s="88"/>
      <c r="R36" s="89"/>
      <c r="S36" s="56">
        <v>50.0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 t="s">
        <v>48</v>
      </c>
      <c r="B37" s="53" t="s">
        <v>49</v>
      </c>
      <c r="C37" s="54"/>
      <c r="D37" s="120" t="s">
        <v>2873</v>
      </c>
      <c r="E37" s="56" t="s">
        <v>2722</v>
      </c>
      <c r="F37" s="53" t="s">
        <v>721</v>
      </c>
      <c r="G37" s="404" t="s">
        <v>2874</v>
      </c>
      <c r="H37" s="150" t="s">
        <v>2875</v>
      </c>
      <c r="I37" s="85" t="s">
        <v>2876</v>
      </c>
      <c r="J37" s="53" t="s">
        <v>70</v>
      </c>
      <c r="K37" s="86"/>
      <c r="L37" s="77">
        <v>350.0</v>
      </c>
      <c r="M37" s="61"/>
      <c r="N37" s="62"/>
      <c r="O37" s="87"/>
      <c r="P37" s="64"/>
      <c r="Q37" s="88"/>
      <c r="R37" s="89"/>
      <c r="S37" s="56">
        <v>50.0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48</v>
      </c>
      <c r="B38" s="53" t="s">
        <v>49</v>
      </c>
      <c r="C38" s="54"/>
      <c r="D38" s="120" t="s">
        <v>2877</v>
      </c>
      <c r="E38" s="56" t="s">
        <v>109</v>
      </c>
      <c r="F38" s="53" t="s">
        <v>721</v>
      </c>
      <c r="G38" s="302" t="s">
        <v>2878</v>
      </c>
      <c r="H38" s="129" t="s">
        <v>486</v>
      </c>
      <c r="I38" s="255">
        <v>1.3974016529E10</v>
      </c>
      <c r="J38" s="53" t="s">
        <v>38</v>
      </c>
      <c r="K38" s="59"/>
      <c r="L38" s="77"/>
      <c r="M38" s="61"/>
      <c r="N38" s="62">
        <v>350.0</v>
      </c>
      <c r="O38" s="63"/>
      <c r="P38" s="112"/>
      <c r="Q38" s="65"/>
      <c r="R38" s="66"/>
      <c r="S38" s="56">
        <v>50.0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57</v>
      </c>
      <c r="B39" s="53" t="s">
        <v>49</v>
      </c>
      <c r="C39" s="72"/>
      <c r="D39" s="120" t="s">
        <v>2879</v>
      </c>
      <c r="E39" s="56" t="s">
        <v>93</v>
      </c>
      <c r="F39" s="53" t="s">
        <v>721</v>
      </c>
      <c r="G39" s="405" t="s">
        <v>2880</v>
      </c>
      <c r="H39" s="74" t="s">
        <v>2273</v>
      </c>
      <c r="I39" s="117">
        <v>1.199529235E10</v>
      </c>
      <c r="J39" s="53" t="s">
        <v>38</v>
      </c>
      <c r="K39" s="59"/>
      <c r="L39" s="77"/>
      <c r="M39" s="61"/>
      <c r="N39" s="62"/>
      <c r="O39" s="43">
        <v>350.0</v>
      </c>
      <c r="P39" s="131"/>
      <c r="Q39" s="132"/>
      <c r="R39" s="133"/>
      <c r="S39" s="56">
        <v>50.0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72"/>
      <c r="D40" s="55"/>
      <c r="E40" s="56" t="s">
        <v>2814</v>
      </c>
      <c r="F40" s="53" t="s">
        <v>94</v>
      </c>
      <c r="G40" s="592" t="s">
        <v>2881</v>
      </c>
      <c r="H40" s="74"/>
      <c r="I40" s="593">
        <v>9.981164491E9</v>
      </c>
      <c r="J40" s="53" t="s">
        <v>70</v>
      </c>
      <c r="K40" s="119"/>
      <c r="L40" s="77"/>
      <c r="M40" s="61"/>
      <c r="N40" s="62"/>
      <c r="O40" s="87"/>
      <c r="P40" s="64">
        <v>147.0</v>
      </c>
      <c r="Q40" s="88"/>
      <c r="R40" s="89"/>
      <c r="S40" s="56">
        <v>50.0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48</v>
      </c>
      <c r="B41" s="53" t="s">
        <v>49</v>
      </c>
      <c r="C41" s="72"/>
      <c r="D41" s="73" t="s">
        <v>2882</v>
      </c>
      <c r="E41" s="56" t="s">
        <v>129</v>
      </c>
      <c r="F41" s="53" t="s">
        <v>721</v>
      </c>
      <c r="G41" s="405" t="s">
        <v>2883</v>
      </c>
      <c r="H41" s="74" t="s">
        <v>2884</v>
      </c>
      <c r="I41" s="117" t="s">
        <v>2885</v>
      </c>
      <c r="J41" s="53" t="s">
        <v>38</v>
      </c>
      <c r="K41" s="59"/>
      <c r="L41" s="77">
        <v>350.0</v>
      </c>
      <c r="M41" s="97"/>
      <c r="N41" s="134"/>
      <c r="O41" s="87"/>
      <c r="P41" s="64"/>
      <c r="Q41" s="88"/>
      <c r="R41" s="89"/>
      <c r="S41" s="56">
        <v>50.0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72"/>
      <c r="D42" s="55"/>
      <c r="E42" s="56"/>
      <c r="F42" s="53" t="s">
        <v>721</v>
      </c>
      <c r="G42" s="137" t="s">
        <v>2886</v>
      </c>
      <c r="H42" s="74"/>
      <c r="I42" s="117" t="s">
        <v>2887</v>
      </c>
      <c r="J42" s="103"/>
      <c r="K42" s="59"/>
      <c r="L42" s="77">
        <v>350.0</v>
      </c>
      <c r="M42" s="61"/>
      <c r="N42" s="135"/>
      <c r="O42" s="87"/>
      <c r="P42" s="64"/>
      <c r="Q42" s="88"/>
      <c r="R42" s="89"/>
      <c r="S42" s="56">
        <v>50.0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48</v>
      </c>
      <c r="B43" s="53" t="s">
        <v>552</v>
      </c>
      <c r="C43" s="54"/>
      <c r="D43" s="304" t="s">
        <v>2888</v>
      </c>
      <c r="E43" s="56" t="s">
        <v>129</v>
      </c>
      <c r="F43" s="53"/>
      <c r="G43" s="429" t="s">
        <v>2889</v>
      </c>
      <c r="H43" s="137" t="s">
        <v>2884</v>
      </c>
      <c r="I43" s="129" t="s">
        <v>2022</v>
      </c>
      <c r="J43" s="53" t="s">
        <v>38</v>
      </c>
      <c r="K43" s="139"/>
      <c r="L43" s="77" t="s">
        <v>2135</v>
      </c>
      <c r="M43" s="61"/>
      <c r="N43" s="134"/>
      <c r="O43" s="87"/>
      <c r="P43" s="64"/>
      <c r="Q43" s="88"/>
      <c r="R43" s="89"/>
      <c r="S43" s="56" t="s">
        <v>188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 t="s">
        <v>57</v>
      </c>
      <c r="B44" s="53" t="s">
        <v>49</v>
      </c>
      <c r="C44" s="54"/>
      <c r="D44" s="73" t="s">
        <v>2890</v>
      </c>
      <c r="E44" s="56" t="s">
        <v>666</v>
      </c>
      <c r="F44" s="53" t="s">
        <v>863</v>
      </c>
      <c r="G44" s="405" t="s">
        <v>2891</v>
      </c>
      <c r="H44" s="74" t="s">
        <v>2892</v>
      </c>
      <c r="I44" s="76" t="s">
        <v>2828</v>
      </c>
      <c r="J44" s="53" t="s">
        <v>38</v>
      </c>
      <c r="K44" s="59"/>
      <c r="L44" s="77"/>
      <c r="M44" s="61">
        <v>250.0</v>
      </c>
      <c r="N44" s="140"/>
      <c r="O44" s="87"/>
      <c r="P44" s="64"/>
      <c r="Q44" s="88"/>
      <c r="R44" s="89"/>
      <c r="S44" s="56">
        <v>125.0</v>
      </c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/>
      <c r="B45" s="53"/>
      <c r="C45" s="72"/>
      <c r="D45" s="83"/>
      <c r="E45" s="84"/>
      <c r="F45" s="53"/>
      <c r="G45" s="74"/>
      <c r="H45" s="74"/>
      <c r="I45" s="117"/>
      <c r="J45" s="53"/>
      <c r="K45" s="86"/>
      <c r="L45" s="77"/>
      <c r="M45" s="61"/>
      <c r="N45" s="141"/>
      <c r="O45" s="87"/>
      <c r="P45" s="64"/>
      <c r="Q45" s="88"/>
      <c r="R45" s="89"/>
      <c r="S45" s="56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/>
      <c r="B46" s="53"/>
      <c r="C46" s="72"/>
      <c r="D46" s="142"/>
      <c r="E46" s="84"/>
      <c r="F46" s="53"/>
      <c r="G46" s="74"/>
      <c r="H46" s="74"/>
      <c r="I46" s="117"/>
      <c r="J46" s="53"/>
      <c r="K46" s="59"/>
      <c r="L46" s="105"/>
      <c r="M46" s="61"/>
      <c r="N46" s="141"/>
      <c r="O46" s="87"/>
      <c r="P46" s="64"/>
      <c r="Q46" s="88"/>
      <c r="R46" s="89"/>
      <c r="S46" s="56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/>
      <c r="B47" s="53"/>
      <c r="C47" s="72"/>
      <c r="D47" s="55"/>
      <c r="E47" s="84"/>
      <c r="F47" s="53"/>
      <c r="G47" s="143"/>
      <c r="H47" s="143"/>
      <c r="I47" s="117"/>
      <c r="J47" s="103"/>
      <c r="K47" s="59"/>
      <c r="L47" s="77"/>
      <c r="M47" s="123"/>
      <c r="N47" s="141"/>
      <c r="O47" s="63"/>
      <c r="P47" s="112"/>
      <c r="Q47" s="65"/>
      <c r="R47" s="66"/>
      <c r="S47" s="56"/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/>
      <c r="B48" s="53"/>
      <c r="C48" s="54"/>
      <c r="D48" s="55"/>
      <c r="E48" s="84"/>
      <c r="F48" s="53"/>
      <c r="G48" s="74"/>
      <c r="H48" s="74"/>
      <c r="I48" s="85"/>
      <c r="J48" s="103"/>
      <c r="K48" s="59"/>
      <c r="L48" s="77"/>
      <c r="M48" s="145"/>
      <c r="N48" s="141"/>
      <c r="O48" s="87"/>
      <c r="P48" s="64"/>
      <c r="Q48" s="88"/>
      <c r="R48" s="89"/>
      <c r="S48" s="56"/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/>
      <c r="B49" s="53"/>
      <c r="C49" s="72"/>
      <c r="D49" s="55"/>
      <c r="E49" s="84"/>
      <c r="F49" s="53"/>
      <c r="G49" s="74"/>
      <c r="H49" s="74"/>
      <c r="I49" s="85"/>
      <c r="J49" s="103"/>
      <c r="K49" s="59"/>
      <c r="L49" s="77"/>
      <c r="M49" s="145"/>
      <c r="N49" s="141"/>
      <c r="O49" s="43"/>
      <c r="P49" s="44"/>
      <c r="Q49" s="45"/>
      <c r="R49" s="78"/>
      <c r="S49" s="56"/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/>
      <c r="B50" s="53"/>
      <c r="C50" s="72"/>
      <c r="D50" s="125"/>
      <c r="E50" s="56"/>
      <c r="F50" s="53"/>
      <c r="G50" s="74"/>
      <c r="H50" s="74"/>
      <c r="I50" s="146"/>
      <c r="J50" s="53"/>
      <c r="K50" s="86"/>
      <c r="L50" s="77"/>
      <c r="M50" s="145"/>
      <c r="N50" s="141"/>
      <c r="O50" s="63"/>
      <c r="P50" s="112"/>
      <c r="Q50" s="65"/>
      <c r="R50" s="66"/>
      <c r="S50" s="56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/>
      <c r="B51" s="53"/>
      <c r="C51" s="72"/>
      <c r="D51" s="147"/>
      <c r="E51" s="84"/>
      <c r="F51" s="53"/>
      <c r="G51" s="74"/>
      <c r="H51" s="74"/>
      <c r="I51" s="117"/>
      <c r="J51" s="103"/>
      <c r="K51" s="86"/>
      <c r="L51" s="77"/>
      <c r="M51" s="148"/>
      <c r="N51" s="141"/>
      <c r="O51" s="63"/>
      <c r="P51" s="112"/>
      <c r="Q51" s="65"/>
      <c r="R51" s="66"/>
      <c r="S51" s="56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54"/>
      <c r="E52" s="84"/>
      <c r="F52" s="53"/>
      <c r="G52" s="74"/>
      <c r="H52" s="74"/>
      <c r="I52" s="117"/>
      <c r="J52" s="103"/>
      <c r="K52" s="59"/>
      <c r="L52" s="105"/>
      <c r="M52" s="145"/>
      <c r="N52" s="149"/>
      <c r="O52" s="87"/>
      <c r="P52" s="64"/>
      <c r="Q52" s="88"/>
      <c r="R52" s="89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84"/>
      <c r="F53" s="53"/>
      <c r="G53" s="150"/>
      <c r="H53" s="150"/>
      <c r="I53" s="117"/>
      <c r="J53" s="103"/>
      <c r="K53" s="139"/>
      <c r="L53" s="77"/>
      <c r="M53" s="145"/>
      <c r="N53" s="141"/>
      <c r="O53" s="63"/>
      <c r="P53" s="112"/>
      <c r="Q53" s="65"/>
      <c r="R53" s="66"/>
      <c r="S53" s="56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151"/>
      <c r="F54" s="53"/>
      <c r="G54" s="74"/>
      <c r="H54" s="74"/>
      <c r="I54" s="117"/>
      <c r="J54" s="103"/>
      <c r="K54" s="59"/>
      <c r="L54" s="152"/>
      <c r="M54" s="145"/>
      <c r="N54" s="149"/>
      <c r="O54" s="87"/>
      <c r="P54" s="64"/>
      <c r="Q54" s="88"/>
      <c r="R54" s="89"/>
      <c r="S54" s="80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153"/>
      <c r="H55" s="153"/>
      <c r="I55" s="117"/>
      <c r="J55" s="103"/>
      <c r="K55" s="59"/>
      <c r="L55" s="77"/>
      <c r="M55" s="145"/>
      <c r="N55" s="155"/>
      <c r="O55" s="87"/>
      <c r="P55" s="64"/>
      <c r="Q55" s="88"/>
      <c r="R55" s="89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74"/>
      <c r="I56" s="117"/>
      <c r="J56" s="103"/>
      <c r="K56" s="156"/>
      <c r="L56" s="77"/>
      <c r="M56" s="145"/>
      <c r="N56" s="141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74"/>
      <c r="I57" s="117"/>
      <c r="J57" s="103"/>
      <c r="K57" s="157"/>
      <c r="L57" s="77"/>
      <c r="M57" s="145"/>
      <c r="N57" s="149"/>
      <c r="O57" s="130"/>
      <c r="P57" s="131"/>
      <c r="Q57" s="132"/>
      <c r="R57" s="133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72"/>
      <c r="E58" s="25"/>
      <c r="F58" s="53"/>
      <c r="G58" s="74"/>
      <c r="H58" s="74"/>
      <c r="I58" s="117"/>
      <c r="J58" s="103"/>
      <c r="K58" s="156"/>
      <c r="L58" s="77"/>
      <c r="M58" s="158"/>
      <c r="N58" s="149"/>
      <c r="O58" s="87"/>
      <c r="P58" s="64"/>
      <c r="Q58" s="88"/>
      <c r="R58" s="89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72"/>
      <c r="D59" s="121"/>
      <c r="E59" s="25"/>
      <c r="F59" s="53"/>
      <c r="G59" s="74"/>
      <c r="H59" s="74"/>
      <c r="I59" s="117"/>
      <c r="J59" s="103"/>
      <c r="K59" s="156"/>
      <c r="L59" s="77"/>
      <c r="M59" s="145"/>
      <c r="N59" s="155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54"/>
      <c r="D60" s="72"/>
      <c r="E60" s="25"/>
      <c r="F60" s="53"/>
      <c r="G60" s="74"/>
      <c r="H60" s="74"/>
      <c r="I60" s="117"/>
      <c r="J60" s="103"/>
      <c r="K60" s="156"/>
      <c r="L60" s="77"/>
      <c r="M60" s="145"/>
      <c r="N60" s="14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105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6"/>
      <c r="L62" s="77"/>
      <c r="M62" s="145"/>
      <c r="N62" s="159"/>
      <c r="O62" s="63"/>
      <c r="P62" s="112"/>
      <c r="Q62" s="65"/>
      <c r="R62" s="66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6"/>
      <c r="L63" s="77"/>
      <c r="M63" s="148"/>
      <c r="N63" s="159"/>
      <c r="O63" s="87"/>
      <c r="P63" s="64"/>
      <c r="Q63" s="88"/>
      <c r="R63" s="89"/>
      <c r="S63" s="56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6"/>
      <c r="L64" s="105"/>
      <c r="M64" s="148"/>
      <c r="N64" s="159"/>
      <c r="O64" s="63"/>
      <c r="P64" s="112"/>
      <c r="Q64" s="65"/>
      <c r="R64" s="66"/>
      <c r="S64" s="161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74"/>
      <c r="I65" s="117"/>
      <c r="J65" s="103"/>
      <c r="K65" s="157"/>
      <c r="L65" s="105"/>
      <c r="M65" s="145"/>
      <c r="N65" s="149"/>
      <c r="O65" s="87"/>
      <c r="P65" s="64"/>
      <c r="Q65" s="88"/>
      <c r="R65" s="89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74"/>
      <c r="I66" s="117"/>
      <c r="J66" s="103"/>
      <c r="K66" s="157"/>
      <c r="L66" s="105"/>
      <c r="M66" s="148"/>
      <c r="N66" s="155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25"/>
      <c r="F67" s="53"/>
      <c r="G67" s="74"/>
      <c r="H67" s="74"/>
      <c r="I67" s="117"/>
      <c r="J67" s="103"/>
      <c r="K67" s="156"/>
      <c r="L67" s="105"/>
      <c r="M67" s="148"/>
      <c r="N67" s="141"/>
      <c r="O67" s="63"/>
      <c r="P67" s="112"/>
      <c r="Q67" s="65"/>
      <c r="R67" s="66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3"/>
      <c r="L68" s="105"/>
      <c r="M68" s="145"/>
      <c r="N68" s="149"/>
      <c r="O68" s="87"/>
      <c r="P68" s="64"/>
      <c r="Q68" s="88"/>
      <c r="R68" s="89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74"/>
      <c r="I69" s="117"/>
      <c r="J69" s="103"/>
      <c r="K69" s="164"/>
      <c r="L69" s="105"/>
      <c r="M69" s="148"/>
      <c r="N69" s="149"/>
      <c r="O69" s="63"/>
      <c r="P69" s="112"/>
      <c r="Q69" s="65"/>
      <c r="R69" s="66"/>
      <c r="S69" s="56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56"/>
      <c r="L70" s="105"/>
      <c r="M70" s="165"/>
      <c r="N70" s="149"/>
      <c r="O70" s="63"/>
      <c r="P70" s="112"/>
      <c r="Q70" s="65"/>
      <c r="R70" s="66"/>
      <c r="S70" s="80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72"/>
      <c r="D71" s="72"/>
      <c r="E71" s="162"/>
      <c r="F71" s="53"/>
      <c r="G71" s="74"/>
      <c r="H71" s="74"/>
      <c r="I71" s="117"/>
      <c r="J71" s="103"/>
      <c r="K71" s="163"/>
      <c r="L71" s="77"/>
      <c r="M71" s="148"/>
      <c r="N71" s="149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167"/>
      <c r="E72" s="162"/>
      <c r="F72" s="53"/>
      <c r="G72" s="74"/>
      <c r="H72" s="74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56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72"/>
      <c r="E73" s="162"/>
      <c r="F73" s="53"/>
      <c r="G73" s="74"/>
      <c r="H73" s="74"/>
      <c r="I73" s="117"/>
      <c r="J73" s="103"/>
      <c r="K73" s="171"/>
      <c r="L73" s="105"/>
      <c r="M73" s="169"/>
      <c r="N73" s="170"/>
      <c r="O73" s="130"/>
      <c r="P73" s="131"/>
      <c r="Q73" s="132"/>
      <c r="R73" s="133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83"/>
      <c r="E74" s="162"/>
      <c r="F74" s="53"/>
      <c r="G74" s="74"/>
      <c r="H74" s="74"/>
      <c r="I74" s="85"/>
      <c r="J74" s="103"/>
      <c r="K74" s="168"/>
      <c r="L74" s="105"/>
      <c r="M74" s="172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74"/>
      <c r="I75" s="85"/>
      <c r="J75" s="103"/>
      <c r="K75" s="168"/>
      <c r="L75" s="77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162"/>
      <c r="F76" s="53"/>
      <c r="G76" s="74"/>
      <c r="H76" s="74"/>
      <c r="I76" s="85"/>
      <c r="J76" s="103"/>
      <c r="K76" s="171"/>
      <c r="L76" s="105"/>
      <c r="M76" s="169"/>
      <c r="N76" s="170"/>
      <c r="O76" s="63"/>
      <c r="P76" s="112"/>
      <c r="Q76" s="65"/>
      <c r="R76" s="66"/>
      <c r="S76" s="161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74"/>
      <c r="I77" s="85"/>
      <c r="J77" s="103"/>
      <c r="K77" s="171"/>
      <c r="L77" s="105"/>
      <c r="M77" s="169"/>
      <c r="N77" s="170"/>
      <c r="O77" s="63"/>
      <c r="P77" s="112"/>
      <c r="Q77" s="65"/>
      <c r="R77" s="66"/>
      <c r="S77" s="173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3"/>
      <c r="B78" s="53"/>
      <c r="C78" s="166"/>
      <c r="D78" s="72"/>
      <c r="E78" s="25"/>
      <c r="F78" s="53"/>
      <c r="G78" s="74"/>
      <c r="H78" s="74"/>
      <c r="I78" s="85"/>
      <c r="J78" s="103"/>
      <c r="K78" s="171"/>
      <c r="L78" s="105"/>
      <c r="M78" s="169"/>
      <c r="N78" s="170"/>
      <c r="O78" s="63"/>
      <c r="P78" s="112"/>
      <c r="Q78" s="65"/>
      <c r="R78" s="66"/>
      <c r="S78" s="161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4"/>
      <c r="I79" s="175"/>
      <c r="J79" s="103"/>
      <c r="K79" s="168"/>
      <c r="L79" s="105"/>
      <c r="M79" s="169"/>
      <c r="N79" s="170"/>
      <c r="O79" s="63"/>
      <c r="P79" s="112"/>
      <c r="Q79" s="65"/>
      <c r="R79" s="66"/>
      <c r="S79" s="177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4"/>
      <c r="I80" s="1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4"/>
      <c r="I81" s="175"/>
      <c r="J81" s="103"/>
      <c r="K81" s="168"/>
      <c r="L81" s="105"/>
      <c r="M81" s="169"/>
      <c r="N81" s="170"/>
      <c r="O81" s="63"/>
      <c r="P81" s="112"/>
      <c r="Q81" s="65"/>
      <c r="R81" s="6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4"/>
      <c r="I82" s="1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4"/>
      <c r="I83" s="1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4"/>
      <c r="I84" s="175"/>
      <c r="J84" s="103"/>
      <c r="K84" s="179"/>
      <c r="L84" s="180"/>
      <c r="M84" s="181"/>
      <c r="N84" s="182"/>
      <c r="O84" s="183"/>
      <c r="P84" s="184"/>
      <c r="Q84" s="185"/>
      <c r="R84" s="186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25"/>
      <c r="F85" s="53"/>
      <c r="G85" s="174"/>
      <c r="H85" s="174"/>
      <c r="I85" s="175"/>
      <c r="J85" s="103"/>
      <c r="K85" s="187"/>
      <c r="L85" s="180"/>
      <c r="M85" s="188"/>
      <c r="N85" s="189"/>
      <c r="O85" s="190"/>
      <c r="P85" s="191"/>
      <c r="Q85" s="192"/>
      <c r="R85" s="193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4"/>
      <c r="I86" s="1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4"/>
      <c r="I87" s="1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4"/>
      <c r="I88" s="1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4"/>
      <c r="I89" s="1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4"/>
      <c r="I90" s="1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4"/>
      <c r="I91" s="1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4"/>
      <c r="I92" s="1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03"/>
      <c r="B93" s="53"/>
      <c r="C93" s="166"/>
      <c r="D93" s="72"/>
      <c r="E93" s="162"/>
      <c r="F93" s="53"/>
      <c r="G93" s="174"/>
      <c r="H93" s="174"/>
      <c r="I93" s="175"/>
      <c r="J93" s="103"/>
      <c r="K93" s="179"/>
      <c r="L93" s="195"/>
      <c r="M93" s="181"/>
      <c r="N93" s="182"/>
      <c r="O93" s="196"/>
      <c r="P93" s="197"/>
      <c r="Q93" s="198"/>
      <c r="R93" s="199"/>
      <c r="S93" s="17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1"/>
      <c r="E94" s="202"/>
      <c r="F94" s="6"/>
      <c r="G94" s="203"/>
      <c r="H94" s="503"/>
      <c r="I94" s="205"/>
      <c r="J94" s="6"/>
      <c r="K94" s="206"/>
      <c r="R94" s="206"/>
      <c r="S94" s="208">
        <f>SUM(S7:S93)</f>
        <v>3525</v>
      </c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3"/>
      <c r="D95" s="209"/>
      <c r="E95" s="210"/>
      <c r="F95" s="2"/>
      <c r="G95" s="211"/>
      <c r="H95" s="504"/>
      <c r="I95" s="213"/>
      <c r="J95" s="2"/>
      <c r="K95" s="214" t="s">
        <v>20</v>
      </c>
      <c r="L95" s="215"/>
      <c r="R95" s="215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6"/>
      <c r="B96" s="6"/>
      <c r="C96" s="216"/>
      <c r="D96" s="17"/>
      <c r="E96" s="217"/>
      <c r="F96" s="218"/>
      <c r="G96" s="203"/>
      <c r="H96" s="4"/>
      <c r="I96" s="5"/>
      <c r="J96" s="2"/>
      <c r="K96" s="167">
        <f>SUM(K7:K93)</f>
        <v>2250</v>
      </c>
      <c r="L96" s="219" t="s">
        <v>29</v>
      </c>
      <c r="M96" s="220"/>
      <c r="R96" s="220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203"/>
      <c r="H97" s="4"/>
      <c r="I97" s="5"/>
      <c r="J97" s="2"/>
      <c r="K97" s="167">
        <f>SUM(K96*2%)</f>
        <v>45</v>
      </c>
      <c r="L97" s="221">
        <f>SUM(L7:L93)</f>
        <v>4650</v>
      </c>
      <c r="M97" s="222" t="s">
        <v>30</v>
      </c>
      <c r="R97" s="222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4"/>
      <c r="H98" s="4"/>
      <c r="I98" s="5"/>
      <c r="J98" s="2"/>
      <c r="K98" s="223"/>
      <c r="L98" s="83">
        <f>SUM(L97*2%)</f>
        <v>93</v>
      </c>
      <c r="M98" s="224" t="s">
        <v>31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"/>
      <c r="G99" s="226" t="s">
        <v>32</v>
      </c>
      <c r="H99" s="505">
        <f>SUM(K96,M99,O102,P103)</f>
        <v>6484</v>
      </c>
      <c r="I99" s="5"/>
      <c r="J99" s="2"/>
      <c r="K99" s="8"/>
      <c r="L99" s="223"/>
      <c r="M99" s="221">
        <f>SUM(M7:M93)</f>
        <v>1638</v>
      </c>
      <c r="N99" s="225"/>
      <c r="R99" s="225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505">
        <f>SUM(L97,N101,Q104)</f>
        <v>6650</v>
      </c>
      <c r="I100" s="5"/>
      <c r="J100" s="2"/>
      <c r="K100" s="8"/>
      <c r="L100" s="8"/>
      <c r="M100" s="83">
        <f>SUM(M99*1%)</f>
        <v>16.38</v>
      </c>
      <c r="N100" s="229" t="s">
        <v>34</v>
      </c>
      <c r="O100" s="206"/>
      <c r="R100" s="206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505">
        <f>SUM(R106)</f>
        <v>1050</v>
      </c>
      <c r="I101" s="5"/>
      <c r="J101" s="2"/>
      <c r="K101" s="8"/>
      <c r="L101" s="8"/>
      <c r="M101" s="18"/>
      <c r="N101" s="167">
        <f>SUM(N7:N93)</f>
        <v>1650</v>
      </c>
      <c r="O101" s="43" t="s">
        <v>14</v>
      </c>
      <c r="P101" s="230"/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231"/>
      <c r="H102" s="571"/>
      <c r="I102" s="5"/>
      <c r="J102" s="2"/>
      <c r="K102" s="8"/>
      <c r="L102" s="8"/>
      <c r="M102" s="2"/>
      <c r="N102" s="167">
        <f>SUM(N101*1%)</f>
        <v>16.5</v>
      </c>
      <c r="O102" s="167">
        <f>SUM(O7:O93)</f>
        <v>1700</v>
      </c>
      <c r="P102" s="44" t="s">
        <v>15</v>
      </c>
      <c r="Q102" s="230"/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4"/>
      <c r="H103" s="4"/>
      <c r="I103" s="5"/>
      <c r="J103" s="2"/>
      <c r="K103" s="8"/>
      <c r="L103" s="8"/>
      <c r="M103" s="2"/>
      <c r="N103" s="2"/>
      <c r="O103" s="167">
        <f>SUM(O102*1%)</f>
        <v>17</v>
      </c>
      <c r="P103" s="17">
        <f>SUM(P7:P93)</f>
        <v>896</v>
      </c>
      <c r="Q103" s="45" t="s">
        <v>16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506">
        <f>SUM(L10,O14,N17,L19,K21,L25,L30,Q31,P32,K33,L34,N36,L37,P40)</f>
        <v>5147</v>
      </c>
      <c r="I104" s="334">
        <f>SUM(O14,K21,L30,P32,N36,P40)</f>
        <v>2147</v>
      </c>
      <c r="J104" s="2"/>
      <c r="K104" s="8"/>
      <c r="L104" s="8"/>
      <c r="M104" s="2"/>
      <c r="N104" s="2"/>
      <c r="O104" s="8"/>
      <c r="P104" s="167">
        <f>SUM(P103*1%)</f>
        <v>8.96</v>
      </c>
      <c r="Q104" s="167">
        <f>SUM(Q7:Q94)</f>
        <v>350</v>
      </c>
      <c r="R104" s="230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507"/>
      <c r="I105" s="235"/>
      <c r="J105" s="2"/>
      <c r="K105" s="8"/>
      <c r="L105" s="8"/>
      <c r="M105" s="2"/>
      <c r="N105" s="2"/>
      <c r="O105" s="8"/>
      <c r="P105" s="8"/>
      <c r="Q105" s="167">
        <f>SUM(Q104*1%)</f>
        <v>3.5</v>
      </c>
      <c r="R105" s="46" t="s">
        <v>17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506">
        <f>SUM(R7,K8,L11,R12,O15,L16,M18,M20,L22,L23,N24,N27,K29,P35,N38,O39,L41,M44)</f>
        <v>6649</v>
      </c>
      <c r="I106" s="363">
        <f>SUM(N24,K29)</f>
        <v>700</v>
      </c>
      <c r="J106" s="2"/>
      <c r="K106" s="8"/>
      <c r="L106" s="8"/>
      <c r="M106" s="2"/>
      <c r="N106" s="2"/>
      <c r="O106" s="8"/>
      <c r="P106" s="8"/>
      <c r="Q106" s="18"/>
      <c r="R106" s="17">
        <f>SUM(R7:R93)</f>
        <v>1050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4"/>
      <c r="H107" s="4"/>
      <c r="I107" s="5"/>
      <c r="J107" s="2"/>
      <c r="K107" s="8"/>
      <c r="L107" s="8"/>
      <c r="M107" s="2"/>
      <c r="N107" s="2"/>
      <c r="O107" s="8"/>
      <c r="P107" s="8"/>
      <c r="Q107" s="2"/>
      <c r="R107" s="167">
        <f>SUM(R106*2%)</f>
        <v>21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44">
        <f>SUM(K9,O14,K21,N24,K29,L30,P32,N36,P40)</f>
        <v>3197</v>
      </c>
      <c r="I108" s="5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239" t="s">
        <v>295</v>
      </c>
      <c r="H109" s="344">
        <f>SUM(S8,S12,S14,S15,S18,S19,S21,S24,S27,S29,S30,S32,S36,S40)</f>
        <v>1050</v>
      </c>
      <c r="I109" s="5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4"/>
      <c r="I110" s="5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4"/>
      <c r="I111" s="5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4"/>
      <c r="I112" s="5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4"/>
      <c r="I113" s="5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4"/>
      <c r="I114" s="5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4"/>
      <c r="I115" s="5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4"/>
      <c r="I116" s="5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4"/>
      <c r="I117" s="5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4"/>
      <c r="I118" s="5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4"/>
      <c r="I119" s="5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4"/>
      <c r="I120" s="5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4"/>
      <c r="I121" s="5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4"/>
      <c r="I122" s="5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4"/>
      <c r="I123" s="5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4"/>
      <c r="I124" s="5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4"/>
      <c r="I125" s="5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4"/>
      <c r="I126" s="5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4"/>
      <c r="I127" s="5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4"/>
      <c r="I128" s="5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4"/>
      <c r="I129" s="5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4"/>
      <c r="I130" s="5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4"/>
      <c r="I131" s="5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4"/>
      <c r="I132" s="5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4"/>
      <c r="I133" s="5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4"/>
      <c r="I134" s="5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4"/>
      <c r="I135" s="5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4"/>
      <c r="I136" s="5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4"/>
      <c r="I137" s="5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4"/>
      <c r="I138" s="5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4"/>
      <c r="I139" s="5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4"/>
      <c r="I140" s="5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4"/>
      <c r="I141" s="5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4"/>
      <c r="I142" s="5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4"/>
      <c r="I143" s="5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4"/>
      <c r="I144" s="5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4"/>
      <c r="I145" s="5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4"/>
      <c r="I146" s="5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4"/>
      <c r="I147" s="5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4"/>
      <c r="I148" s="5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4"/>
      <c r="I149" s="5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4"/>
      <c r="I150" s="5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4"/>
      <c r="I151" s="5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4"/>
      <c r="I152" s="5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4"/>
      <c r="I153" s="5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4"/>
      <c r="I154" s="5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4"/>
      <c r="I155" s="5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4"/>
      <c r="I156" s="5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4"/>
      <c r="I157" s="5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4"/>
      <c r="I158" s="5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4"/>
      <c r="I159" s="5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4"/>
      <c r="I160" s="5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4"/>
      <c r="I161" s="5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4"/>
      <c r="I162" s="5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4"/>
      <c r="I163" s="5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4"/>
      <c r="I164" s="5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4"/>
      <c r="I165" s="5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4"/>
      <c r="I166" s="5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4"/>
      <c r="I167" s="5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4"/>
      <c r="I168" s="5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4"/>
      <c r="I169" s="5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4"/>
      <c r="I170" s="5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4"/>
      <c r="I171" s="5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4"/>
      <c r="I172" s="5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4"/>
      <c r="I173" s="5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4"/>
      <c r="I174" s="5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4"/>
      <c r="I175" s="5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4"/>
      <c r="I176" s="5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4"/>
      <c r="I177" s="5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4"/>
      <c r="I178" s="5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4"/>
      <c r="I179" s="5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4"/>
      <c r="I180" s="5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4"/>
      <c r="I181" s="5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4"/>
      <c r="I182" s="5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4"/>
      <c r="I183" s="5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4"/>
      <c r="I184" s="5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4"/>
      <c r="I185" s="5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4"/>
      <c r="I186" s="5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4"/>
      <c r="I187" s="5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4"/>
      <c r="I188" s="5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4"/>
      <c r="I189" s="5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4"/>
      <c r="I190" s="5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4"/>
      <c r="I191" s="5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4"/>
      <c r="I192" s="5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4"/>
      <c r="I193" s="5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4"/>
      <c r="I194" s="5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4"/>
      <c r="I195" s="5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4"/>
      <c r="I196" s="5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4"/>
      <c r="I197" s="5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4"/>
      <c r="I198" s="5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4"/>
      <c r="I199" s="5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4"/>
      <c r="I200" s="5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4"/>
      <c r="I201" s="5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4"/>
      <c r="I202" s="5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4"/>
      <c r="I203" s="5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4"/>
      <c r="I204" s="5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4"/>
      <c r="I205" s="5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4"/>
      <c r="I206" s="5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4"/>
      <c r="I207" s="5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4"/>
      <c r="I208" s="5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4"/>
      <c r="I209" s="5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4"/>
      <c r="I210" s="5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4"/>
      <c r="I211" s="5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4"/>
      <c r="I212" s="5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4"/>
      <c r="I213" s="5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4"/>
      <c r="I214" s="5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4"/>
      <c r="I215" s="5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4"/>
      <c r="I216" s="5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4"/>
      <c r="I217" s="5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4"/>
      <c r="I218" s="5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4"/>
      <c r="I219" s="5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4"/>
      <c r="I220" s="5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4"/>
      <c r="I221" s="5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4"/>
      <c r="I222" s="5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4"/>
      <c r="I223" s="5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4"/>
      <c r="I224" s="5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4"/>
      <c r="I225" s="5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124"/>
      <c r="D226" s="17"/>
      <c r="E226" s="2"/>
      <c r="F226" s="2"/>
      <c r="G226" s="4"/>
      <c r="H226" s="4"/>
      <c r="I226" s="5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4"/>
      <c r="I227" s="5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4"/>
      <c r="I228" s="5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4"/>
      <c r="I229" s="5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4"/>
      <c r="I230" s="5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4"/>
      <c r="I231" s="5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4"/>
      <c r="I232" s="5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4"/>
      <c r="I233" s="5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4"/>
      <c r="I234" s="5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4"/>
      <c r="I235" s="5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4"/>
      <c r="I236" s="5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4"/>
      <c r="I237" s="5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4"/>
      <c r="I238" s="5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4"/>
      <c r="I239" s="5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4"/>
      <c r="I240" s="5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4"/>
      <c r="I241" s="5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4"/>
      <c r="I242" s="5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4"/>
      <c r="I243" s="5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4"/>
      <c r="I244" s="5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4"/>
      <c r="I245" s="5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4"/>
      <c r="I246" s="5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4"/>
      <c r="I247" s="5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4"/>
      <c r="I248" s="5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4"/>
      <c r="I249" s="5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4"/>
      <c r="I250" s="5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4"/>
      <c r="I251" s="5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4"/>
      <c r="I252" s="5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4"/>
      <c r="I253" s="5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4"/>
      <c r="I254" s="5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4"/>
      <c r="I255" s="5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4"/>
      <c r="I256" s="5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4"/>
      <c r="I257" s="5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4"/>
      <c r="I258" s="5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4"/>
      <c r="I259" s="5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4"/>
      <c r="I260" s="5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4"/>
      <c r="I261" s="5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4"/>
      <c r="I262" s="5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4"/>
      <c r="I263" s="5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4"/>
      <c r="I264" s="5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4"/>
      <c r="I265" s="5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4"/>
      <c r="I266" s="5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4"/>
      <c r="I267" s="5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4"/>
      <c r="I268" s="5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4"/>
      <c r="I269" s="5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4"/>
      <c r="I270" s="5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4"/>
      <c r="I271" s="5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4"/>
      <c r="I272" s="5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4"/>
      <c r="I273" s="5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4"/>
      <c r="I274" s="5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4"/>
      <c r="I275" s="5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4"/>
      <c r="I276" s="5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4"/>
      <c r="I277" s="5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4"/>
      <c r="I278" s="5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4"/>
      <c r="I279" s="5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4"/>
      <c r="I280" s="5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4"/>
      <c r="I281" s="5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4"/>
      <c r="I282" s="5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4"/>
      <c r="I283" s="5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4"/>
      <c r="I284" s="5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4"/>
      <c r="I285" s="5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4"/>
      <c r="I286" s="5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4"/>
      <c r="I287" s="5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4"/>
      <c r="I288" s="5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4"/>
      <c r="I289" s="5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4"/>
      <c r="I290" s="5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4"/>
      <c r="I291" s="5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4"/>
      <c r="I292" s="5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4"/>
      <c r="I293" s="5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4"/>
      <c r="I294" s="5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4"/>
      <c r="I295" s="5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4"/>
      <c r="I296" s="5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4"/>
      <c r="I297" s="5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4"/>
      <c r="I298" s="5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4"/>
      <c r="I299" s="5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4"/>
      <c r="I300" s="5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4"/>
      <c r="I301" s="5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4"/>
      <c r="I302" s="5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4"/>
      <c r="I303" s="5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4"/>
      <c r="I304" s="5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4"/>
      <c r="I305" s="5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4"/>
      <c r="I306" s="5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4"/>
      <c r="I307" s="5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4"/>
      <c r="I308" s="5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4"/>
      <c r="I309" s="5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4"/>
      <c r="I310" s="5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4"/>
      <c r="I311" s="5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4"/>
      <c r="I312" s="5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4"/>
      <c r="I313" s="5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4"/>
      <c r="I314" s="5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4"/>
      <c r="I315" s="5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4"/>
      <c r="I316" s="5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4"/>
      <c r="I317" s="5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4"/>
      <c r="I318" s="5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4"/>
      <c r="I319" s="5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4"/>
      <c r="I320" s="5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4"/>
      <c r="I321" s="5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4"/>
      <c r="I322" s="5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4"/>
      <c r="I323" s="5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4"/>
      <c r="I324" s="5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4"/>
      <c r="I325" s="5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4"/>
      <c r="I326" s="5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4"/>
      <c r="I327" s="5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4"/>
      <c r="I328" s="5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4"/>
      <c r="I329" s="5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4"/>
      <c r="I330" s="5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4"/>
      <c r="I331" s="5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4"/>
      <c r="I332" s="5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4"/>
      <c r="I333" s="5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4"/>
      <c r="I334" s="5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4"/>
      <c r="I335" s="5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4"/>
      <c r="I336" s="5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4"/>
      <c r="I337" s="5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4"/>
      <c r="I338" s="5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4"/>
      <c r="I339" s="5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4"/>
      <c r="I340" s="5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4"/>
      <c r="I341" s="5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4"/>
      <c r="I342" s="5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4"/>
      <c r="I343" s="5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4"/>
      <c r="I344" s="5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4"/>
      <c r="I345" s="5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4"/>
      <c r="I346" s="5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4"/>
      <c r="I347" s="5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4"/>
      <c r="I348" s="5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4"/>
      <c r="I349" s="5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4"/>
      <c r="I350" s="5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4"/>
      <c r="I351" s="5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4"/>
      <c r="I352" s="5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4"/>
      <c r="I353" s="5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4"/>
      <c r="I354" s="5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4"/>
      <c r="I355" s="5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4"/>
      <c r="I356" s="5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4"/>
      <c r="I357" s="5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4"/>
      <c r="I358" s="5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4"/>
      <c r="I359" s="5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4"/>
      <c r="I360" s="5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4"/>
      <c r="I361" s="5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4"/>
      <c r="I362" s="5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4"/>
      <c r="I363" s="5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4"/>
      <c r="I364" s="5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4"/>
      <c r="I365" s="5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4"/>
      <c r="I366" s="5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4"/>
      <c r="I367" s="5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4"/>
      <c r="I368" s="5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4"/>
      <c r="I369" s="5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4"/>
      <c r="I370" s="5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4"/>
      <c r="I371" s="5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4"/>
      <c r="I372" s="5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4"/>
      <c r="I373" s="5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4"/>
      <c r="I374" s="5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4"/>
      <c r="I375" s="5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4"/>
      <c r="I376" s="5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4"/>
      <c r="I377" s="5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4"/>
      <c r="I378" s="5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4"/>
      <c r="I379" s="5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4"/>
      <c r="I380" s="5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4"/>
      <c r="I381" s="5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4"/>
      <c r="I382" s="5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4"/>
      <c r="I383" s="5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4"/>
      <c r="I384" s="5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4"/>
      <c r="I385" s="5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4"/>
      <c r="I386" s="5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4"/>
      <c r="I387" s="5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4"/>
      <c r="I388" s="5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4"/>
      <c r="I389" s="5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4"/>
      <c r="I390" s="5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4"/>
      <c r="I391" s="5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4"/>
      <c r="I392" s="5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4"/>
      <c r="I393" s="5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4"/>
      <c r="I394" s="5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4"/>
      <c r="I395" s="5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4"/>
      <c r="I396" s="5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4"/>
      <c r="I397" s="5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4"/>
      <c r="I398" s="5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4"/>
      <c r="I399" s="5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4"/>
      <c r="I400" s="5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4"/>
      <c r="I401" s="5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4"/>
      <c r="I402" s="5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4"/>
      <c r="I403" s="5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4"/>
      <c r="I404" s="5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4"/>
      <c r="I405" s="5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4"/>
      <c r="I406" s="5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4"/>
      <c r="I407" s="5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4"/>
      <c r="I408" s="5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4"/>
      <c r="I409" s="5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4"/>
      <c r="I410" s="5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4"/>
      <c r="I411" s="5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4"/>
      <c r="I412" s="5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4"/>
      <c r="I413" s="5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4"/>
      <c r="I414" s="5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4"/>
      <c r="I415" s="5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4"/>
      <c r="I416" s="5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4"/>
      <c r="I417" s="5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4"/>
      <c r="I418" s="5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4"/>
      <c r="I419" s="5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4"/>
      <c r="I420" s="5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4"/>
      <c r="I421" s="5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4"/>
      <c r="I422" s="5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4"/>
      <c r="I423" s="5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4"/>
      <c r="I424" s="5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4"/>
      <c r="I425" s="5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4"/>
      <c r="I426" s="5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4"/>
      <c r="I427" s="5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4"/>
      <c r="I428" s="5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4"/>
      <c r="I429" s="5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4"/>
      <c r="I430" s="5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4"/>
      <c r="I431" s="5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4"/>
      <c r="I432" s="5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4"/>
      <c r="I433" s="5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4"/>
      <c r="I434" s="5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4"/>
      <c r="I435" s="5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4"/>
      <c r="I436" s="5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4"/>
      <c r="I437" s="5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4"/>
      <c r="I438" s="5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4"/>
      <c r="I439" s="5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4"/>
      <c r="I440" s="5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4"/>
      <c r="I441" s="5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4"/>
      <c r="I442" s="5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4"/>
      <c r="I443" s="5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4"/>
      <c r="I444" s="5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4"/>
      <c r="I445" s="5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4"/>
      <c r="I446" s="5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4"/>
      <c r="I447" s="5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4"/>
      <c r="I448" s="5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4"/>
      <c r="I449" s="5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4"/>
      <c r="I450" s="5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4"/>
      <c r="I451" s="5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4"/>
      <c r="I452" s="5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4"/>
      <c r="I453" s="5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4"/>
      <c r="I454" s="5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4"/>
      <c r="I455" s="5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4"/>
      <c r="I456" s="5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4"/>
      <c r="I457" s="5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4"/>
      <c r="I458" s="5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4"/>
      <c r="I459" s="5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4"/>
      <c r="I460" s="5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4"/>
      <c r="I461" s="5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4"/>
      <c r="I462" s="5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4"/>
      <c r="I463" s="5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4"/>
      <c r="I464" s="5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4"/>
      <c r="I465" s="5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4"/>
      <c r="I466" s="5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4"/>
      <c r="I467" s="5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4"/>
      <c r="I468" s="5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4"/>
      <c r="I469" s="5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4"/>
      <c r="I470" s="5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4"/>
      <c r="I471" s="5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4"/>
      <c r="I472" s="5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4"/>
      <c r="I473" s="5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4"/>
      <c r="I474" s="5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4"/>
      <c r="I475" s="5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4"/>
      <c r="I476" s="5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4"/>
      <c r="I477" s="5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4"/>
      <c r="I478" s="5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4"/>
      <c r="I479" s="5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4"/>
      <c r="I480" s="5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4"/>
      <c r="I481" s="5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4"/>
      <c r="I482" s="5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4"/>
      <c r="I483" s="5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4"/>
      <c r="I484" s="5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4"/>
      <c r="I485" s="5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4"/>
      <c r="I486" s="5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4"/>
      <c r="I487" s="5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4"/>
      <c r="I488" s="5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4"/>
      <c r="I489" s="5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4"/>
      <c r="I490" s="5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4"/>
      <c r="I491" s="5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4"/>
      <c r="I492" s="5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4"/>
      <c r="I493" s="5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4"/>
      <c r="I494" s="5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4"/>
      <c r="I495" s="5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4"/>
      <c r="I496" s="5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4"/>
      <c r="I497" s="5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4"/>
      <c r="I498" s="5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4"/>
      <c r="I499" s="5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4"/>
      <c r="I500" s="5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4"/>
      <c r="I501" s="5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4"/>
      <c r="I502" s="5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4"/>
      <c r="I503" s="5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4"/>
      <c r="I504" s="5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4"/>
      <c r="I505" s="5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4"/>
      <c r="I506" s="5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4"/>
      <c r="I507" s="5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4"/>
      <c r="I508" s="5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4"/>
      <c r="I509" s="5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4"/>
      <c r="I510" s="5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4"/>
      <c r="I511" s="5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4"/>
      <c r="I512" s="5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4"/>
      <c r="I513" s="5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4"/>
      <c r="I514" s="5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4"/>
      <c r="I515" s="5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4"/>
      <c r="I516" s="5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4"/>
      <c r="I517" s="5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4"/>
      <c r="I518" s="5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4"/>
      <c r="I519" s="5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4"/>
      <c r="I520" s="5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4"/>
      <c r="I521" s="5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4"/>
      <c r="I522" s="5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4"/>
      <c r="I523" s="5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4"/>
      <c r="I524" s="5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4"/>
      <c r="I525" s="5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4"/>
      <c r="I526" s="5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4"/>
      <c r="I527" s="5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4"/>
      <c r="I528" s="5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4"/>
      <c r="I529" s="5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4"/>
      <c r="I530" s="5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4"/>
      <c r="I531" s="5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4"/>
      <c r="I532" s="5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4"/>
      <c r="I533" s="5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4"/>
      <c r="I534" s="5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4"/>
      <c r="I535" s="5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4"/>
      <c r="I536" s="5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4"/>
      <c r="I537" s="5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4"/>
      <c r="I538" s="5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4"/>
      <c r="I539" s="5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4"/>
      <c r="I540" s="5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4"/>
      <c r="I541" s="5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4"/>
      <c r="I542" s="5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4"/>
      <c r="I543" s="5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4"/>
      <c r="I544" s="5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4"/>
      <c r="I545" s="5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4"/>
      <c r="I546" s="5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4"/>
      <c r="I547" s="5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4"/>
      <c r="I548" s="5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4"/>
      <c r="I549" s="5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4"/>
      <c r="I550" s="5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4"/>
      <c r="I551" s="5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4"/>
      <c r="I552" s="5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4"/>
      <c r="I553" s="5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4"/>
      <c r="I554" s="5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4"/>
      <c r="I555" s="5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4"/>
      <c r="I556" s="5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4"/>
      <c r="I557" s="5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4"/>
      <c r="I558" s="5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4"/>
      <c r="I559" s="5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4"/>
      <c r="I560" s="5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4"/>
      <c r="I561" s="5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4"/>
      <c r="I562" s="5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4"/>
      <c r="I563" s="5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4"/>
      <c r="I564" s="5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4"/>
      <c r="I565" s="5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4"/>
      <c r="I566" s="5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4"/>
      <c r="I567" s="5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4"/>
      <c r="I568" s="5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4"/>
      <c r="I569" s="5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4"/>
      <c r="I570" s="5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4"/>
      <c r="I571" s="5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4"/>
      <c r="I572" s="5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4"/>
      <c r="I573" s="5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4"/>
      <c r="I574" s="5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4"/>
      <c r="I575" s="5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4"/>
      <c r="I576" s="5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4"/>
      <c r="I577" s="5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4"/>
      <c r="I578" s="5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4"/>
      <c r="I579" s="5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4"/>
      <c r="I580" s="5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4"/>
      <c r="I581" s="5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4"/>
      <c r="I582" s="5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4"/>
      <c r="I583" s="5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4"/>
      <c r="I584" s="5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4"/>
      <c r="I585" s="5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4"/>
      <c r="I586" s="5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4"/>
      <c r="I587" s="5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4"/>
      <c r="I588" s="5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4"/>
      <c r="I589" s="5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4"/>
      <c r="I590" s="5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4"/>
      <c r="I591" s="5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4"/>
      <c r="I592" s="5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4"/>
      <c r="I593" s="5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4"/>
      <c r="I594" s="5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4"/>
      <c r="I595" s="5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4"/>
      <c r="I596" s="5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4"/>
      <c r="I597" s="5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4"/>
      <c r="I598" s="5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4"/>
      <c r="I599" s="5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4"/>
      <c r="I600" s="5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4"/>
      <c r="I601" s="5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4"/>
      <c r="I602" s="5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4"/>
      <c r="I603" s="5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4"/>
      <c r="I604" s="5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4"/>
      <c r="I605" s="5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4"/>
      <c r="I606" s="5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4"/>
      <c r="I607" s="5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4"/>
      <c r="I608" s="5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4"/>
      <c r="I609" s="5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4"/>
      <c r="I610" s="5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4"/>
      <c r="I611" s="5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4"/>
      <c r="I612" s="5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4"/>
      <c r="I613" s="5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4"/>
      <c r="I614" s="5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4"/>
      <c r="I615" s="5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4"/>
      <c r="I616" s="5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4"/>
      <c r="I617" s="5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4"/>
      <c r="I618" s="5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4"/>
      <c r="I619" s="5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4"/>
      <c r="I620" s="5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4"/>
      <c r="I621" s="5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4"/>
      <c r="I622" s="5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4"/>
      <c r="I623" s="5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4"/>
      <c r="I624" s="5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4"/>
      <c r="I625" s="5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4"/>
      <c r="I626" s="5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4"/>
      <c r="I627" s="5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4"/>
      <c r="I628" s="5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4"/>
      <c r="I629" s="5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4"/>
      <c r="I630" s="5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4"/>
      <c r="I631" s="5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4"/>
      <c r="I632" s="5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4"/>
      <c r="I633" s="5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4"/>
      <c r="I634" s="5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4"/>
      <c r="I635" s="5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4"/>
      <c r="I636" s="5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4"/>
      <c r="I637" s="5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4"/>
      <c r="I638" s="5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4"/>
      <c r="I639" s="5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4"/>
      <c r="I640" s="5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4"/>
      <c r="I641" s="5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4"/>
      <c r="I642" s="5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4"/>
      <c r="I643" s="5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4"/>
      <c r="I644" s="5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4"/>
      <c r="I645" s="5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4"/>
      <c r="I646" s="5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4"/>
      <c r="I647" s="5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4"/>
      <c r="I648" s="5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4"/>
      <c r="I649" s="5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4"/>
      <c r="I650" s="5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4"/>
      <c r="I651" s="5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4"/>
      <c r="I652" s="5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4"/>
      <c r="I653" s="5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4"/>
      <c r="I654" s="5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4"/>
      <c r="I655" s="5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4"/>
      <c r="I656" s="5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4"/>
      <c r="I657" s="5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4"/>
      <c r="I658" s="5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4"/>
      <c r="I659" s="5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4"/>
      <c r="I660" s="5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4"/>
      <c r="I661" s="5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4"/>
      <c r="I662" s="5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4"/>
      <c r="I663" s="5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4"/>
      <c r="I664" s="5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4"/>
      <c r="I665" s="5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4"/>
      <c r="I666" s="5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4"/>
      <c r="I667" s="5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4"/>
      <c r="I668" s="5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4"/>
      <c r="I669" s="5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4"/>
      <c r="I670" s="5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4"/>
      <c r="I671" s="5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4"/>
      <c r="I672" s="5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4"/>
      <c r="I673" s="5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4"/>
      <c r="I674" s="5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4"/>
      <c r="I675" s="5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4"/>
      <c r="I676" s="5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4"/>
      <c r="I677" s="5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4"/>
      <c r="I678" s="5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4"/>
      <c r="I679" s="5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4"/>
      <c r="I680" s="5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4"/>
      <c r="I681" s="5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4"/>
      <c r="I682" s="5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4"/>
      <c r="I683" s="5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4"/>
      <c r="I684" s="5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4"/>
      <c r="I685" s="5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4"/>
      <c r="I686" s="5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4"/>
      <c r="I687" s="5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4"/>
      <c r="I688" s="5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4"/>
      <c r="I689" s="5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4"/>
      <c r="I690" s="5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4"/>
      <c r="I691" s="5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4"/>
      <c r="I692" s="5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4"/>
      <c r="I693" s="5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4"/>
      <c r="I694" s="5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4"/>
      <c r="I695" s="5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4"/>
      <c r="I696" s="5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4"/>
      <c r="I697" s="5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4"/>
      <c r="I698" s="5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4"/>
      <c r="I699" s="5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4"/>
      <c r="I700" s="5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4"/>
      <c r="I701" s="5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4"/>
      <c r="I702" s="5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4"/>
      <c r="I703" s="5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4"/>
      <c r="I704" s="5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4"/>
      <c r="I705" s="5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4"/>
      <c r="I706" s="5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4"/>
      <c r="I707" s="5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4"/>
      <c r="I708" s="5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4"/>
      <c r="I709" s="5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4"/>
      <c r="I710" s="5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4"/>
      <c r="I711" s="5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4"/>
      <c r="I712" s="5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4"/>
      <c r="I713" s="5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4"/>
      <c r="I714" s="5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4"/>
      <c r="I715" s="5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4"/>
      <c r="I716" s="5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4"/>
      <c r="I717" s="5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4"/>
      <c r="I718" s="5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4"/>
      <c r="I719" s="5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4"/>
      <c r="I720" s="5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4"/>
      <c r="I721" s="5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4"/>
      <c r="I722" s="5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4"/>
      <c r="I723" s="5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4"/>
      <c r="I724" s="5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4"/>
      <c r="I725" s="5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4"/>
      <c r="I726" s="5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4"/>
      <c r="I727" s="5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4"/>
      <c r="I728" s="5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4"/>
      <c r="I729" s="5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4"/>
      <c r="I730" s="5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4"/>
      <c r="I731" s="5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4"/>
      <c r="I732" s="5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4"/>
      <c r="I733" s="5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4"/>
      <c r="I734" s="5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4"/>
      <c r="I735" s="5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4"/>
      <c r="I736" s="5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4"/>
      <c r="I737" s="5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4"/>
      <c r="I738" s="5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4"/>
      <c r="I739" s="5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4"/>
      <c r="I740" s="5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4"/>
      <c r="I741" s="5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4"/>
      <c r="I742" s="5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4"/>
      <c r="I743" s="5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4"/>
      <c r="I744" s="5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4"/>
      <c r="I745" s="5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4"/>
      <c r="I746" s="5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4"/>
      <c r="I747" s="5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4"/>
      <c r="I748" s="5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4"/>
      <c r="I749" s="5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4"/>
      <c r="I750" s="5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4"/>
      <c r="I751" s="5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4"/>
      <c r="I752" s="5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4"/>
      <c r="I753" s="5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4"/>
      <c r="I754" s="5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4"/>
      <c r="I755" s="5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4"/>
      <c r="I756" s="5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4"/>
      <c r="I757" s="5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4"/>
      <c r="I758" s="5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4"/>
      <c r="I759" s="5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4"/>
      <c r="I760" s="5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4"/>
      <c r="I761" s="5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4"/>
      <c r="I762" s="5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4"/>
      <c r="I763" s="5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4"/>
      <c r="I764" s="5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4"/>
      <c r="I765" s="5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4"/>
      <c r="I766" s="5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4"/>
      <c r="I767" s="5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4"/>
      <c r="I768" s="5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4"/>
      <c r="I769" s="5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4"/>
      <c r="I770" s="5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4"/>
      <c r="I771" s="5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4"/>
      <c r="I772" s="5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4"/>
      <c r="I773" s="5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4"/>
      <c r="I774" s="5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4"/>
      <c r="I775" s="5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4"/>
      <c r="I776" s="5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4"/>
      <c r="I777" s="5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4"/>
      <c r="I778" s="5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4"/>
      <c r="I779" s="5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4"/>
      <c r="I780" s="5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4"/>
      <c r="I781" s="5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4"/>
      <c r="I782" s="5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4"/>
      <c r="I783" s="5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4"/>
      <c r="I784" s="5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4"/>
      <c r="I785" s="5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4"/>
      <c r="I786" s="5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4"/>
      <c r="I787" s="5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4"/>
      <c r="I788" s="5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4"/>
      <c r="I789" s="5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4"/>
      <c r="I790" s="5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4"/>
      <c r="I791" s="5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4"/>
      <c r="I792" s="5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4"/>
      <c r="I793" s="5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4"/>
      <c r="I794" s="5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4"/>
      <c r="I795" s="5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4"/>
      <c r="I796" s="5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4"/>
      <c r="I797" s="5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4"/>
      <c r="I798" s="5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4"/>
      <c r="I799" s="5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4"/>
      <c r="I800" s="5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4"/>
      <c r="I801" s="5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4"/>
      <c r="I802" s="5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4"/>
      <c r="I803" s="5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4"/>
      <c r="I804" s="5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4"/>
      <c r="I805" s="5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4"/>
      <c r="I806" s="5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4"/>
      <c r="I807" s="5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4"/>
      <c r="I808" s="5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4"/>
      <c r="I809" s="5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4"/>
      <c r="I810" s="5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4"/>
      <c r="I811" s="5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4"/>
      <c r="I812" s="5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4"/>
      <c r="I813" s="5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4"/>
      <c r="I814" s="5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4"/>
      <c r="I815" s="5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4"/>
      <c r="I816" s="5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4"/>
      <c r="I817" s="5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4"/>
      <c r="I818" s="5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4"/>
      <c r="I819" s="5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4"/>
      <c r="I820" s="5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4"/>
      <c r="I821" s="5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4"/>
      <c r="I822" s="5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4"/>
      <c r="I823" s="5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4"/>
      <c r="I824" s="5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4"/>
      <c r="I825" s="5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4"/>
      <c r="I826" s="5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4"/>
      <c r="I827" s="5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4"/>
      <c r="I828" s="5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4"/>
      <c r="I829" s="5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4"/>
      <c r="I830" s="5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4"/>
      <c r="I831" s="5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4"/>
      <c r="I832" s="5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4"/>
      <c r="I833" s="5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4"/>
      <c r="I834" s="5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4"/>
      <c r="I835" s="5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4"/>
      <c r="I836" s="5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4"/>
      <c r="I837" s="5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4"/>
      <c r="I838" s="5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4"/>
      <c r="I839" s="5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4"/>
      <c r="I840" s="5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4"/>
      <c r="I841" s="5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4"/>
      <c r="I842" s="5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4"/>
      <c r="I843" s="5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4"/>
      <c r="I844" s="5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4"/>
      <c r="I845" s="5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4"/>
      <c r="I846" s="5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4"/>
      <c r="I847" s="5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4"/>
      <c r="I848" s="5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4"/>
      <c r="I849" s="5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4"/>
      <c r="I850" s="5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4"/>
      <c r="I851" s="5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4"/>
      <c r="I852" s="5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4"/>
      <c r="I853" s="5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4"/>
      <c r="I854" s="5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4"/>
      <c r="I855" s="5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4"/>
      <c r="I856" s="5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4"/>
      <c r="I857" s="5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4"/>
      <c r="I858" s="5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4"/>
      <c r="I859" s="5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4"/>
      <c r="I860" s="5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4"/>
      <c r="I861" s="5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4"/>
      <c r="I862" s="5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4"/>
      <c r="I863" s="5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4"/>
      <c r="I864" s="5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4"/>
      <c r="I865" s="5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4"/>
      <c r="I866" s="5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4"/>
      <c r="I867" s="5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4"/>
      <c r="I868" s="5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4"/>
      <c r="I869" s="5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4"/>
      <c r="I870" s="5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4"/>
      <c r="I871" s="5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4"/>
      <c r="I872" s="5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4"/>
      <c r="I873" s="5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4"/>
      <c r="I874" s="5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4"/>
      <c r="I875" s="5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4"/>
      <c r="I876" s="5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4"/>
      <c r="I877" s="5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4"/>
      <c r="I878" s="5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4"/>
      <c r="I879" s="5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4"/>
      <c r="I880" s="5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4"/>
      <c r="I881" s="5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4"/>
      <c r="I882" s="5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4"/>
      <c r="I883" s="5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4"/>
      <c r="I884" s="5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4"/>
      <c r="I885" s="5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4"/>
      <c r="I886" s="5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4"/>
      <c r="I887" s="5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4"/>
      <c r="I888" s="5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4"/>
      <c r="I889" s="5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4"/>
      <c r="I890" s="5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4"/>
      <c r="I891" s="5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4"/>
      <c r="I892" s="5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4"/>
      <c r="I893" s="5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4"/>
      <c r="I894" s="5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4"/>
      <c r="I895" s="5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4"/>
      <c r="I896" s="5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4"/>
      <c r="I897" s="5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4"/>
      <c r="I898" s="5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4"/>
      <c r="I899" s="5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4"/>
      <c r="I900" s="5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4"/>
      <c r="I901" s="5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4"/>
      <c r="I902" s="5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4"/>
      <c r="I903" s="5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4"/>
      <c r="I904" s="5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4"/>
      <c r="I905" s="5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4"/>
      <c r="I906" s="5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4"/>
      <c r="I907" s="5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4"/>
      <c r="I908" s="5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4"/>
      <c r="I909" s="5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4"/>
      <c r="I910" s="5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4"/>
      <c r="I911" s="5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4"/>
      <c r="I912" s="5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4"/>
      <c r="I913" s="5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4"/>
      <c r="I914" s="5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4"/>
      <c r="I915" s="5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4"/>
      <c r="I916" s="5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4"/>
      <c r="I917" s="5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4"/>
      <c r="I918" s="5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4"/>
      <c r="I919" s="5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4"/>
      <c r="I920" s="5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4"/>
      <c r="I921" s="5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4"/>
      <c r="I922" s="5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4"/>
      <c r="I923" s="5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4"/>
      <c r="I924" s="5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4"/>
      <c r="I925" s="5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4"/>
      <c r="I926" s="5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4"/>
      <c r="I927" s="5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4"/>
      <c r="I928" s="5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4"/>
      <c r="I929" s="5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4"/>
      <c r="I930" s="5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4"/>
      <c r="I931" s="5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4"/>
      <c r="I932" s="5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4"/>
      <c r="I933" s="5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4"/>
      <c r="I934" s="5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4"/>
      <c r="I935" s="5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4"/>
      <c r="I936" s="5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4"/>
      <c r="I937" s="5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4"/>
      <c r="I938" s="5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4"/>
      <c r="I939" s="5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4"/>
      <c r="I940" s="5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4"/>
      <c r="I941" s="5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4"/>
      <c r="I942" s="5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4"/>
      <c r="I943" s="5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4"/>
      <c r="I944" s="5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4"/>
      <c r="I945" s="5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4"/>
      <c r="I946" s="5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4"/>
      <c r="I947" s="5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4"/>
      <c r="I948" s="5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4"/>
      <c r="I949" s="5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4"/>
      <c r="I950" s="5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4"/>
      <c r="I951" s="5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4"/>
      <c r="I952" s="5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4"/>
      <c r="I953" s="5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4"/>
      <c r="I954" s="5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4"/>
      <c r="I955" s="5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4"/>
      <c r="I956" s="5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4"/>
      <c r="I957" s="5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4"/>
      <c r="I958" s="5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4"/>
      <c r="I959" s="5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4"/>
      <c r="I960" s="5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4"/>
      <c r="I961" s="5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4"/>
      <c r="I962" s="5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4"/>
      <c r="I963" s="5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4"/>
      <c r="I964" s="5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4"/>
      <c r="I965" s="5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4"/>
      <c r="I966" s="5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4"/>
      <c r="I967" s="5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4"/>
      <c r="I968" s="5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4"/>
      <c r="I969" s="5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4"/>
      <c r="I970" s="5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4"/>
      <c r="I971" s="5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4"/>
      <c r="I972" s="5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4"/>
      <c r="I973" s="5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4"/>
      <c r="I974" s="5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4"/>
      <c r="I975" s="5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4"/>
      <c r="I976" s="5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4"/>
      <c r="I977" s="5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4"/>
      <c r="I978" s="5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4"/>
      <c r="I979" s="5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4"/>
      <c r="I980" s="5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4"/>
      <c r="I981" s="5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4"/>
      <c r="I982" s="5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4"/>
      <c r="I983" s="5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4"/>
      <c r="I984" s="5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4"/>
      <c r="I985" s="5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4"/>
      <c r="I986" s="5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4"/>
      <c r="I987" s="5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4"/>
      <c r="I988" s="5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4"/>
      <c r="I989" s="5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4"/>
      <c r="I990" s="5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4"/>
      <c r="I991" s="5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4"/>
      <c r="I992" s="5"/>
      <c r="J992" s="2"/>
      <c r="K992" s="8"/>
      <c r="L992" s="8"/>
      <c r="M992" s="2"/>
      <c r="N992" s="2"/>
      <c r="O992" s="8"/>
      <c r="P992" s="8"/>
      <c r="Q992" s="2"/>
      <c r="R992" s="2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4"/>
      <c r="I993" s="5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4"/>
      <c r="I994" s="5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4"/>
      <c r="I995" s="5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4"/>
      <c r="I996" s="5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4"/>
      <c r="I997" s="5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4"/>
      <c r="I998" s="5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4"/>
      <c r="I999" s="5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5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W1000" s="8"/>
      <c r="X1000" s="8"/>
      <c r="Y1000" s="8"/>
      <c r="Z1000" s="8"/>
      <c r="AA1000" s="8"/>
      <c r="AB1000" s="8"/>
    </row>
    <row r="1001">
      <c r="A1001" s="2"/>
      <c r="B1001" s="2"/>
      <c r="C1001" s="241"/>
      <c r="D1001" s="241"/>
      <c r="E1001" s="2"/>
      <c r="F1001" s="2"/>
      <c r="G1001" s="4"/>
      <c r="H1001" s="4"/>
      <c r="I1001" s="5"/>
      <c r="J1001" s="2"/>
      <c r="K1001" s="8"/>
      <c r="L1001" s="8"/>
      <c r="M1001" s="2"/>
      <c r="N1001" s="2"/>
      <c r="O1001" s="8"/>
      <c r="P1001" s="8"/>
      <c r="Q1001" s="2"/>
      <c r="R1001" s="2"/>
      <c r="S1001" s="8"/>
      <c r="V1001" s="8"/>
      <c r="Y1001" s="8"/>
      <c r="Z1001" s="8"/>
      <c r="AA1001" s="8"/>
      <c r="AB1001" s="8"/>
    </row>
    <row r="1002">
      <c r="G1002" s="242"/>
      <c r="H1002" s="242"/>
      <c r="M1002" s="243"/>
      <c r="N1002" s="243"/>
      <c r="Q1002" s="243"/>
      <c r="R1002" s="243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W6:X6"/>
    <mergeCell ref="T13:U13"/>
    <mergeCell ref="K94:Q94"/>
    <mergeCell ref="L95:Q95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E7:E93 E210:F1001">
      <formula1>"Vinicius,Gustavo,Kaua,Wesley,Caio,Julia,Thiago,Daniel,Jhonatas,Diogo,Caio Ferreira,Kaicky,Pamelah,Caio Alves,Camila,Wiliam ,Gabriel ,Marco,Fernanda 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3.63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0.0</v>
      </c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33"/>
      <c r="Q5" s="26"/>
      <c r="R5" s="26"/>
      <c r="S5" s="32"/>
      <c r="T5" s="8"/>
      <c r="U5" s="8"/>
      <c r="V5" s="8"/>
      <c r="W5" s="8"/>
      <c r="X5" s="8"/>
      <c r="Y5" s="8"/>
      <c r="Z5" s="8"/>
      <c r="AA5" s="8"/>
      <c r="AB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SUM(K7:K93)</f>
        <v>725</v>
      </c>
      <c r="V6" s="51"/>
      <c r="W6" s="52" t="s">
        <v>21</v>
      </c>
      <c r="X6" s="11"/>
      <c r="Y6" s="8"/>
      <c r="Z6" s="8"/>
      <c r="AA6" s="8"/>
      <c r="AB6" s="8"/>
    </row>
    <row r="7">
      <c r="A7" s="53" t="s">
        <v>48</v>
      </c>
      <c r="B7" s="53" t="s">
        <v>49</v>
      </c>
      <c r="C7" s="54"/>
      <c r="D7" s="120" t="s">
        <v>2893</v>
      </c>
      <c r="E7" s="56" t="s">
        <v>216</v>
      </c>
      <c r="F7" s="53" t="s">
        <v>721</v>
      </c>
      <c r="G7" s="516" t="s">
        <v>2894</v>
      </c>
      <c r="H7" s="57" t="s">
        <v>2895</v>
      </c>
      <c r="I7" s="58">
        <v>4.191781982E9</v>
      </c>
      <c r="J7" s="53" t="s">
        <v>70</v>
      </c>
      <c r="K7" s="59">
        <v>375.0</v>
      </c>
      <c r="L7" s="60"/>
      <c r="M7" s="61"/>
      <c r="N7" s="62"/>
      <c r="O7" s="63"/>
      <c r="P7" s="64"/>
      <c r="Q7" s="65"/>
      <c r="R7" s="89"/>
      <c r="S7" s="68">
        <v>50.0</v>
      </c>
      <c r="T7" s="69" t="s">
        <v>12</v>
      </c>
      <c r="U7" s="70">
        <f>SUM(M7:M94)</f>
        <v>0</v>
      </c>
      <c r="V7" s="8"/>
      <c r="W7" s="42" t="s">
        <v>13</v>
      </c>
      <c r="X7" s="71">
        <f>SUM(N7:N93)</f>
        <v>0</v>
      </c>
      <c r="Y7" s="8"/>
      <c r="Z7" s="8"/>
      <c r="AA7" s="8"/>
      <c r="AB7" s="8"/>
    </row>
    <row r="8">
      <c r="A8" s="53" t="s">
        <v>48</v>
      </c>
      <c r="B8" s="53" t="s">
        <v>49</v>
      </c>
      <c r="C8" s="72"/>
      <c r="D8" s="73" t="s">
        <v>2896</v>
      </c>
      <c r="E8" s="56" t="s">
        <v>76</v>
      </c>
      <c r="F8" s="53" t="s">
        <v>59</v>
      </c>
      <c r="G8" s="405" t="s">
        <v>2897</v>
      </c>
      <c r="H8" s="75" t="s">
        <v>2898</v>
      </c>
      <c r="I8" s="76" t="s">
        <v>2899</v>
      </c>
      <c r="J8" s="53" t="s">
        <v>70</v>
      </c>
      <c r="K8" s="59"/>
      <c r="L8" s="77">
        <v>250.0</v>
      </c>
      <c r="M8" s="61"/>
      <c r="N8" s="62"/>
      <c r="O8" s="43"/>
      <c r="P8" s="44"/>
      <c r="Q8" s="45"/>
      <c r="R8" s="78"/>
      <c r="S8" s="80">
        <v>50.0</v>
      </c>
      <c r="T8" s="44" t="s">
        <v>15</v>
      </c>
      <c r="U8" s="81">
        <f>SUM(P7:P93)</f>
        <v>0</v>
      </c>
      <c r="V8" s="8"/>
      <c r="W8" s="40" t="s">
        <v>11</v>
      </c>
      <c r="X8" s="82">
        <f>SUM(L7:L93)</f>
        <v>2130</v>
      </c>
      <c r="Y8" s="8"/>
      <c r="Z8" s="8"/>
      <c r="AA8" s="8"/>
      <c r="AB8" s="8"/>
    </row>
    <row r="9">
      <c r="A9" s="53" t="s">
        <v>48</v>
      </c>
      <c r="B9" s="53" t="s">
        <v>49</v>
      </c>
      <c r="C9" s="72"/>
      <c r="D9" s="73" t="s">
        <v>2900</v>
      </c>
      <c r="E9" s="56" t="s">
        <v>76</v>
      </c>
      <c r="F9" s="53" t="s">
        <v>721</v>
      </c>
      <c r="G9" s="405" t="s">
        <v>2901</v>
      </c>
      <c r="H9" s="85" t="s">
        <v>2902</v>
      </c>
      <c r="I9" s="58" t="s">
        <v>2903</v>
      </c>
      <c r="J9" s="53" t="s">
        <v>70</v>
      </c>
      <c r="K9" s="86"/>
      <c r="L9" s="77">
        <v>350.0</v>
      </c>
      <c r="M9" s="61"/>
      <c r="N9" s="62"/>
      <c r="O9" s="87"/>
      <c r="P9" s="64"/>
      <c r="Q9" s="88"/>
      <c r="R9" s="89"/>
      <c r="S9" s="80">
        <v>50.0</v>
      </c>
      <c r="T9" s="43" t="s">
        <v>22</v>
      </c>
      <c r="U9" s="90">
        <f>SUM(O7:O93)</f>
        <v>900</v>
      </c>
      <c r="V9" s="8"/>
      <c r="W9" s="45" t="s">
        <v>16</v>
      </c>
      <c r="X9" s="73">
        <f>SUM(Q7:Q93)</f>
        <v>0</v>
      </c>
      <c r="Y9" s="8"/>
      <c r="Z9" s="8"/>
      <c r="AA9" s="8"/>
      <c r="AB9" s="8"/>
    </row>
    <row r="10">
      <c r="A10" s="53" t="s">
        <v>48</v>
      </c>
      <c r="B10" s="53" t="s">
        <v>49</v>
      </c>
      <c r="C10" s="91"/>
      <c r="D10" s="73" t="s">
        <v>2904</v>
      </c>
      <c r="E10" s="56" t="s">
        <v>76</v>
      </c>
      <c r="F10" s="53" t="s">
        <v>721</v>
      </c>
      <c r="G10" s="403" t="s">
        <v>2905</v>
      </c>
      <c r="H10" s="85" t="s">
        <v>2906</v>
      </c>
      <c r="I10" s="92" t="s">
        <v>2907</v>
      </c>
      <c r="J10" s="53" t="s">
        <v>70</v>
      </c>
      <c r="K10" s="86"/>
      <c r="L10" s="93">
        <v>350.0</v>
      </c>
      <c r="M10" s="61"/>
      <c r="N10" s="94"/>
      <c r="O10" s="87"/>
      <c r="P10" s="64"/>
      <c r="Q10" s="88"/>
      <c r="R10" s="89"/>
      <c r="S10" s="80">
        <v>50.0</v>
      </c>
      <c r="T10" s="90"/>
      <c r="U10" s="90"/>
      <c r="V10" s="8"/>
      <c r="W10" s="95" t="s">
        <v>23</v>
      </c>
      <c r="X10" s="96">
        <f>SUM(X7:X9)</f>
        <v>2130</v>
      </c>
      <c r="Y10" s="8"/>
      <c r="Z10" s="8"/>
      <c r="AA10" s="8"/>
      <c r="AB10" s="8"/>
    </row>
    <row r="11" ht="16.5" customHeight="1">
      <c r="A11" s="53" t="s">
        <v>57</v>
      </c>
      <c r="B11" s="53" t="s">
        <v>49</v>
      </c>
      <c r="C11" s="54"/>
      <c r="D11" s="120" t="s">
        <v>2908</v>
      </c>
      <c r="E11" s="56" t="s">
        <v>129</v>
      </c>
      <c r="F11" s="53" t="s">
        <v>721</v>
      </c>
      <c r="G11" s="405" t="s">
        <v>2909</v>
      </c>
      <c r="H11" s="75" t="s">
        <v>2910</v>
      </c>
      <c r="I11" s="76">
        <v>1.6997043605E10</v>
      </c>
      <c r="J11" s="53" t="s">
        <v>38</v>
      </c>
      <c r="K11" s="59"/>
      <c r="L11" s="77"/>
      <c r="M11" s="97"/>
      <c r="N11" s="62"/>
      <c r="O11" s="43">
        <v>350.0</v>
      </c>
      <c r="P11" s="44"/>
      <c r="Q11" s="45"/>
      <c r="R11" s="78"/>
      <c r="S11" s="80">
        <v>50.0</v>
      </c>
      <c r="T11" s="98" t="s">
        <v>24</v>
      </c>
      <c r="U11" s="99">
        <f>SUM(U6:U10)</f>
        <v>1625</v>
      </c>
      <c r="V11" s="8"/>
      <c r="W11" s="8"/>
      <c r="X11" s="8"/>
      <c r="Y11" s="8"/>
      <c r="Z11" s="8"/>
      <c r="AA11" s="8"/>
      <c r="AB11" s="8"/>
    </row>
    <row r="12">
      <c r="A12" s="53" t="s">
        <v>57</v>
      </c>
      <c r="B12" s="53" t="s">
        <v>49</v>
      </c>
      <c r="C12" s="72"/>
      <c r="D12" s="73"/>
      <c r="E12" s="56" t="s">
        <v>109</v>
      </c>
      <c r="F12" s="53" t="s">
        <v>721</v>
      </c>
      <c r="G12" s="403" t="s">
        <v>2911</v>
      </c>
      <c r="H12" s="75" t="s">
        <v>2912</v>
      </c>
      <c r="I12" s="58" t="s">
        <v>2913</v>
      </c>
      <c r="J12" s="53" t="s">
        <v>38</v>
      </c>
      <c r="K12" s="59">
        <v>350.0</v>
      </c>
      <c r="L12" s="77"/>
      <c r="M12" s="61"/>
      <c r="N12" s="62"/>
      <c r="O12" s="43"/>
      <c r="P12" s="44"/>
      <c r="Q12" s="45"/>
      <c r="R12" s="78"/>
      <c r="S12" s="80">
        <v>50.0</v>
      </c>
      <c r="T12" s="100"/>
      <c r="U12" s="101"/>
      <c r="V12" s="8"/>
      <c r="W12" s="95" t="s">
        <v>25</v>
      </c>
      <c r="X12" s="96">
        <f>SUM(X10+U11+U15)</f>
        <v>3755</v>
      </c>
      <c r="Y12" s="8"/>
      <c r="Z12" s="8"/>
      <c r="AA12" s="8"/>
      <c r="AB12" s="8"/>
    </row>
    <row r="13">
      <c r="A13" s="53" t="s">
        <v>48</v>
      </c>
      <c r="B13" s="53" t="s">
        <v>49</v>
      </c>
      <c r="C13" s="72"/>
      <c r="D13" s="73" t="s">
        <v>2914</v>
      </c>
      <c r="E13" s="56" t="s">
        <v>500</v>
      </c>
      <c r="F13" s="53"/>
      <c r="G13" s="405" t="s">
        <v>2915</v>
      </c>
      <c r="H13" s="75" t="s">
        <v>697</v>
      </c>
      <c r="I13" s="92">
        <v>1.1972483359E10</v>
      </c>
      <c r="J13" s="53" t="s">
        <v>38</v>
      </c>
      <c r="K13" s="59"/>
      <c r="L13" s="77"/>
      <c r="M13" s="61"/>
      <c r="N13" s="62"/>
      <c r="O13" s="87">
        <v>200.0</v>
      </c>
      <c r="P13" s="64"/>
      <c r="Q13" s="88"/>
      <c r="R13" s="89"/>
      <c r="S13" s="80">
        <v>50.0</v>
      </c>
      <c r="T13" s="102" t="s">
        <v>26</v>
      </c>
      <c r="V13" s="8"/>
      <c r="W13" s="8"/>
      <c r="X13" s="8"/>
      <c r="Y13" s="8"/>
      <c r="Z13" s="8"/>
      <c r="AA13" s="8"/>
      <c r="AB13" s="8"/>
    </row>
    <row r="14">
      <c r="A14" s="53" t="s">
        <v>48</v>
      </c>
      <c r="B14" s="53" t="s">
        <v>49</v>
      </c>
      <c r="C14" s="72"/>
      <c r="D14" s="73" t="s">
        <v>2916</v>
      </c>
      <c r="E14" s="56" t="s">
        <v>76</v>
      </c>
      <c r="F14" s="53" t="s">
        <v>721</v>
      </c>
      <c r="G14" s="405" t="s">
        <v>2917</v>
      </c>
      <c r="H14" s="85" t="s">
        <v>2918</v>
      </c>
      <c r="I14" s="76" t="s">
        <v>2919</v>
      </c>
      <c r="J14" s="53" t="s">
        <v>70</v>
      </c>
      <c r="K14" s="59"/>
      <c r="L14" s="77">
        <v>330.0</v>
      </c>
      <c r="M14" s="61"/>
      <c r="N14" s="62"/>
      <c r="O14" s="87"/>
      <c r="P14" s="64"/>
      <c r="Q14" s="88"/>
      <c r="R14" s="89"/>
      <c r="S14" s="80">
        <v>50.0</v>
      </c>
      <c r="T14" s="104" t="s">
        <v>17</v>
      </c>
      <c r="U14" s="90">
        <f>SUM(R7:R93)</f>
        <v>0</v>
      </c>
      <c r="V14" s="8"/>
      <c r="W14" s="8"/>
      <c r="X14" s="8"/>
      <c r="Y14" s="8"/>
      <c r="Z14" s="8"/>
      <c r="AA14" s="8"/>
      <c r="AB14" s="8"/>
    </row>
    <row r="15">
      <c r="A15" s="53" t="s">
        <v>48</v>
      </c>
      <c r="B15" s="53" t="s">
        <v>49</v>
      </c>
      <c r="C15" s="54"/>
      <c r="D15" s="73" t="s">
        <v>2920</v>
      </c>
      <c r="E15" s="56" t="s">
        <v>121</v>
      </c>
      <c r="F15" s="53" t="s">
        <v>59</v>
      </c>
      <c r="G15" s="405" t="s">
        <v>2921</v>
      </c>
      <c r="H15" s="85" t="s">
        <v>2922</v>
      </c>
      <c r="I15" s="76" t="s">
        <v>2923</v>
      </c>
      <c r="J15" s="53" t="s">
        <v>70</v>
      </c>
      <c r="K15" s="59"/>
      <c r="L15" s="77">
        <v>250.0</v>
      </c>
      <c r="M15" s="61"/>
      <c r="N15" s="106"/>
      <c r="O15" s="43"/>
      <c r="P15" s="44"/>
      <c r="Q15" s="45"/>
      <c r="R15" s="78"/>
      <c r="S15" s="80">
        <v>50.0</v>
      </c>
      <c r="T15" s="98" t="s">
        <v>27</v>
      </c>
      <c r="U15" s="99">
        <f>SUM(U14)</f>
        <v>0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54"/>
      <c r="D16" s="73" t="s">
        <v>2924</v>
      </c>
      <c r="E16" s="56" t="s">
        <v>109</v>
      </c>
      <c r="F16" s="53" t="s">
        <v>721</v>
      </c>
      <c r="G16" s="405" t="s">
        <v>2925</v>
      </c>
      <c r="H16" s="85" t="s">
        <v>2926</v>
      </c>
      <c r="I16" s="58">
        <v>6.984844374E9</v>
      </c>
      <c r="J16" s="53" t="s">
        <v>38</v>
      </c>
      <c r="K16" s="59"/>
      <c r="L16" s="60">
        <v>350.0</v>
      </c>
      <c r="M16" s="61"/>
      <c r="N16" s="62"/>
      <c r="O16" s="87"/>
      <c r="P16" s="64"/>
      <c r="Q16" s="88"/>
      <c r="R16" s="89"/>
      <c r="S16" s="80">
        <v>50.0</v>
      </c>
      <c r="T16" s="107"/>
      <c r="U16" s="108"/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 t="s">
        <v>49</v>
      </c>
      <c r="C17" s="72"/>
      <c r="D17" s="73" t="s">
        <v>2927</v>
      </c>
      <c r="E17" s="56" t="s">
        <v>121</v>
      </c>
      <c r="F17" s="53" t="s">
        <v>59</v>
      </c>
      <c r="G17" s="405" t="s">
        <v>2928</v>
      </c>
      <c r="H17" s="57" t="s">
        <v>2929</v>
      </c>
      <c r="I17" s="58">
        <v>2.7995006787E10</v>
      </c>
      <c r="J17" s="53" t="s">
        <v>70</v>
      </c>
      <c r="K17" s="59"/>
      <c r="L17" s="60">
        <v>250.0</v>
      </c>
      <c r="M17" s="61"/>
      <c r="N17" s="62"/>
      <c r="O17" s="87"/>
      <c r="P17" s="64"/>
      <c r="Q17" s="88"/>
      <c r="R17" s="89"/>
      <c r="S17" s="80">
        <v>50.0</v>
      </c>
      <c r="T17" s="8"/>
      <c r="U17" s="8"/>
      <c r="V17" s="8"/>
      <c r="W17" s="8"/>
      <c r="X17" s="110"/>
      <c r="Y17" s="8"/>
      <c r="Z17" s="8"/>
      <c r="AA17" s="8"/>
      <c r="AB17" s="8"/>
    </row>
    <row r="18" ht="15.75" customHeight="1">
      <c r="A18" s="53" t="s">
        <v>48</v>
      </c>
      <c r="B18" s="53" t="s">
        <v>49</v>
      </c>
      <c r="C18" s="72"/>
      <c r="D18" s="83"/>
      <c r="E18" s="56" t="s">
        <v>76</v>
      </c>
      <c r="F18" s="53" t="s">
        <v>721</v>
      </c>
      <c r="G18" s="405" t="s">
        <v>2930</v>
      </c>
      <c r="H18" s="85" t="s">
        <v>2865</v>
      </c>
      <c r="I18" s="255">
        <v>8.199836675E9</v>
      </c>
      <c r="J18" s="53" t="s">
        <v>70</v>
      </c>
      <c r="K18" s="59"/>
      <c r="L18" s="77"/>
      <c r="M18" s="111"/>
      <c r="N18" s="62"/>
      <c r="O18" s="87">
        <v>350.0</v>
      </c>
      <c r="P18" s="112"/>
      <c r="Q18" s="88"/>
      <c r="R18" s="66"/>
      <c r="S18" s="80">
        <v>50.0</v>
      </c>
      <c r="T18" s="113"/>
      <c r="U18" s="114"/>
      <c r="V18" s="8"/>
      <c r="W18" s="8"/>
      <c r="X18" s="8"/>
      <c r="Y18" s="8"/>
      <c r="Z18" s="8"/>
      <c r="AA18" s="8"/>
      <c r="AB18" s="8"/>
    </row>
    <row r="19" ht="17.25" customHeight="1">
      <c r="A19" s="53"/>
      <c r="B19" s="53"/>
      <c r="C19" s="72"/>
      <c r="D19" s="83"/>
      <c r="E19" s="56"/>
      <c r="F19" s="53"/>
      <c r="G19" s="74"/>
      <c r="H19" s="85"/>
      <c r="I19" s="58"/>
      <c r="J19" s="103"/>
      <c r="K19" s="59"/>
      <c r="L19" s="77"/>
      <c r="M19" s="111"/>
      <c r="N19" s="62"/>
      <c r="O19" s="87"/>
      <c r="P19" s="64"/>
      <c r="Q19" s="88"/>
      <c r="R19" s="89"/>
      <c r="S19" s="80"/>
      <c r="T19" s="113"/>
      <c r="U19" s="114"/>
      <c r="V19" s="8"/>
      <c r="W19" s="8"/>
      <c r="X19" s="8"/>
      <c r="Y19" s="8"/>
      <c r="Z19" s="8"/>
      <c r="AA19" s="8"/>
      <c r="AB19" s="8"/>
    </row>
    <row r="20">
      <c r="A20" s="53"/>
      <c r="B20" s="53"/>
      <c r="C20" s="72"/>
      <c r="D20" s="83"/>
      <c r="E20" s="56"/>
      <c r="F20" s="53"/>
      <c r="G20" s="74"/>
      <c r="H20" s="85"/>
      <c r="I20" s="76"/>
      <c r="J20" s="103"/>
      <c r="K20" s="59"/>
      <c r="L20" s="77"/>
      <c r="M20" s="61"/>
      <c r="N20" s="115"/>
      <c r="O20" s="87"/>
      <c r="P20" s="64"/>
      <c r="Q20" s="88"/>
      <c r="R20" s="89"/>
      <c r="S20" s="80"/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/>
      <c r="B21" s="53"/>
      <c r="C21" s="72"/>
      <c r="D21" s="73"/>
      <c r="E21" s="84"/>
      <c r="F21" s="53"/>
      <c r="G21" s="74"/>
      <c r="H21" s="85"/>
      <c r="I21" s="92"/>
      <c r="J21" s="103"/>
      <c r="K21" s="59"/>
      <c r="L21" s="77"/>
      <c r="M21" s="61"/>
      <c r="N21" s="115"/>
      <c r="O21" s="87"/>
      <c r="P21" s="64"/>
      <c r="Q21" s="88"/>
      <c r="R21" s="89"/>
      <c r="S21" s="80"/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/>
      <c r="B22" s="53"/>
      <c r="C22" s="72"/>
      <c r="D22" s="83"/>
      <c r="E22" s="56"/>
      <c r="F22" s="53"/>
      <c r="G22" s="74"/>
      <c r="H22" s="85"/>
      <c r="I22" s="92"/>
      <c r="J22" s="53"/>
      <c r="K22" s="59"/>
      <c r="L22" s="77"/>
      <c r="M22" s="61"/>
      <c r="N22" s="106"/>
      <c r="O22" s="87"/>
      <c r="P22" s="64"/>
      <c r="Q22" s="88"/>
      <c r="R22" s="89"/>
      <c r="S22" s="80"/>
      <c r="T22" s="8"/>
      <c r="U22" s="8"/>
      <c r="V22" s="8"/>
      <c r="W22" s="8"/>
      <c r="X22" s="8"/>
      <c r="Y22" s="8"/>
      <c r="Z22" s="8"/>
      <c r="AA22" s="8"/>
      <c r="AB22" s="8"/>
    </row>
    <row r="23">
      <c r="A23" s="53"/>
      <c r="B23" s="53"/>
      <c r="C23" s="72"/>
      <c r="D23" s="73"/>
      <c r="E23" s="84"/>
      <c r="F23" s="53"/>
      <c r="G23" s="74"/>
      <c r="H23" s="85"/>
      <c r="I23" s="76"/>
      <c r="J23" s="103"/>
      <c r="K23" s="59"/>
      <c r="L23" s="77"/>
      <c r="M23" s="61"/>
      <c r="N23" s="62"/>
      <c r="O23" s="87"/>
      <c r="P23" s="64"/>
      <c r="Q23" s="88"/>
      <c r="R23" s="89"/>
      <c r="S23" s="80"/>
      <c r="T23" s="8"/>
      <c r="U23" s="8"/>
      <c r="V23" s="8"/>
      <c r="W23" s="8"/>
      <c r="X23" s="8"/>
      <c r="Y23" s="8"/>
      <c r="Z23" s="8"/>
      <c r="AA23" s="8"/>
      <c r="AB23" s="8"/>
    </row>
    <row r="24" ht="17.25" customHeight="1">
      <c r="A24" s="53"/>
      <c r="B24" s="53"/>
      <c r="C24" s="72"/>
      <c r="D24" s="121"/>
      <c r="E24" s="56"/>
      <c r="F24" s="53"/>
      <c r="G24" s="500"/>
      <c r="H24" s="57"/>
      <c r="I24" s="58"/>
      <c r="J24" s="53"/>
      <c r="K24" s="116"/>
      <c r="L24" s="77"/>
      <c r="M24" s="61"/>
      <c r="N24" s="62"/>
      <c r="O24" s="87"/>
      <c r="P24" s="64"/>
      <c r="Q24" s="88"/>
      <c r="R24" s="89"/>
      <c r="S24" s="80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53"/>
      <c r="B25" s="53"/>
      <c r="C25" s="72"/>
      <c r="D25" s="54"/>
      <c r="E25" s="84"/>
      <c r="F25" s="53"/>
      <c r="G25" s="74"/>
      <c r="H25" s="85"/>
      <c r="I25" s="76"/>
      <c r="J25" s="53"/>
      <c r="K25" s="59"/>
      <c r="L25" s="60"/>
      <c r="M25" s="97"/>
      <c r="N25" s="106"/>
      <c r="O25" s="87"/>
      <c r="P25" s="64"/>
      <c r="Q25" s="88"/>
      <c r="R25" s="89"/>
      <c r="S25" s="80"/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/>
      <c r="B26" s="53"/>
      <c r="C26" s="54"/>
      <c r="D26" s="73"/>
      <c r="E26" s="84"/>
      <c r="F26" s="53"/>
      <c r="G26" s="74"/>
      <c r="H26" s="85"/>
      <c r="I26" s="117"/>
      <c r="J26" s="53"/>
      <c r="K26" s="86"/>
      <c r="L26" s="77"/>
      <c r="M26" s="61"/>
      <c r="N26" s="106"/>
      <c r="O26" s="87"/>
      <c r="P26" s="112"/>
      <c r="Q26" s="65"/>
      <c r="R26" s="66"/>
      <c r="S26" s="80"/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/>
      <c r="B27" s="53"/>
      <c r="C27" s="54"/>
      <c r="D27" s="83"/>
      <c r="E27" s="56"/>
      <c r="F27" s="53"/>
      <c r="G27" s="500"/>
      <c r="H27" s="57"/>
      <c r="I27" s="58"/>
      <c r="J27" s="103"/>
      <c r="K27" s="119"/>
      <c r="L27" s="77"/>
      <c r="M27" s="111"/>
      <c r="N27" s="62"/>
      <c r="O27" s="87"/>
      <c r="P27" s="64"/>
      <c r="Q27" s="88"/>
      <c r="R27" s="89"/>
      <c r="S27" s="80"/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/>
      <c r="B28" s="53"/>
      <c r="C28" s="54"/>
      <c r="D28" s="73"/>
      <c r="E28" s="56"/>
      <c r="F28" s="53"/>
      <c r="G28" s="74"/>
      <c r="H28" s="85"/>
      <c r="I28" s="58"/>
      <c r="J28" s="53"/>
      <c r="K28" s="59"/>
      <c r="L28" s="77"/>
      <c r="M28" s="61"/>
      <c r="N28" s="115"/>
      <c r="O28" s="87"/>
      <c r="P28" s="64"/>
      <c r="Q28" s="88"/>
      <c r="R28" s="89"/>
      <c r="S28" s="80"/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/>
      <c r="B29" s="53"/>
      <c r="C29" s="54"/>
      <c r="D29" s="120"/>
      <c r="E29" s="56"/>
      <c r="F29" s="53"/>
      <c r="G29" s="74"/>
      <c r="H29" s="85"/>
      <c r="I29" s="58"/>
      <c r="J29" s="53"/>
      <c r="K29" s="59"/>
      <c r="L29" s="77"/>
      <c r="M29" s="61"/>
      <c r="N29" s="62"/>
      <c r="O29" s="87"/>
      <c r="P29" s="64"/>
      <c r="Q29" s="88"/>
      <c r="R29" s="89"/>
      <c r="S29" s="80"/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/>
      <c r="B30" s="53"/>
      <c r="C30" s="72"/>
      <c r="D30" s="55"/>
      <c r="E30" s="84"/>
      <c r="F30" s="53"/>
      <c r="G30" s="74"/>
      <c r="H30" s="85"/>
      <c r="I30" s="117"/>
      <c r="J30" s="103"/>
      <c r="K30" s="59"/>
      <c r="L30" s="60"/>
      <c r="M30" s="61"/>
      <c r="N30" s="62"/>
      <c r="O30" s="87"/>
      <c r="P30" s="64"/>
      <c r="Q30" s="88"/>
      <c r="R30" s="89"/>
      <c r="S30" s="80"/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/>
      <c r="B31" s="53"/>
      <c r="C31" s="121"/>
      <c r="D31" s="120"/>
      <c r="E31" s="56"/>
      <c r="F31" s="53"/>
      <c r="G31" s="74"/>
      <c r="H31" s="85"/>
      <c r="I31" s="117"/>
      <c r="J31" s="103"/>
      <c r="K31" s="59"/>
      <c r="L31" s="77"/>
      <c r="M31" s="61"/>
      <c r="N31" s="106"/>
      <c r="O31" s="43"/>
      <c r="P31" s="44"/>
      <c r="Q31" s="45"/>
      <c r="R31" s="78"/>
      <c r="S31" s="80"/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/>
      <c r="B32" s="53"/>
      <c r="C32" s="72"/>
      <c r="D32" s="120"/>
      <c r="E32" s="84"/>
      <c r="F32" s="53"/>
      <c r="G32" s="594"/>
      <c r="H32" s="122"/>
      <c r="I32" s="255"/>
      <c r="J32" s="103"/>
      <c r="K32" s="59"/>
      <c r="L32" s="77"/>
      <c r="M32" s="123"/>
      <c r="N32" s="62"/>
      <c r="O32" s="87"/>
      <c r="P32" s="64"/>
      <c r="Q32" s="88"/>
      <c r="R32" s="89"/>
      <c r="S32" s="80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/>
      <c r="B33" s="53"/>
      <c r="C33" s="124"/>
      <c r="D33" s="73"/>
      <c r="E33" s="56"/>
      <c r="F33" s="53"/>
      <c r="G33" s="74"/>
      <c r="H33" s="85"/>
      <c r="I33" s="117"/>
      <c r="J33" s="103"/>
      <c r="K33" s="59"/>
      <c r="L33" s="77"/>
      <c r="M33" s="123"/>
      <c r="N33" s="62"/>
      <c r="O33" s="87"/>
      <c r="P33" s="64"/>
      <c r="Q33" s="88"/>
      <c r="R33" s="89"/>
      <c r="S33" s="56"/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/>
      <c r="B34" s="53"/>
      <c r="C34" s="72"/>
      <c r="D34" s="125"/>
      <c r="E34" s="56"/>
      <c r="F34" s="53"/>
      <c r="G34" s="74"/>
      <c r="H34" s="85"/>
      <c r="I34" s="117"/>
      <c r="J34" s="53"/>
      <c r="K34" s="59"/>
      <c r="L34" s="77"/>
      <c r="M34" s="111"/>
      <c r="N34" s="62"/>
      <c r="O34" s="63"/>
      <c r="P34" s="112"/>
      <c r="Q34" s="65"/>
      <c r="R34" s="66"/>
      <c r="S34" s="56"/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/>
      <c r="B35" s="53"/>
      <c r="C35" s="72"/>
      <c r="D35" s="126"/>
      <c r="E35" s="84"/>
      <c r="F35" s="53"/>
      <c r="G35" s="74"/>
      <c r="H35" s="85"/>
      <c r="I35" s="255"/>
      <c r="J35" s="103"/>
      <c r="K35" s="59"/>
      <c r="L35" s="77"/>
      <c r="M35" s="97"/>
      <c r="N35" s="62"/>
      <c r="O35" s="43"/>
      <c r="P35" s="44"/>
      <c r="Q35" s="45"/>
      <c r="R35" s="78"/>
      <c r="S35" s="56"/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/>
      <c r="B36" s="53"/>
      <c r="C36" s="54"/>
      <c r="D36" s="142"/>
      <c r="E36" s="84"/>
      <c r="F36" s="53"/>
      <c r="G36" s="496"/>
      <c r="H36" s="85"/>
      <c r="I36" s="255"/>
      <c r="J36" s="103"/>
      <c r="K36" s="86"/>
      <c r="L36" s="77"/>
      <c r="M36" s="61"/>
      <c r="N36" s="62"/>
      <c r="O36" s="87"/>
      <c r="P36" s="64"/>
      <c r="Q36" s="88"/>
      <c r="R36" s="89"/>
      <c r="S36" s="56"/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/>
      <c r="B37" s="53"/>
      <c r="C37" s="54"/>
      <c r="D37" s="55"/>
      <c r="E37" s="56"/>
      <c r="F37" s="53"/>
      <c r="G37" s="150"/>
      <c r="H37" s="75"/>
      <c r="I37" s="85"/>
      <c r="J37" s="103"/>
      <c r="K37" s="86"/>
      <c r="L37" s="77"/>
      <c r="M37" s="61"/>
      <c r="N37" s="62"/>
      <c r="O37" s="87"/>
      <c r="P37" s="64"/>
      <c r="Q37" s="88"/>
      <c r="R37" s="89"/>
      <c r="S37" s="56"/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/>
      <c r="B38" s="53"/>
      <c r="C38" s="54"/>
      <c r="D38" s="120"/>
      <c r="E38" s="56"/>
      <c r="F38" s="53"/>
      <c r="G38" s="129"/>
      <c r="H38" s="129"/>
      <c r="I38" s="255"/>
      <c r="J38" s="53"/>
      <c r="K38" s="59"/>
      <c r="L38" s="77"/>
      <c r="M38" s="61"/>
      <c r="N38" s="62"/>
      <c r="O38" s="63"/>
      <c r="P38" s="112"/>
      <c r="Q38" s="65"/>
      <c r="R38" s="66"/>
      <c r="S38" s="56"/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/>
      <c r="B39" s="53"/>
      <c r="C39" s="72"/>
      <c r="D39" s="120"/>
      <c r="E39" s="56"/>
      <c r="F39" s="53"/>
      <c r="G39" s="74"/>
      <c r="H39" s="85"/>
      <c r="I39" s="117"/>
      <c r="J39" s="103"/>
      <c r="K39" s="59"/>
      <c r="L39" s="77"/>
      <c r="M39" s="61"/>
      <c r="N39" s="62"/>
      <c r="O39" s="43"/>
      <c r="P39" s="131"/>
      <c r="Q39" s="132"/>
      <c r="R39" s="133"/>
      <c r="S39" s="56"/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/>
      <c r="B40" s="53"/>
      <c r="C40" s="72"/>
      <c r="D40" s="55"/>
      <c r="E40" s="56"/>
      <c r="F40" s="53"/>
      <c r="G40" s="595"/>
      <c r="H40" s="85"/>
      <c r="I40" s="596"/>
      <c r="J40" s="103"/>
      <c r="K40" s="119"/>
      <c r="L40" s="77"/>
      <c r="M40" s="61"/>
      <c r="N40" s="62"/>
      <c r="O40" s="87"/>
      <c r="P40" s="64"/>
      <c r="Q40" s="88"/>
      <c r="R40" s="89"/>
      <c r="S40" s="56"/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/>
      <c r="B41" s="53"/>
      <c r="C41" s="72"/>
      <c r="D41" s="83"/>
      <c r="E41" s="84"/>
      <c r="F41" s="53"/>
      <c r="G41" s="74"/>
      <c r="H41" s="85"/>
      <c r="I41" s="117"/>
      <c r="J41" s="103"/>
      <c r="K41" s="59"/>
      <c r="L41" s="77"/>
      <c r="M41" s="97"/>
      <c r="N41" s="134"/>
      <c r="O41" s="87"/>
      <c r="P41" s="64"/>
      <c r="Q41" s="88"/>
      <c r="R41" s="89"/>
      <c r="S41" s="56"/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/>
      <c r="B42" s="53"/>
      <c r="C42" s="72"/>
      <c r="D42" s="55"/>
      <c r="E42" s="56"/>
      <c r="F42" s="53"/>
      <c r="G42" s="137"/>
      <c r="H42" s="85"/>
      <c r="I42" s="117"/>
      <c r="J42" s="103"/>
      <c r="K42" s="59"/>
      <c r="L42" s="77"/>
      <c r="M42" s="61"/>
      <c r="N42" s="135"/>
      <c r="O42" s="87"/>
      <c r="P42" s="64"/>
      <c r="Q42" s="88"/>
      <c r="R42" s="89"/>
      <c r="S42" s="56"/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/>
      <c r="B43" s="53"/>
      <c r="C43" s="54"/>
      <c r="D43" s="136"/>
      <c r="E43" s="84"/>
      <c r="F43" s="53"/>
      <c r="G43" s="137"/>
      <c r="H43" s="138"/>
      <c r="I43" s="129"/>
      <c r="J43" s="103"/>
      <c r="K43" s="139"/>
      <c r="L43" s="77"/>
      <c r="M43" s="61"/>
      <c r="N43" s="134"/>
      <c r="O43" s="87"/>
      <c r="P43" s="64"/>
      <c r="Q43" s="88"/>
      <c r="R43" s="89"/>
      <c r="S43" s="56"/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/>
      <c r="B44" s="53"/>
      <c r="C44" s="54"/>
      <c r="D44" s="83"/>
      <c r="E44" s="56"/>
      <c r="F44" s="53"/>
      <c r="G44" s="74"/>
      <c r="H44" s="85"/>
      <c r="I44" s="117"/>
      <c r="J44" s="53"/>
      <c r="K44" s="59"/>
      <c r="L44" s="77"/>
      <c r="M44" s="61"/>
      <c r="N44" s="140"/>
      <c r="O44" s="87"/>
      <c r="P44" s="64"/>
      <c r="Q44" s="88"/>
      <c r="R44" s="89"/>
      <c r="S44" s="56"/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/>
      <c r="B45" s="53"/>
      <c r="C45" s="72"/>
      <c r="D45" s="83"/>
      <c r="E45" s="84"/>
      <c r="F45" s="53"/>
      <c r="G45" s="74"/>
      <c r="H45" s="85"/>
      <c r="I45" s="117"/>
      <c r="J45" s="53"/>
      <c r="K45" s="86"/>
      <c r="L45" s="77"/>
      <c r="M45" s="61"/>
      <c r="N45" s="141"/>
      <c r="O45" s="87"/>
      <c r="P45" s="64"/>
      <c r="Q45" s="88"/>
      <c r="R45" s="89"/>
      <c r="S45" s="56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/>
      <c r="B46" s="53"/>
      <c r="C46" s="72"/>
      <c r="D46" s="142"/>
      <c r="E46" s="84"/>
      <c r="F46" s="53"/>
      <c r="G46" s="74"/>
      <c r="H46" s="85"/>
      <c r="I46" s="117"/>
      <c r="J46" s="53"/>
      <c r="K46" s="59"/>
      <c r="L46" s="105"/>
      <c r="M46" s="61"/>
      <c r="N46" s="141"/>
      <c r="O46" s="87"/>
      <c r="P46" s="64"/>
      <c r="Q46" s="88"/>
      <c r="R46" s="89"/>
      <c r="S46" s="56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/>
      <c r="B47" s="53"/>
      <c r="C47" s="72"/>
      <c r="D47" s="55"/>
      <c r="E47" s="84"/>
      <c r="F47" s="53"/>
      <c r="G47" s="143"/>
      <c r="H47" s="144"/>
      <c r="I47" s="117"/>
      <c r="J47" s="103"/>
      <c r="K47" s="59"/>
      <c r="L47" s="77"/>
      <c r="M47" s="123"/>
      <c r="N47" s="141"/>
      <c r="O47" s="63"/>
      <c r="P47" s="112"/>
      <c r="Q47" s="65"/>
      <c r="R47" s="66"/>
      <c r="S47" s="56"/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/>
      <c r="B48" s="53"/>
      <c r="C48" s="54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87"/>
      <c r="P48" s="64"/>
      <c r="Q48" s="88"/>
      <c r="R48" s="89"/>
      <c r="S48" s="56"/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/>
      <c r="B49" s="53"/>
      <c r="C49" s="72"/>
      <c r="D49" s="55"/>
      <c r="E49" s="84"/>
      <c r="F49" s="53"/>
      <c r="G49" s="74"/>
      <c r="H49" s="85"/>
      <c r="I49" s="85"/>
      <c r="J49" s="103"/>
      <c r="K49" s="59"/>
      <c r="L49" s="77"/>
      <c r="M49" s="145"/>
      <c r="N49" s="141"/>
      <c r="O49" s="43"/>
      <c r="P49" s="44"/>
      <c r="Q49" s="45"/>
      <c r="R49" s="78"/>
      <c r="S49" s="56"/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/>
      <c r="B50" s="53"/>
      <c r="C50" s="72"/>
      <c r="D50" s="125"/>
      <c r="E50" s="56"/>
      <c r="F50" s="53"/>
      <c r="G50" s="74"/>
      <c r="H50" s="85"/>
      <c r="I50" s="146"/>
      <c r="J50" s="53"/>
      <c r="K50" s="86"/>
      <c r="L50" s="77"/>
      <c r="M50" s="145"/>
      <c r="N50" s="141"/>
      <c r="O50" s="63"/>
      <c r="P50" s="112"/>
      <c r="Q50" s="65"/>
      <c r="R50" s="66"/>
      <c r="S50" s="56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112"/>
      <c r="Q51" s="65"/>
      <c r="R51" s="66"/>
      <c r="S51" s="56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64"/>
      <c r="Q52" s="88"/>
      <c r="R52" s="89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112"/>
      <c r="Q53" s="65"/>
      <c r="R53" s="66"/>
      <c r="S53" s="56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64"/>
      <c r="Q54" s="88"/>
      <c r="R54" s="89"/>
      <c r="S54" s="80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64"/>
      <c r="Q55" s="88"/>
      <c r="R55" s="89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1"/>
      <c r="Q57" s="132"/>
      <c r="R57" s="133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64"/>
      <c r="Q58" s="88"/>
      <c r="R58" s="89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112"/>
      <c r="Q62" s="65"/>
      <c r="R62" s="66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64"/>
      <c r="Q63" s="88"/>
      <c r="R63" s="89"/>
      <c r="S63" s="56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112"/>
      <c r="Q64" s="65"/>
      <c r="R64" s="66"/>
      <c r="S64" s="161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64"/>
      <c r="Q65" s="88"/>
      <c r="R65" s="89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112"/>
      <c r="Q67" s="65"/>
      <c r="R67" s="66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64"/>
      <c r="Q68" s="88"/>
      <c r="R68" s="89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112"/>
      <c r="Q69" s="65"/>
      <c r="R69" s="66"/>
      <c r="S69" s="56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112"/>
      <c r="Q70" s="65"/>
      <c r="R70" s="66"/>
      <c r="S70" s="80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56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1"/>
      <c r="Q73" s="132"/>
      <c r="R73" s="133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83"/>
      <c r="E74" s="162"/>
      <c r="F74" s="53"/>
      <c r="G74" s="74"/>
      <c r="H74" s="85"/>
      <c r="I74" s="85"/>
      <c r="J74" s="103"/>
      <c r="K74" s="168"/>
      <c r="L74" s="105"/>
      <c r="M74" s="172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68"/>
      <c r="L75" s="77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162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112"/>
      <c r="Q76" s="65"/>
      <c r="R76" s="66"/>
      <c r="S76" s="161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112"/>
      <c r="Q77" s="65"/>
      <c r="R77" s="66"/>
      <c r="S77" s="173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3"/>
      <c r="B78" s="53"/>
      <c r="C78" s="166"/>
      <c r="D78" s="72"/>
      <c r="E78" s="25"/>
      <c r="F78" s="53"/>
      <c r="G78" s="74"/>
      <c r="H78" s="85"/>
      <c r="I78" s="85"/>
      <c r="J78" s="103"/>
      <c r="K78" s="171"/>
      <c r="L78" s="105"/>
      <c r="M78" s="169"/>
      <c r="N78" s="170"/>
      <c r="O78" s="63"/>
      <c r="P78" s="112"/>
      <c r="Q78" s="65"/>
      <c r="R78" s="66"/>
      <c r="S78" s="161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112"/>
      <c r="Q79" s="65"/>
      <c r="R79" s="66"/>
      <c r="S79" s="177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68"/>
      <c r="L81" s="105"/>
      <c r="M81" s="169"/>
      <c r="N81" s="170"/>
      <c r="O81" s="63"/>
      <c r="P81" s="112"/>
      <c r="Q81" s="65"/>
      <c r="R81" s="6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79"/>
      <c r="L84" s="180"/>
      <c r="M84" s="181"/>
      <c r="N84" s="182"/>
      <c r="O84" s="183"/>
      <c r="P84" s="184"/>
      <c r="Q84" s="185"/>
      <c r="R84" s="186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25"/>
      <c r="F85" s="53"/>
      <c r="G85" s="174"/>
      <c r="H85" s="175"/>
      <c r="I85" s="175"/>
      <c r="J85" s="103"/>
      <c r="K85" s="187"/>
      <c r="L85" s="180"/>
      <c r="M85" s="188"/>
      <c r="N85" s="189"/>
      <c r="O85" s="190"/>
      <c r="P85" s="191"/>
      <c r="Q85" s="192"/>
      <c r="R85" s="193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03"/>
      <c r="B93" s="53"/>
      <c r="C93" s="166"/>
      <c r="D93" s="72"/>
      <c r="E93" s="162"/>
      <c r="F93" s="53"/>
      <c r="G93" s="174"/>
      <c r="H93" s="175"/>
      <c r="I93" s="175"/>
      <c r="J93" s="103"/>
      <c r="K93" s="179"/>
      <c r="L93" s="195"/>
      <c r="M93" s="181"/>
      <c r="N93" s="182"/>
      <c r="O93" s="196"/>
      <c r="P93" s="197"/>
      <c r="Q93" s="198"/>
      <c r="R93" s="199"/>
      <c r="S93" s="17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1"/>
      <c r="E94" s="202"/>
      <c r="F94" s="6"/>
      <c r="G94" s="203"/>
      <c r="H94" s="204"/>
      <c r="I94" s="205"/>
      <c r="J94" s="6"/>
      <c r="K94" s="206"/>
      <c r="R94" s="206"/>
      <c r="S94" s="208">
        <f>SUM(S7:S93)</f>
        <v>600</v>
      </c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3"/>
      <c r="D95" s="209"/>
      <c r="E95" s="210"/>
      <c r="F95" s="2"/>
      <c r="G95" s="211"/>
      <c r="H95" s="212"/>
      <c r="I95" s="213"/>
      <c r="J95" s="2"/>
      <c r="K95" s="214" t="s">
        <v>20</v>
      </c>
      <c r="L95" s="215"/>
      <c r="R95" s="215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6"/>
      <c r="B96" s="6"/>
      <c r="C96" s="216"/>
      <c r="D96" s="17"/>
      <c r="E96" s="217"/>
      <c r="F96" s="218"/>
      <c r="G96" s="203"/>
      <c r="H96" s="5"/>
      <c r="I96" s="5"/>
      <c r="J96" s="2"/>
      <c r="K96" s="167">
        <f>SUM(K7:K93)</f>
        <v>725</v>
      </c>
      <c r="L96" s="219" t="s">
        <v>29</v>
      </c>
      <c r="M96" s="220"/>
      <c r="R96" s="220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203"/>
      <c r="H97" s="5"/>
      <c r="I97" s="5"/>
      <c r="J97" s="2"/>
      <c r="K97" s="167">
        <f>SUM(K96*1%)</f>
        <v>7.25</v>
      </c>
      <c r="L97" s="221">
        <f>SUM(L7:L93)</f>
        <v>2130</v>
      </c>
      <c r="M97" s="222" t="s">
        <v>30</v>
      </c>
      <c r="R97" s="222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4"/>
      <c r="H98" s="5"/>
      <c r="I98" s="5"/>
      <c r="J98" s="2"/>
      <c r="K98" s="223"/>
      <c r="L98" s="83">
        <f>SUM(L97*2%)</f>
        <v>42.6</v>
      </c>
      <c r="M98" s="224" t="s">
        <v>31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SUM(K96,M99,O102,P103)</f>
        <v>1625</v>
      </c>
      <c r="I99" s="5"/>
      <c r="J99" s="2"/>
      <c r="K99" s="8"/>
      <c r="L99" s="223"/>
      <c r="M99" s="221">
        <f>SUM(M7:M93)</f>
        <v>0</v>
      </c>
      <c r="N99" s="225"/>
      <c r="R99" s="225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SUM(L97,N101,Q104)</f>
        <v>2130</v>
      </c>
      <c r="I100" s="5"/>
      <c r="J100" s="2"/>
      <c r="K100" s="8"/>
      <c r="L100" s="8"/>
      <c r="M100" s="83">
        <f>SUM(M99*1%)</f>
        <v>0</v>
      </c>
      <c r="N100" s="229" t="s">
        <v>34</v>
      </c>
      <c r="O100" s="206"/>
      <c r="R100" s="206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SUM(R106)</f>
        <v>0</v>
      </c>
      <c r="I101" s="5"/>
      <c r="J101" s="2"/>
      <c r="K101" s="8"/>
      <c r="L101" s="8"/>
      <c r="M101" s="18"/>
      <c r="N101" s="167">
        <f>SUM(N7:N93)</f>
        <v>0</v>
      </c>
      <c r="O101" s="43" t="s">
        <v>14</v>
      </c>
      <c r="P101" s="230"/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231"/>
      <c r="H102" s="232"/>
      <c r="I102" s="5"/>
      <c r="J102" s="2"/>
      <c r="K102" s="8"/>
      <c r="L102" s="8"/>
      <c r="M102" s="2"/>
      <c r="N102" s="167">
        <f>SUM(N101*1%)</f>
        <v>0</v>
      </c>
      <c r="O102" s="167">
        <f>SUM(O7:O93)</f>
        <v>900</v>
      </c>
      <c r="P102" s="44" t="s">
        <v>15</v>
      </c>
      <c r="Q102" s="230"/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4"/>
      <c r="H103" s="5"/>
      <c r="I103" s="5"/>
      <c r="J103" s="2"/>
      <c r="K103" s="8"/>
      <c r="L103" s="8"/>
      <c r="M103" s="2"/>
      <c r="N103" s="2"/>
      <c r="O103" s="167">
        <f>SUM(O102*1%)</f>
        <v>9</v>
      </c>
      <c r="P103" s="17">
        <f>SUM(P7:P93)</f>
        <v>0</v>
      </c>
      <c r="Q103" s="45" t="s">
        <v>16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SUM(K7,L8,L9,L10,L14,L15,L17,O18)</f>
        <v>2505</v>
      </c>
      <c r="I104" s="363">
        <f>SUM(L10)</f>
        <v>350</v>
      </c>
      <c r="J104" s="2"/>
      <c r="K104" s="8"/>
      <c r="L104" s="8"/>
      <c r="M104" s="2"/>
      <c r="N104" s="2"/>
      <c r="O104" s="8"/>
      <c r="P104" s="167">
        <f>SUM(P103*1%)</f>
        <v>0</v>
      </c>
      <c r="Q104" s="167">
        <f>SUM(Q7:Q94)</f>
        <v>0</v>
      </c>
      <c r="R104" s="230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235"/>
      <c r="J105" s="2"/>
      <c r="K105" s="8"/>
      <c r="L105" s="8"/>
      <c r="M105" s="2"/>
      <c r="N105" s="2"/>
      <c r="O105" s="8"/>
      <c r="P105" s="8"/>
      <c r="Q105" s="167">
        <f>SUM(Q104*1%)</f>
        <v>0</v>
      </c>
      <c r="R105" s="46" t="s">
        <v>17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37">
        <f>SUM(O11,K12,O13,L16)</f>
        <v>1250</v>
      </c>
      <c r="I106" s="334">
        <f>SUM(K12)</f>
        <v>350</v>
      </c>
      <c r="J106" s="2"/>
      <c r="K106" s="8"/>
      <c r="L106" s="8"/>
      <c r="M106" s="2"/>
      <c r="N106" s="2"/>
      <c r="O106" s="8"/>
      <c r="P106" s="8"/>
      <c r="Q106" s="18"/>
      <c r="R106" s="17">
        <f>SUM(R7:R93)</f>
        <v>0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4"/>
      <c r="H107" s="5"/>
      <c r="I107" s="5"/>
      <c r="J107" s="2"/>
      <c r="K107" s="8"/>
      <c r="L107" s="8"/>
      <c r="M107" s="2"/>
      <c r="N107" s="2"/>
      <c r="O107" s="8"/>
      <c r="P107" s="8"/>
      <c r="Q107" s="2"/>
      <c r="R107" s="167">
        <f>SUM(R106*2%)</f>
        <v>0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98">
        <f>SUM(L10,K12)</f>
        <v>700</v>
      </c>
      <c r="I108" s="5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239" t="s">
        <v>295</v>
      </c>
      <c r="H109" s="344">
        <f>SUM(S10,S12)</f>
        <v>100</v>
      </c>
      <c r="I109" s="5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124"/>
      <c r="D226" s="17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8"/>
      <c r="Q992" s="2"/>
      <c r="R992" s="2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W1000" s="8"/>
      <c r="X1000" s="8"/>
      <c r="Y1000" s="8"/>
      <c r="Z1000" s="8"/>
      <c r="AA1000" s="8"/>
      <c r="AB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5"/>
      <c r="J1001" s="2"/>
      <c r="K1001" s="8"/>
      <c r="L1001" s="8"/>
      <c r="M1001" s="2"/>
      <c r="N1001" s="2"/>
      <c r="O1001" s="8"/>
      <c r="P1001" s="8"/>
      <c r="Q1001" s="2"/>
      <c r="R1001" s="2"/>
      <c r="S1001" s="8"/>
      <c r="V1001" s="8"/>
      <c r="Y1001" s="8"/>
      <c r="Z1001" s="8"/>
      <c r="AA1001" s="8"/>
      <c r="AB1001" s="8"/>
    </row>
    <row r="1002">
      <c r="G1002" s="242"/>
      <c r="M1002" s="243"/>
      <c r="N1002" s="243"/>
      <c r="Q1002" s="243"/>
      <c r="R1002" s="243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W6:X6"/>
    <mergeCell ref="T13:U13"/>
    <mergeCell ref="K94:Q94"/>
    <mergeCell ref="L95:Q95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E7:E93 E210:F1001">
      <formula1>"Vinicius,Gustavo,Kaua,Wesley,Caio,Julia,fernanda,Daniel,Jhonatas,Diogo,Caio Ferreira,Kaicky,Pamelah,Caio Alves,Camila,Wiliam ,Gabriel 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75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2"/>
      <c r="B1" s="2"/>
      <c r="C1" s="3"/>
      <c r="D1" s="3"/>
      <c r="E1" s="2"/>
      <c r="F1" s="2"/>
      <c r="G1" s="4"/>
      <c r="H1" s="5"/>
      <c r="I1" s="5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20"/>
      <c r="I4" s="5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8"/>
      <c r="I5" s="29"/>
      <c r="J5" s="30"/>
      <c r="K5" s="31"/>
      <c r="L5" s="32"/>
      <c r="M5" s="30"/>
      <c r="N5" s="30"/>
      <c r="O5" s="33"/>
      <c r="P5" s="33"/>
      <c r="Q5" s="26"/>
      <c r="R5" s="26"/>
      <c r="S5" s="32"/>
      <c r="T5" s="8"/>
      <c r="U5" s="8"/>
      <c r="V5" s="8"/>
      <c r="W5" s="8"/>
      <c r="X5" s="8"/>
      <c r="Y5" s="8"/>
      <c r="Z5" s="8"/>
      <c r="AA5" s="8"/>
      <c r="AB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SUM(K7:K92)</f>
        <v>4343</v>
      </c>
      <c r="V6" s="51"/>
      <c r="W6" s="52" t="s">
        <v>21</v>
      </c>
      <c r="X6" s="11"/>
      <c r="Y6" s="8"/>
      <c r="Z6" s="8"/>
      <c r="AA6" s="8"/>
      <c r="AB6" s="8"/>
    </row>
    <row r="7">
      <c r="A7" s="53" t="s">
        <v>48</v>
      </c>
      <c r="B7" s="53" t="s">
        <v>49</v>
      </c>
      <c r="C7" s="54"/>
      <c r="D7" s="513" t="s">
        <v>2931</v>
      </c>
      <c r="E7" s="56" t="s">
        <v>133</v>
      </c>
      <c r="F7" s="53"/>
      <c r="G7" s="597" t="s">
        <v>2932</v>
      </c>
      <c r="H7" s="57"/>
      <c r="I7" s="58" t="s">
        <v>2933</v>
      </c>
      <c r="J7" s="53" t="s">
        <v>38</v>
      </c>
      <c r="K7" s="59">
        <v>400.0</v>
      </c>
      <c r="L7" s="60"/>
      <c r="M7" s="61"/>
      <c r="N7" s="62"/>
      <c r="O7" s="63"/>
      <c r="P7" s="64"/>
      <c r="Q7" s="65"/>
      <c r="R7" s="66"/>
      <c r="S7" s="68">
        <v>200.0</v>
      </c>
      <c r="T7" s="69" t="s">
        <v>12</v>
      </c>
      <c r="U7" s="70">
        <f>SUM(M7:M93)</f>
        <v>350</v>
      </c>
      <c r="V7" s="8"/>
      <c r="W7" s="42" t="s">
        <v>13</v>
      </c>
      <c r="X7" s="71">
        <f>SUM(N7:N92)</f>
        <v>700</v>
      </c>
      <c r="Y7" s="8"/>
      <c r="Z7" s="8"/>
      <c r="AA7" s="8"/>
      <c r="AB7" s="8"/>
    </row>
    <row r="8">
      <c r="A8" s="53" t="s">
        <v>48</v>
      </c>
      <c r="B8" s="53" t="s">
        <v>49</v>
      </c>
      <c r="C8" s="72"/>
      <c r="D8" s="73" t="s">
        <v>2934</v>
      </c>
      <c r="E8" s="56" t="s">
        <v>29</v>
      </c>
      <c r="F8" s="53" t="s">
        <v>346</v>
      </c>
      <c r="G8" s="405" t="s">
        <v>2935</v>
      </c>
      <c r="H8" s="75"/>
      <c r="I8" s="76" t="s">
        <v>2936</v>
      </c>
      <c r="J8" s="53" t="s">
        <v>70</v>
      </c>
      <c r="K8" s="59">
        <v>500.0</v>
      </c>
      <c r="L8" s="77"/>
      <c r="M8" s="61"/>
      <c r="N8" s="62"/>
      <c r="O8" s="43"/>
      <c r="P8" s="44"/>
      <c r="Q8" s="45"/>
      <c r="R8" s="78"/>
      <c r="S8" s="80">
        <v>100.0</v>
      </c>
      <c r="T8" s="44" t="s">
        <v>15</v>
      </c>
      <c r="U8" s="81">
        <f>SUM(P7:P92)</f>
        <v>1650</v>
      </c>
      <c r="V8" s="8"/>
      <c r="W8" s="40" t="s">
        <v>11</v>
      </c>
      <c r="X8" s="82">
        <f>SUM(L7:L92)</f>
        <v>3170</v>
      </c>
      <c r="Y8" s="8"/>
      <c r="Z8" s="8"/>
      <c r="AA8" s="8"/>
      <c r="AB8" s="8"/>
    </row>
    <row r="9">
      <c r="A9" s="53" t="s">
        <v>48</v>
      </c>
      <c r="B9" s="53" t="s">
        <v>187</v>
      </c>
      <c r="C9" s="72"/>
      <c r="D9" s="73" t="s">
        <v>188</v>
      </c>
      <c r="E9" s="56" t="s">
        <v>29</v>
      </c>
      <c r="F9" s="53" t="s">
        <v>94</v>
      </c>
      <c r="G9" s="598" t="s">
        <v>2937</v>
      </c>
      <c r="H9" s="85"/>
      <c r="I9" s="599" t="s">
        <v>2938</v>
      </c>
      <c r="J9" s="53" t="s">
        <v>56</v>
      </c>
      <c r="K9" s="86"/>
      <c r="L9" s="77"/>
      <c r="M9" s="61"/>
      <c r="N9" s="62"/>
      <c r="O9" s="87"/>
      <c r="P9" s="64"/>
      <c r="Q9" s="88"/>
      <c r="R9" s="89" t="s">
        <v>193</v>
      </c>
      <c r="S9" s="80" t="s">
        <v>188</v>
      </c>
      <c r="T9" s="43" t="s">
        <v>22</v>
      </c>
      <c r="U9" s="90">
        <f>SUM(O7:O92)</f>
        <v>1050</v>
      </c>
      <c r="V9" s="8"/>
      <c r="W9" s="45" t="s">
        <v>16</v>
      </c>
      <c r="X9" s="73">
        <f>SUM(Q7:Q92)</f>
        <v>250</v>
      </c>
      <c r="Y9" s="8"/>
      <c r="Z9" s="8"/>
      <c r="AA9" s="8"/>
      <c r="AB9" s="8"/>
    </row>
    <row r="10">
      <c r="A10" s="53" t="s">
        <v>57</v>
      </c>
      <c r="B10" s="53" t="s">
        <v>87</v>
      </c>
      <c r="C10" s="91"/>
      <c r="D10" s="83"/>
      <c r="E10" s="56" t="s">
        <v>2722</v>
      </c>
      <c r="F10" s="53"/>
      <c r="G10" s="405" t="s">
        <v>2939</v>
      </c>
      <c r="H10" s="85"/>
      <c r="I10" s="92" t="s">
        <v>2940</v>
      </c>
      <c r="J10" s="53" t="s">
        <v>38</v>
      </c>
      <c r="K10" s="86"/>
      <c r="L10" s="93"/>
      <c r="M10" s="61">
        <v>350.0</v>
      </c>
      <c r="N10" s="94"/>
      <c r="O10" s="87"/>
      <c r="P10" s="64"/>
      <c r="Q10" s="88"/>
      <c r="R10" s="89"/>
      <c r="S10" s="80">
        <v>100.0</v>
      </c>
      <c r="T10" s="90"/>
      <c r="U10" s="90"/>
      <c r="V10" s="8"/>
      <c r="W10" s="95" t="s">
        <v>23</v>
      </c>
      <c r="X10" s="96">
        <f>SUM(X7:X9)</f>
        <v>4120</v>
      </c>
      <c r="Y10" s="8"/>
      <c r="Z10" s="8"/>
      <c r="AA10" s="8"/>
      <c r="AB10" s="8"/>
    </row>
    <row r="11" ht="16.5" customHeight="1">
      <c r="A11" s="53" t="s">
        <v>48</v>
      </c>
      <c r="B11" s="53" t="s">
        <v>49</v>
      </c>
      <c r="C11" s="54"/>
      <c r="D11" s="120" t="s">
        <v>1490</v>
      </c>
      <c r="E11" s="56" t="s">
        <v>109</v>
      </c>
      <c r="F11" s="53" t="s">
        <v>721</v>
      </c>
      <c r="G11" s="403" t="s">
        <v>2941</v>
      </c>
      <c r="H11" s="75" t="s">
        <v>2942</v>
      </c>
      <c r="I11" s="76" t="s">
        <v>2943</v>
      </c>
      <c r="J11" s="53" t="s">
        <v>38</v>
      </c>
      <c r="K11" s="59"/>
      <c r="L11" s="77">
        <v>350.0</v>
      </c>
      <c r="M11" s="97"/>
      <c r="N11" s="62"/>
      <c r="O11" s="43"/>
      <c r="P11" s="44"/>
      <c r="Q11" s="45"/>
      <c r="R11" s="78"/>
      <c r="S11" s="80">
        <v>50.0</v>
      </c>
      <c r="T11" s="98" t="s">
        <v>24</v>
      </c>
      <c r="U11" s="99">
        <f>SUM(U6:U10)</f>
        <v>7393</v>
      </c>
      <c r="V11" s="8"/>
      <c r="W11" s="8"/>
      <c r="X11" s="8"/>
      <c r="Y11" s="8"/>
      <c r="Z11" s="8"/>
      <c r="AA11" s="8"/>
      <c r="AB11" s="8"/>
    </row>
    <row r="12">
      <c r="A12" s="53" t="s">
        <v>48</v>
      </c>
      <c r="B12" s="53"/>
      <c r="C12" s="72"/>
      <c r="D12" s="73" t="s">
        <v>188</v>
      </c>
      <c r="E12" s="56" t="s">
        <v>109</v>
      </c>
      <c r="F12" s="53" t="s">
        <v>721</v>
      </c>
      <c r="G12" s="405" t="s">
        <v>2944</v>
      </c>
      <c r="H12" s="75"/>
      <c r="I12" s="58" t="s">
        <v>780</v>
      </c>
      <c r="J12" s="53" t="s">
        <v>70</v>
      </c>
      <c r="K12" s="59"/>
      <c r="L12" s="77" t="s">
        <v>488</v>
      </c>
      <c r="M12" s="61"/>
      <c r="N12" s="62"/>
      <c r="O12" s="43"/>
      <c r="P12" s="44"/>
      <c r="Q12" s="45"/>
      <c r="R12" s="78"/>
      <c r="S12" s="80" t="s">
        <v>188</v>
      </c>
      <c r="T12" s="100"/>
      <c r="U12" s="101"/>
      <c r="V12" s="8"/>
      <c r="W12" s="95" t="s">
        <v>25</v>
      </c>
      <c r="X12" s="389">
        <f>SUM(U11+X10+U15)</f>
        <v>12013</v>
      </c>
      <c r="Y12" s="8"/>
      <c r="Z12" s="8"/>
      <c r="AA12" s="8"/>
      <c r="AB12" s="8"/>
    </row>
    <row r="13">
      <c r="A13" s="53" t="s">
        <v>48</v>
      </c>
      <c r="B13" s="53" t="s">
        <v>49</v>
      </c>
      <c r="C13" s="72"/>
      <c r="D13" s="73" t="s">
        <v>2945</v>
      </c>
      <c r="E13" s="56" t="s">
        <v>500</v>
      </c>
      <c r="F13" s="53" t="s">
        <v>59</v>
      </c>
      <c r="G13" s="405" t="s">
        <v>2946</v>
      </c>
      <c r="H13" s="75" t="s">
        <v>2947</v>
      </c>
      <c r="I13" s="92" t="s">
        <v>2948</v>
      </c>
      <c r="J13" s="53" t="s">
        <v>38</v>
      </c>
      <c r="K13" s="59">
        <v>250.0</v>
      </c>
      <c r="L13" s="77"/>
      <c r="M13" s="61"/>
      <c r="N13" s="62"/>
      <c r="O13" s="87"/>
      <c r="P13" s="64"/>
      <c r="Q13" s="88"/>
      <c r="R13" s="89"/>
      <c r="S13" s="80">
        <v>50.0</v>
      </c>
      <c r="T13" s="102" t="s">
        <v>26</v>
      </c>
      <c r="V13" s="8"/>
      <c r="W13" s="8"/>
      <c r="X13" s="8"/>
      <c r="Y13" s="8"/>
      <c r="Z13" s="8"/>
      <c r="AA13" s="8"/>
      <c r="AB13" s="8"/>
    </row>
    <row r="14">
      <c r="A14" s="53" t="s">
        <v>48</v>
      </c>
      <c r="B14" s="53" t="s">
        <v>49</v>
      </c>
      <c r="C14" s="72"/>
      <c r="D14" s="73" t="s">
        <v>2949</v>
      </c>
      <c r="E14" s="56" t="s">
        <v>51</v>
      </c>
      <c r="F14" s="53" t="s">
        <v>2868</v>
      </c>
      <c r="G14" s="405" t="s">
        <v>2950</v>
      </c>
      <c r="H14" s="85" t="s">
        <v>2951</v>
      </c>
      <c r="I14" s="76" t="s">
        <v>2952</v>
      </c>
      <c r="J14" s="53" t="s">
        <v>38</v>
      </c>
      <c r="K14" s="59"/>
      <c r="L14" s="77"/>
      <c r="M14" s="61"/>
      <c r="N14" s="62"/>
      <c r="O14" s="87"/>
      <c r="P14" s="64">
        <v>600.0</v>
      </c>
      <c r="Q14" s="88"/>
      <c r="R14" s="89"/>
      <c r="S14" s="80">
        <v>150.0</v>
      </c>
      <c r="T14" s="104" t="s">
        <v>17</v>
      </c>
      <c r="U14" s="90">
        <f>SUM(R7:R92)</f>
        <v>500</v>
      </c>
      <c r="V14" s="8"/>
      <c r="W14" s="8"/>
      <c r="X14" s="8"/>
      <c r="Y14" s="8"/>
      <c r="Z14" s="8"/>
      <c r="AA14" s="8"/>
      <c r="AB14" s="8"/>
    </row>
    <row r="15">
      <c r="A15" s="53" t="s">
        <v>48</v>
      </c>
      <c r="B15" s="53" t="s">
        <v>49</v>
      </c>
      <c r="C15" s="54"/>
      <c r="D15" s="73" t="s">
        <v>2953</v>
      </c>
      <c r="E15" s="56" t="s">
        <v>109</v>
      </c>
      <c r="F15" s="53" t="s">
        <v>721</v>
      </c>
      <c r="G15" s="405" t="s">
        <v>2954</v>
      </c>
      <c r="H15" s="85" t="s">
        <v>2955</v>
      </c>
      <c r="I15" s="76" t="s">
        <v>2956</v>
      </c>
      <c r="J15" s="53" t="s">
        <v>38</v>
      </c>
      <c r="K15" s="59"/>
      <c r="L15" s="77">
        <v>350.0</v>
      </c>
      <c r="M15" s="61"/>
      <c r="N15" s="106"/>
      <c r="O15" s="43"/>
      <c r="P15" s="44"/>
      <c r="Q15" s="45"/>
      <c r="R15" s="78"/>
      <c r="S15" s="80">
        <v>50.0</v>
      </c>
      <c r="T15" s="98" t="s">
        <v>27</v>
      </c>
      <c r="U15" s="99">
        <f>SUM(U14)</f>
        <v>500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54"/>
      <c r="D16" s="73" t="s">
        <v>2957</v>
      </c>
      <c r="E16" s="56" t="s">
        <v>51</v>
      </c>
      <c r="F16" s="53" t="s">
        <v>59</v>
      </c>
      <c r="G16" s="405" t="s">
        <v>2958</v>
      </c>
      <c r="H16" s="85" t="s">
        <v>415</v>
      </c>
      <c r="I16" s="58" t="s">
        <v>2959</v>
      </c>
      <c r="J16" s="53" t="s">
        <v>38</v>
      </c>
      <c r="K16" s="59"/>
      <c r="L16" s="60">
        <v>250.0</v>
      </c>
      <c r="M16" s="61"/>
      <c r="N16" s="62"/>
      <c r="O16" s="87"/>
      <c r="P16" s="64"/>
      <c r="Q16" s="88"/>
      <c r="R16" s="89"/>
      <c r="S16" s="80">
        <v>100.0</v>
      </c>
      <c r="T16" s="107"/>
      <c r="U16" s="108"/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 t="s">
        <v>49</v>
      </c>
      <c r="C17" s="72"/>
      <c r="D17" s="73" t="s">
        <v>2960</v>
      </c>
      <c r="E17" s="56" t="s">
        <v>76</v>
      </c>
      <c r="F17" s="53" t="s">
        <v>721</v>
      </c>
      <c r="G17" s="405" t="s">
        <v>2961</v>
      </c>
      <c r="H17" s="85" t="s">
        <v>1134</v>
      </c>
      <c r="I17" s="58" t="s">
        <v>2962</v>
      </c>
      <c r="J17" s="53" t="s">
        <v>70</v>
      </c>
      <c r="K17" s="59"/>
      <c r="L17" s="60">
        <v>350.0</v>
      </c>
      <c r="M17" s="61"/>
      <c r="N17" s="62"/>
      <c r="O17" s="87"/>
      <c r="P17" s="64"/>
      <c r="Q17" s="88"/>
      <c r="R17" s="89"/>
      <c r="S17" s="80">
        <v>50.0</v>
      </c>
      <c r="T17" s="8"/>
      <c r="U17" s="8"/>
      <c r="V17" s="8"/>
      <c r="W17" s="8"/>
      <c r="X17" s="110"/>
      <c r="Y17" s="8"/>
      <c r="Z17" s="8"/>
      <c r="AA17" s="8"/>
      <c r="AB17" s="8"/>
    </row>
    <row r="18" ht="15.75" customHeight="1">
      <c r="A18" s="53" t="s">
        <v>48</v>
      </c>
      <c r="B18" s="53" t="s">
        <v>49</v>
      </c>
      <c r="C18" s="72"/>
      <c r="D18" s="73" t="s">
        <v>2963</v>
      </c>
      <c r="E18" s="56" t="s">
        <v>51</v>
      </c>
      <c r="F18" s="53" t="s">
        <v>59</v>
      </c>
      <c r="G18" s="405" t="s">
        <v>2964</v>
      </c>
      <c r="H18" s="85"/>
      <c r="I18" s="255">
        <v>5.484376344E9</v>
      </c>
      <c r="J18" s="53" t="s">
        <v>38</v>
      </c>
      <c r="K18" s="59">
        <v>250.0</v>
      </c>
      <c r="L18" s="77"/>
      <c r="M18" s="111"/>
      <c r="N18" s="62"/>
      <c r="O18" s="63"/>
      <c r="P18" s="112"/>
      <c r="Q18" s="88"/>
      <c r="R18" s="66"/>
      <c r="S18" s="80">
        <v>50.0</v>
      </c>
      <c r="T18" s="113"/>
      <c r="U18" s="114"/>
      <c r="V18" s="8"/>
      <c r="W18" s="8"/>
      <c r="X18" s="8"/>
      <c r="Y18" s="8"/>
      <c r="Z18" s="8"/>
      <c r="AA18" s="8"/>
      <c r="AB18" s="8"/>
    </row>
    <row r="19" ht="17.25" customHeight="1">
      <c r="A19" s="53" t="s">
        <v>48</v>
      </c>
      <c r="B19" s="53" t="s">
        <v>49</v>
      </c>
      <c r="C19" s="72"/>
      <c r="D19" s="83"/>
      <c r="E19" s="56" t="s">
        <v>51</v>
      </c>
      <c r="F19" s="53"/>
      <c r="G19" s="600" t="s">
        <v>2965</v>
      </c>
      <c r="H19" s="57"/>
      <c r="I19" s="58" t="s">
        <v>2966</v>
      </c>
      <c r="J19" s="53" t="s">
        <v>38</v>
      </c>
      <c r="K19" s="59">
        <v>350.0</v>
      </c>
      <c r="L19" s="77"/>
      <c r="M19" s="111"/>
      <c r="N19" s="62"/>
      <c r="O19" s="87"/>
      <c r="P19" s="64"/>
      <c r="Q19" s="88"/>
      <c r="R19" s="89"/>
      <c r="S19" s="80">
        <v>275.0</v>
      </c>
      <c r="T19" s="113"/>
      <c r="U19" s="114"/>
      <c r="V19" s="8"/>
      <c r="W19" s="8"/>
      <c r="X19" s="8"/>
      <c r="Y19" s="8"/>
      <c r="Z19" s="8"/>
      <c r="AA19" s="8"/>
      <c r="AB19" s="8"/>
    </row>
    <row r="20">
      <c r="A20" s="53" t="s">
        <v>48</v>
      </c>
      <c r="B20" s="53" t="s">
        <v>49</v>
      </c>
      <c r="C20" s="72"/>
      <c r="D20" s="83"/>
      <c r="E20" s="56" t="s">
        <v>666</v>
      </c>
      <c r="F20" s="53" t="s">
        <v>105</v>
      </c>
      <c r="G20" s="405" t="s">
        <v>2967</v>
      </c>
      <c r="H20" s="85"/>
      <c r="I20" s="76" t="s">
        <v>2966</v>
      </c>
      <c r="J20" s="53" t="s">
        <v>38</v>
      </c>
      <c r="K20" s="59">
        <v>350.0</v>
      </c>
      <c r="L20" s="77"/>
      <c r="M20" s="61"/>
      <c r="N20" s="115"/>
      <c r="O20" s="87"/>
      <c r="P20" s="64"/>
      <c r="Q20" s="88"/>
      <c r="R20" s="89"/>
      <c r="S20" s="80">
        <v>275.0</v>
      </c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 t="s">
        <v>48</v>
      </c>
      <c r="B21" s="53" t="s">
        <v>49</v>
      </c>
      <c r="C21" s="72"/>
      <c r="D21" s="73"/>
      <c r="E21" s="56" t="s">
        <v>666</v>
      </c>
      <c r="F21" s="53" t="s">
        <v>105</v>
      </c>
      <c r="G21" s="405" t="s">
        <v>2968</v>
      </c>
      <c r="H21" s="85"/>
      <c r="I21" s="92" t="s">
        <v>2966</v>
      </c>
      <c r="J21" s="53" t="s">
        <v>38</v>
      </c>
      <c r="K21" s="59">
        <v>350.0</v>
      </c>
      <c r="L21" s="77"/>
      <c r="M21" s="61"/>
      <c r="N21" s="115"/>
      <c r="O21" s="87"/>
      <c r="P21" s="64"/>
      <c r="Q21" s="88"/>
      <c r="R21" s="89"/>
      <c r="S21" s="80">
        <v>275.0</v>
      </c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 t="s">
        <v>48</v>
      </c>
      <c r="B22" s="53" t="s">
        <v>49</v>
      </c>
      <c r="C22" s="72"/>
      <c r="D22" s="83"/>
      <c r="E22" s="56" t="s">
        <v>666</v>
      </c>
      <c r="F22" s="53" t="s">
        <v>863</v>
      </c>
      <c r="G22" s="405" t="s">
        <v>2969</v>
      </c>
      <c r="H22" s="85" t="s">
        <v>2970</v>
      </c>
      <c r="I22" s="92" t="s">
        <v>2952</v>
      </c>
      <c r="J22" s="53" t="s">
        <v>38</v>
      </c>
      <c r="K22" s="59"/>
      <c r="L22" s="77"/>
      <c r="M22" s="61"/>
      <c r="N22" s="106"/>
      <c r="O22" s="87"/>
      <c r="P22" s="64">
        <v>1050.0</v>
      </c>
      <c r="Q22" s="88"/>
      <c r="R22" s="89"/>
      <c r="S22" s="80">
        <v>400.0</v>
      </c>
      <c r="T22" s="8"/>
      <c r="U22" s="8"/>
      <c r="V22" s="8"/>
      <c r="W22" s="8"/>
      <c r="X22" s="8"/>
      <c r="Y22" s="8"/>
      <c r="Z22" s="8"/>
      <c r="AA22" s="8"/>
      <c r="AB22" s="8"/>
    </row>
    <row r="23">
      <c r="A23" s="53" t="s">
        <v>48</v>
      </c>
      <c r="B23" s="53" t="s">
        <v>49</v>
      </c>
      <c r="C23" s="72"/>
      <c r="D23" s="73"/>
      <c r="E23" s="56" t="s">
        <v>29</v>
      </c>
      <c r="F23" s="53" t="s">
        <v>721</v>
      </c>
      <c r="G23" s="405" t="s">
        <v>2971</v>
      </c>
      <c r="H23" s="85" t="s">
        <v>2972</v>
      </c>
      <c r="I23" s="76">
        <v>2.7999313634E10</v>
      </c>
      <c r="J23" s="53" t="s">
        <v>70</v>
      </c>
      <c r="K23" s="59"/>
      <c r="L23" s="77"/>
      <c r="M23" s="61"/>
      <c r="N23" s="62"/>
      <c r="O23" s="87">
        <v>350.0</v>
      </c>
      <c r="P23" s="64"/>
      <c r="Q23" s="88"/>
      <c r="R23" s="89"/>
      <c r="S23" s="80">
        <v>50.0</v>
      </c>
      <c r="T23" s="8"/>
      <c r="U23" s="8"/>
      <c r="V23" s="8"/>
      <c r="W23" s="8"/>
      <c r="X23" s="8"/>
      <c r="Y23" s="8"/>
      <c r="Z23" s="8"/>
      <c r="AA23" s="8"/>
      <c r="AB23" s="8"/>
    </row>
    <row r="24" ht="17.25" customHeight="1">
      <c r="A24" s="53" t="s">
        <v>48</v>
      </c>
      <c r="B24" s="53" t="s">
        <v>87</v>
      </c>
      <c r="C24" s="72"/>
      <c r="D24" s="121" t="s">
        <v>2973</v>
      </c>
      <c r="E24" s="56" t="s">
        <v>76</v>
      </c>
      <c r="F24" s="53" t="s">
        <v>59</v>
      </c>
      <c r="G24" s="405" t="s">
        <v>2974</v>
      </c>
      <c r="H24" s="85" t="s">
        <v>2975</v>
      </c>
      <c r="I24" s="92" t="s">
        <v>2976</v>
      </c>
      <c r="J24" s="53" t="s">
        <v>70</v>
      </c>
      <c r="K24" s="116"/>
      <c r="L24" s="77"/>
      <c r="M24" s="61"/>
      <c r="N24" s="106"/>
      <c r="O24" s="87"/>
      <c r="P24" s="64"/>
      <c r="Q24" s="88"/>
      <c r="R24" s="89">
        <v>500.0</v>
      </c>
      <c r="S24" s="269">
        <v>500.0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53" t="s">
        <v>48</v>
      </c>
      <c r="B25" s="53" t="s">
        <v>49</v>
      </c>
      <c r="C25" s="72"/>
      <c r="D25" s="121" t="s">
        <v>2977</v>
      </c>
      <c r="E25" s="56" t="s">
        <v>500</v>
      </c>
      <c r="F25" s="53" t="s">
        <v>59</v>
      </c>
      <c r="G25" s="405" t="s">
        <v>2978</v>
      </c>
      <c r="H25" s="85" t="s">
        <v>2979</v>
      </c>
      <c r="I25" s="76" t="s">
        <v>2980</v>
      </c>
      <c r="J25" s="53" t="s">
        <v>38</v>
      </c>
      <c r="K25" s="59"/>
      <c r="L25" s="60">
        <v>250.0</v>
      </c>
      <c r="M25" s="97"/>
      <c r="N25" s="106"/>
      <c r="O25" s="87"/>
      <c r="P25" s="64"/>
      <c r="Q25" s="88"/>
      <c r="R25" s="89"/>
      <c r="S25" s="80">
        <v>50.0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48</v>
      </c>
      <c r="B26" s="53" t="s">
        <v>87</v>
      </c>
      <c r="C26" s="54"/>
      <c r="D26" s="73" t="s">
        <v>2981</v>
      </c>
      <c r="E26" s="84"/>
      <c r="F26" s="53" t="s">
        <v>721</v>
      </c>
      <c r="G26" s="405" t="s">
        <v>2982</v>
      </c>
      <c r="H26" s="85"/>
      <c r="I26" s="117" t="s">
        <v>1611</v>
      </c>
      <c r="J26" s="53" t="s">
        <v>70</v>
      </c>
      <c r="K26" s="86"/>
      <c r="L26" s="77">
        <v>600.0</v>
      </c>
      <c r="M26" s="118"/>
      <c r="N26" s="106"/>
      <c r="O26" s="87"/>
      <c r="P26" s="112"/>
      <c r="Q26" s="65"/>
      <c r="R26" s="66"/>
      <c r="S26" s="269">
        <v>600.0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48</v>
      </c>
      <c r="B27" s="53" t="s">
        <v>49</v>
      </c>
      <c r="C27" s="54"/>
      <c r="D27" s="73" t="s">
        <v>2983</v>
      </c>
      <c r="E27" s="56"/>
      <c r="F27" s="53" t="s">
        <v>346</v>
      </c>
      <c r="G27" s="405" t="s">
        <v>2984</v>
      </c>
      <c r="H27" s="85"/>
      <c r="I27" s="117" t="s">
        <v>2985</v>
      </c>
      <c r="J27" s="53" t="s">
        <v>70</v>
      </c>
      <c r="K27" s="59">
        <v>294.0</v>
      </c>
      <c r="L27" s="77"/>
      <c r="M27" s="111"/>
      <c r="N27" s="62"/>
      <c r="O27" s="87"/>
      <c r="P27" s="64"/>
      <c r="Q27" s="88"/>
      <c r="R27" s="89"/>
      <c r="S27" s="80">
        <v>50.0</v>
      </c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 t="s">
        <v>48</v>
      </c>
      <c r="B28" s="53" t="s">
        <v>49</v>
      </c>
      <c r="C28" s="54"/>
      <c r="D28" s="73" t="s">
        <v>2986</v>
      </c>
      <c r="E28" s="56" t="s">
        <v>76</v>
      </c>
      <c r="F28" s="53" t="s">
        <v>721</v>
      </c>
      <c r="G28" s="405" t="s">
        <v>2987</v>
      </c>
      <c r="H28" s="85" t="s">
        <v>2988</v>
      </c>
      <c r="I28" s="58" t="s">
        <v>2989</v>
      </c>
      <c r="J28" s="53" t="s">
        <v>70</v>
      </c>
      <c r="K28" s="119"/>
      <c r="L28" s="77">
        <v>350.0</v>
      </c>
      <c r="M28" s="61"/>
      <c r="N28" s="115"/>
      <c r="O28" s="87"/>
      <c r="P28" s="64"/>
      <c r="Q28" s="88"/>
      <c r="R28" s="89"/>
      <c r="S28" s="80">
        <v>50.0</v>
      </c>
      <c r="T28" s="8"/>
      <c r="U28" s="8"/>
      <c r="V28" s="8"/>
      <c r="X28" s="8"/>
      <c r="Y28" s="8"/>
      <c r="Z28" s="8"/>
      <c r="AA28" s="8"/>
      <c r="AB28" s="8"/>
    </row>
    <row r="29">
      <c r="A29" s="53" t="s">
        <v>48</v>
      </c>
      <c r="B29" s="53" t="s">
        <v>49</v>
      </c>
      <c r="C29" s="54"/>
      <c r="D29" s="120" t="s">
        <v>810</v>
      </c>
      <c r="E29" s="56" t="s">
        <v>2722</v>
      </c>
      <c r="F29" s="53" t="s">
        <v>721</v>
      </c>
      <c r="G29" s="405" t="s">
        <v>2990</v>
      </c>
      <c r="H29" s="85" t="s">
        <v>2991</v>
      </c>
      <c r="I29" s="58" t="s">
        <v>2992</v>
      </c>
      <c r="J29" s="53" t="s">
        <v>70</v>
      </c>
      <c r="K29" s="59"/>
      <c r="L29" s="77">
        <v>350.0</v>
      </c>
      <c r="M29" s="61"/>
      <c r="N29" s="62"/>
      <c r="O29" s="87"/>
      <c r="P29" s="64"/>
      <c r="Q29" s="88"/>
      <c r="R29" s="89"/>
      <c r="S29" s="80">
        <v>50.0</v>
      </c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/>
      <c r="B30" s="53" t="s">
        <v>187</v>
      </c>
      <c r="C30" s="72"/>
      <c r="D30" s="120" t="s">
        <v>188</v>
      </c>
      <c r="E30" s="84"/>
      <c r="F30" s="53" t="s">
        <v>94</v>
      </c>
      <c r="G30" s="405" t="s">
        <v>2993</v>
      </c>
      <c r="H30" s="85"/>
      <c r="I30" s="117" t="s">
        <v>2994</v>
      </c>
      <c r="J30" s="53" t="s">
        <v>70</v>
      </c>
      <c r="K30" s="59"/>
      <c r="L30" s="60" t="s">
        <v>488</v>
      </c>
      <c r="M30" s="61"/>
      <c r="N30" s="62"/>
      <c r="O30" s="87"/>
      <c r="P30" s="64"/>
      <c r="Q30" s="88"/>
      <c r="R30" s="89"/>
      <c r="S30" s="80" t="s">
        <v>188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48</v>
      </c>
      <c r="B31" s="53" t="s">
        <v>49</v>
      </c>
      <c r="C31" s="121"/>
      <c r="D31" s="120" t="s">
        <v>2995</v>
      </c>
      <c r="E31" s="56" t="s">
        <v>76</v>
      </c>
      <c r="F31" s="53" t="s">
        <v>721</v>
      </c>
      <c r="G31" s="403" t="s">
        <v>2996</v>
      </c>
      <c r="H31" s="85" t="s">
        <v>613</v>
      </c>
      <c r="I31" s="117">
        <v>3.491803771E9</v>
      </c>
      <c r="J31" s="53" t="s">
        <v>70</v>
      </c>
      <c r="K31" s="59"/>
      <c r="L31" s="77"/>
      <c r="M31" s="61"/>
      <c r="N31" s="106"/>
      <c r="O31" s="43">
        <v>350.0</v>
      </c>
      <c r="P31" s="44"/>
      <c r="Q31" s="45"/>
      <c r="R31" s="78"/>
      <c r="S31" s="80">
        <v>50.0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72"/>
      <c r="D32" s="120" t="s">
        <v>2997</v>
      </c>
      <c r="E32" s="56" t="s">
        <v>109</v>
      </c>
      <c r="F32" s="53" t="s">
        <v>59</v>
      </c>
      <c r="G32" s="299" t="s">
        <v>2998</v>
      </c>
      <c r="H32" s="122" t="s">
        <v>2702</v>
      </c>
      <c r="I32" s="117">
        <v>3.1989191E9</v>
      </c>
      <c r="J32" s="53" t="s">
        <v>38</v>
      </c>
      <c r="K32" s="59"/>
      <c r="L32" s="77"/>
      <c r="M32" s="123"/>
      <c r="N32" s="62"/>
      <c r="O32" s="87"/>
      <c r="P32" s="64"/>
      <c r="Q32" s="88">
        <v>250.0</v>
      </c>
      <c r="R32" s="89"/>
      <c r="S32" s="80">
        <v>50.0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48</v>
      </c>
      <c r="B33" s="53" t="s">
        <v>49</v>
      </c>
      <c r="C33" s="124"/>
      <c r="D33" s="73" t="s">
        <v>2999</v>
      </c>
      <c r="E33" s="56" t="s">
        <v>29</v>
      </c>
      <c r="F33" s="53" t="s">
        <v>721</v>
      </c>
      <c r="G33" s="405" t="s">
        <v>3000</v>
      </c>
      <c r="H33" s="85" t="s">
        <v>3001</v>
      </c>
      <c r="I33" s="117" t="s">
        <v>3002</v>
      </c>
      <c r="J33" s="53" t="s">
        <v>70</v>
      </c>
      <c r="K33" s="59"/>
      <c r="L33" s="77">
        <v>320.0</v>
      </c>
      <c r="M33" s="123"/>
      <c r="N33" s="62"/>
      <c r="O33" s="87"/>
      <c r="P33" s="64"/>
      <c r="Q33" s="88"/>
      <c r="R33" s="89"/>
      <c r="S33" s="56">
        <v>50.0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72"/>
      <c r="D34" s="142" t="s">
        <v>3003</v>
      </c>
      <c r="E34" s="56" t="s">
        <v>76</v>
      </c>
      <c r="F34" s="53" t="s">
        <v>721</v>
      </c>
      <c r="G34" s="405" t="s">
        <v>3004</v>
      </c>
      <c r="H34" s="85" t="s">
        <v>3005</v>
      </c>
      <c r="I34" s="117" t="s">
        <v>3006</v>
      </c>
      <c r="J34" s="53" t="s">
        <v>70</v>
      </c>
      <c r="K34" s="59"/>
      <c r="L34" s="77"/>
      <c r="M34" s="111"/>
      <c r="N34" s="62">
        <v>700.0</v>
      </c>
      <c r="O34" s="63"/>
      <c r="P34" s="112"/>
      <c r="Q34" s="65"/>
      <c r="R34" s="66"/>
      <c r="S34" s="56">
        <v>100.0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49</v>
      </c>
      <c r="C35" s="72"/>
      <c r="D35" s="142" t="s">
        <v>188</v>
      </c>
      <c r="E35" s="56" t="s">
        <v>93</v>
      </c>
      <c r="F35" s="53" t="s">
        <v>94</v>
      </c>
      <c r="G35" s="405" t="s">
        <v>3007</v>
      </c>
      <c r="H35" s="85" t="s">
        <v>3008</v>
      </c>
      <c r="I35" s="85" t="s">
        <v>3009</v>
      </c>
      <c r="J35" s="53" t="s">
        <v>38</v>
      </c>
      <c r="K35" s="59" t="s">
        <v>3010</v>
      </c>
      <c r="L35" s="77"/>
      <c r="M35" s="97"/>
      <c r="N35" s="62"/>
      <c r="O35" s="43"/>
      <c r="P35" s="44"/>
      <c r="Q35" s="45"/>
      <c r="R35" s="78"/>
      <c r="S35" s="56" t="s">
        <v>188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54"/>
      <c r="D36" s="142" t="s">
        <v>3011</v>
      </c>
      <c r="E36" s="56" t="s">
        <v>63</v>
      </c>
      <c r="F36" s="53" t="s">
        <v>721</v>
      </c>
      <c r="G36" s="405" t="s">
        <v>3012</v>
      </c>
      <c r="H36" s="85" t="s">
        <v>3013</v>
      </c>
      <c r="I36" s="85" t="s">
        <v>3014</v>
      </c>
      <c r="J36" s="53" t="s">
        <v>38</v>
      </c>
      <c r="K36" s="86">
        <v>350.0</v>
      </c>
      <c r="L36" s="77"/>
      <c r="M36" s="61"/>
      <c r="N36" s="62"/>
      <c r="O36" s="87"/>
      <c r="P36" s="64"/>
      <c r="Q36" s="88"/>
      <c r="R36" s="89"/>
      <c r="S36" s="56">
        <v>50.0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 t="s">
        <v>48</v>
      </c>
      <c r="B37" s="53"/>
      <c r="C37" s="54"/>
      <c r="D37" s="55"/>
      <c r="E37" s="56" t="s">
        <v>93</v>
      </c>
      <c r="F37" s="53" t="s">
        <v>59</v>
      </c>
      <c r="G37" s="404" t="s">
        <v>3015</v>
      </c>
      <c r="H37" s="75" t="s">
        <v>3016</v>
      </c>
      <c r="I37" s="85" t="s">
        <v>3017</v>
      </c>
      <c r="J37" s="53" t="s">
        <v>38</v>
      </c>
      <c r="K37" s="86">
        <v>250.0</v>
      </c>
      <c r="L37" s="77"/>
      <c r="M37" s="61"/>
      <c r="N37" s="62"/>
      <c r="O37" s="87"/>
      <c r="P37" s="64"/>
      <c r="Q37" s="88"/>
      <c r="R37" s="89"/>
      <c r="S37" s="56">
        <v>50.0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57</v>
      </c>
      <c r="B38" s="53" t="s">
        <v>187</v>
      </c>
      <c r="C38" s="54"/>
      <c r="D38" s="120" t="s">
        <v>188</v>
      </c>
      <c r="E38" s="56" t="s">
        <v>93</v>
      </c>
      <c r="F38" s="53" t="s">
        <v>721</v>
      </c>
      <c r="G38" s="302" t="s">
        <v>3018</v>
      </c>
      <c r="H38" s="129" t="s">
        <v>824</v>
      </c>
      <c r="I38" s="117">
        <v>2.1982773615E10</v>
      </c>
      <c r="J38" s="53" t="s">
        <v>38</v>
      </c>
      <c r="K38" s="59"/>
      <c r="L38" s="77"/>
      <c r="M38" s="61"/>
      <c r="N38" s="106"/>
      <c r="O38" s="87" t="s">
        <v>719</v>
      </c>
      <c r="P38" s="112"/>
      <c r="Q38" s="65"/>
      <c r="R38" s="66"/>
      <c r="S38" s="56" t="s">
        <v>188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48</v>
      </c>
      <c r="B39" s="53" t="s">
        <v>49</v>
      </c>
      <c r="C39" s="72"/>
      <c r="D39" s="120"/>
      <c r="E39" s="56" t="s">
        <v>51</v>
      </c>
      <c r="F39" s="53"/>
      <c r="G39" s="403" t="s">
        <v>3019</v>
      </c>
      <c r="H39" s="85" t="s">
        <v>3020</v>
      </c>
      <c r="I39" s="117" t="s">
        <v>3021</v>
      </c>
      <c r="J39" s="53" t="s">
        <v>38</v>
      </c>
      <c r="K39" s="59">
        <v>399.0</v>
      </c>
      <c r="L39" s="77"/>
      <c r="M39" s="61"/>
      <c r="N39" s="62"/>
      <c r="O39" s="130"/>
      <c r="P39" s="131"/>
      <c r="Q39" s="132"/>
      <c r="R39" s="133"/>
      <c r="S39" s="56">
        <v>100.0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72"/>
      <c r="D40" s="120" t="s">
        <v>3022</v>
      </c>
      <c r="E40" s="56"/>
      <c r="F40" s="53" t="s">
        <v>94</v>
      </c>
      <c r="G40" s="405" t="s">
        <v>3023</v>
      </c>
      <c r="H40" s="85"/>
      <c r="I40" s="56" t="s">
        <v>3024</v>
      </c>
      <c r="J40" s="53" t="s">
        <v>70</v>
      </c>
      <c r="K40" s="59">
        <v>125.0</v>
      </c>
      <c r="L40" s="77"/>
      <c r="M40" s="61"/>
      <c r="N40" s="62"/>
      <c r="O40" s="87"/>
      <c r="P40" s="64"/>
      <c r="Q40" s="88"/>
      <c r="R40" s="89"/>
      <c r="S40" s="56" t="s">
        <v>188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48</v>
      </c>
      <c r="B41" s="53" t="s">
        <v>49</v>
      </c>
      <c r="C41" s="72"/>
      <c r="D41" s="73" t="s">
        <v>3025</v>
      </c>
      <c r="E41" s="56" t="s">
        <v>72</v>
      </c>
      <c r="F41" s="53" t="s">
        <v>721</v>
      </c>
      <c r="G41" s="405" t="s">
        <v>3026</v>
      </c>
      <c r="H41" s="85" t="s">
        <v>152</v>
      </c>
      <c r="I41" s="117" t="s">
        <v>3027</v>
      </c>
      <c r="J41" s="53" t="s">
        <v>70</v>
      </c>
      <c r="K41" s="59">
        <v>350.0</v>
      </c>
      <c r="L41" s="77"/>
      <c r="M41" s="97"/>
      <c r="N41" s="134"/>
      <c r="O41" s="87"/>
      <c r="P41" s="64"/>
      <c r="Q41" s="88"/>
      <c r="R41" s="89"/>
      <c r="S41" s="56">
        <v>50.0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72"/>
      <c r="D42" s="55"/>
      <c r="E42" s="56"/>
      <c r="F42" s="53" t="s">
        <v>94</v>
      </c>
      <c r="G42" s="74" t="s">
        <v>3028</v>
      </c>
      <c r="H42" s="85" t="s">
        <v>1311</v>
      </c>
      <c r="I42" s="117" t="s">
        <v>3024</v>
      </c>
      <c r="J42" s="103"/>
      <c r="K42" s="59">
        <v>125.0</v>
      </c>
      <c r="L42" s="105"/>
      <c r="M42" s="61"/>
      <c r="N42" s="135"/>
      <c r="O42" s="87"/>
      <c r="P42" s="64"/>
      <c r="Q42" s="88"/>
      <c r="R42" s="89"/>
      <c r="S42" s="56">
        <v>50.0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48</v>
      </c>
      <c r="B43" s="53" t="s">
        <v>49</v>
      </c>
      <c r="C43" s="54"/>
      <c r="D43" s="73" t="s">
        <v>3029</v>
      </c>
      <c r="E43" s="56" t="s">
        <v>93</v>
      </c>
      <c r="F43" s="53" t="s">
        <v>721</v>
      </c>
      <c r="G43" s="405" t="s">
        <v>3030</v>
      </c>
      <c r="H43" s="85" t="s">
        <v>1311</v>
      </c>
      <c r="I43" s="117">
        <v>1.7991226647E10</v>
      </c>
      <c r="J43" s="53" t="s">
        <v>38</v>
      </c>
      <c r="K43" s="59"/>
      <c r="L43" s="77"/>
      <c r="M43" s="61"/>
      <c r="N43" s="140"/>
      <c r="O43" s="87">
        <v>350.0</v>
      </c>
      <c r="P43" s="64"/>
      <c r="Q43" s="88"/>
      <c r="R43" s="89"/>
      <c r="S43" s="56">
        <v>50.0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/>
      <c r="B44" s="53"/>
      <c r="C44" s="72"/>
      <c r="D44" s="83"/>
      <c r="E44" s="84"/>
      <c r="F44" s="53"/>
      <c r="G44" s="74"/>
      <c r="H44" s="85"/>
      <c r="I44" s="117"/>
      <c r="J44" s="53"/>
      <c r="K44" s="86"/>
      <c r="L44" s="77"/>
      <c r="M44" s="61"/>
      <c r="N44" s="141"/>
      <c r="O44" s="87"/>
      <c r="P44" s="64"/>
      <c r="Q44" s="88"/>
      <c r="R44" s="89"/>
      <c r="S44" s="56"/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/>
      <c r="B45" s="53"/>
      <c r="C45" s="72"/>
      <c r="D45" s="142"/>
      <c r="E45" s="84"/>
      <c r="F45" s="53"/>
      <c r="G45" s="74"/>
      <c r="H45" s="85"/>
      <c r="I45" s="117"/>
      <c r="J45" s="53"/>
      <c r="K45" s="59"/>
      <c r="L45" s="105"/>
      <c r="M45" s="61"/>
      <c r="N45" s="141"/>
      <c r="O45" s="87"/>
      <c r="P45" s="64"/>
      <c r="Q45" s="88"/>
      <c r="R45" s="89"/>
      <c r="S45" s="56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/>
      <c r="B46" s="53"/>
      <c r="C46" s="72"/>
      <c r="D46" s="55"/>
      <c r="E46" s="84"/>
      <c r="F46" s="53"/>
      <c r="G46" s="143"/>
      <c r="H46" s="144"/>
      <c r="I46" s="117"/>
      <c r="J46" s="103"/>
      <c r="K46" s="59"/>
      <c r="L46" s="77"/>
      <c r="M46" s="123"/>
      <c r="N46" s="141"/>
      <c r="O46" s="63"/>
      <c r="P46" s="112"/>
      <c r="Q46" s="65"/>
      <c r="R46" s="66"/>
      <c r="S46" s="56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/>
      <c r="B47" s="53"/>
      <c r="C47" s="54"/>
      <c r="D47" s="55"/>
      <c r="E47" s="84"/>
      <c r="F47" s="53"/>
      <c r="G47" s="74"/>
      <c r="H47" s="85"/>
      <c r="I47" s="85"/>
      <c r="J47" s="103"/>
      <c r="K47" s="59"/>
      <c r="L47" s="77"/>
      <c r="M47" s="145"/>
      <c r="N47" s="141"/>
      <c r="O47" s="87"/>
      <c r="P47" s="64"/>
      <c r="Q47" s="88"/>
      <c r="R47" s="89"/>
      <c r="S47" s="56"/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/>
      <c r="B48" s="53"/>
      <c r="C48" s="72"/>
      <c r="D48" s="55"/>
      <c r="E48" s="84"/>
      <c r="F48" s="53"/>
      <c r="G48" s="74"/>
      <c r="H48" s="85"/>
      <c r="I48" s="85"/>
      <c r="J48" s="103"/>
      <c r="K48" s="59"/>
      <c r="L48" s="77"/>
      <c r="M48" s="145"/>
      <c r="N48" s="141"/>
      <c r="O48" s="43"/>
      <c r="P48" s="44"/>
      <c r="Q48" s="45"/>
      <c r="R48" s="78"/>
      <c r="S48" s="56"/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/>
      <c r="B49" s="53"/>
      <c r="C49" s="72"/>
      <c r="D49" s="125"/>
      <c r="E49" s="56"/>
      <c r="F49" s="53"/>
      <c r="G49" s="74"/>
      <c r="H49" s="85"/>
      <c r="I49" s="146"/>
      <c r="J49" s="53"/>
      <c r="K49" s="86"/>
      <c r="L49" s="77"/>
      <c r="M49" s="145"/>
      <c r="N49" s="141"/>
      <c r="O49" s="63"/>
      <c r="P49" s="112"/>
      <c r="Q49" s="65"/>
      <c r="R49" s="66"/>
      <c r="S49" s="56"/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/>
      <c r="B50" s="53"/>
      <c r="C50" s="72"/>
      <c r="D50" s="147"/>
      <c r="E50" s="84"/>
      <c r="F50" s="53"/>
      <c r="G50" s="74"/>
      <c r="H50" s="85"/>
      <c r="I50" s="117"/>
      <c r="J50" s="103"/>
      <c r="K50" s="86"/>
      <c r="L50" s="77"/>
      <c r="M50" s="148"/>
      <c r="N50" s="141"/>
      <c r="O50" s="63"/>
      <c r="P50" s="112"/>
      <c r="Q50" s="65"/>
      <c r="R50" s="66"/>
      <c r="S50" s="56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/>
      <c r="B51" s="53"/>
      <c r="C51" s="72"/>
      <c r="D51" s="54"/>
      <c r="E51" s="84"/>
      <c r="F51" s="53"/>
      <c r="G51" s="74"/>
      <c r="H51" s="85"/>
      <c r="I51" s="117"/>
      <c r="J51" s="103"/>
      <c r="K51" s="59"/>
      <c r="L51" s="105"/>
      <c r="M51" s="145"/>
      <c r="N51" s="149"/>
      <c r="O51" s="87"/>
      <c r="P51" s="64"/>
      <c r="Q51" s="88"/>
      <c r="R51" s="89"/>
      <c r="S51" s="56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72"/>
      <c r="E52" s="84"/>
      <c r="F52" s="53"/>
      <c r="G52" s="150"/>
      <c r="H52" s="75"/>
      <c r="I52" s="117"/>
      <c r="J52" s="103"/>
      <c r="K52" s="139"/>
      <c r="L52" s="77"/>
      <c r="M52" s="145"/>
      <c r="N52" s="141"/>
      <c r="O52" s="63"/>
      <c r="P52" s="112"/>
      <c r="Q52" s="65"/>
      <c r="R52" s="66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151"/>
      <c r="F53" s="53"/>
      <c r="G53" s="74"/>
      <c r="H53" s="85"/>
      <c r="I53" s="117"/>
      <c r="J53" s="103"/>
      <c r="K53" s="59"/>
      <c r="L53" s="152"/>
      <c r="M53" s="145"/>
      <c r="N53" s="149"/>
      <c r="O53" s="87"/>
      <c r="P53" s="64"/>
      <c r="Q53" s="88"/>
      <c r="R53" s="89"/>
      <c r="S53" s="80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25"/>
      <c r="F54" s="53"/>
      <c r="G54" s="153"/>
      <c r="H54" s="154"/>
      <c r="I54" s="117"/>
      <c r="J54" s="103"/>
      <c r="K54" s="59"/>
      <c r="L54" s="77"/>
      <c r="M54" s="145"/>
      <c r="N54" s="155"/>
      <c r="O54" s="87"/>
      <c r="P54" s="64"/>
      <c r="Q54" s="88"/>
      <c r="R54" s="89"/>
      <c r="S54" s="56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74"/>
      <c r="H55" s="85"/>
      <c r="I55" s="117"/>
      <c r="J55" s="103"/>
      <c r="K55" s="156"/>
      <c r="L55" s="77"/>
      <c r="M55" s="145"/>
      <c r="N55" s="141"/>
      <c r="O55" s="130"/>
      <c r="P55" s="131"/>
      <c r="Q55" s="132"/>
      <c r="R55" s="133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7"/>
      <c r="L56" s="77"/>
      <c r="M56" s="145"/>
      <c r="N56" s="149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6"/>
      <c r="L57" s="77"/>
      <c r="M57" s="158"/>
      <c r="N57" s="149"/>
      <c r="O57" s="87"/>
      <c r="P57" s="64"/>
      <c r="Q57" s="88"/>
      <c r="R57" s="89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121"/>
      <c r="E58" s="25"/>
      <c r="F58" s="53"/>
      <c r="G58" s="74"/>
      <c r="H58" s="85"/>
      <c r="I58" s="117"/>
      <c r="J58" s="103"/>
      <c r="K58" s="156"/>
      <c r="L58" s="77"/>
      <c r="M58" s="145"/>
      <c r="N58" s="155"/>
      <c r="O58" s="63"/>
      <c r="P58" s="112"/>
      <c r="Q58" s="65"/>
      <c r="R58" s="66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54"/>
      <c r="D59" s="72"/>
      <c r="E59" s="25"/>
      <c r="F59" s="53"/>
      <c r="G59" s="74"/>
      <c r="H59" s="85"/>
      <c r="I59" s="117"/>
      <c r="J59" s="103"/>
      <c r="K59" s="156"/>
      <c r="L59" s="77"/>
      <c r="M59" s="145"/>
      <c r="N59" s="149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72"/>
      <c r="D60" s="72"/>
      <c r="E60" s="25"/>
      <c r="F60" s="53"/>
      <c r="G60" s="74"/>
      <c r="H60" s="85"/>
      <c r="I60" s="117"/>
      <c r="J60" s="103"/>
      <c r="K60" s="156"/>
      <c r="L60" s="105"/>
      <c r="M60" s="145"/>
      <c r="N60" s="15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77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8"/>
      <c r="N62" s="159"/>
      <c r="O62" s="87"/>
      <c r="P62" s="64"/>
      <c r="Q62" s="88"/>
      <c r="R62" s="89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105"/>
      <c r="M63" s="148"/>
      <c r="N63" s="159"/>
      <c r="O63" s="63"/>
      <c r="P63" s="112"/>
      <c r="Q63" s="65"/>
      <c r="R63" s="66"/>
      <c r="S63" s="161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7"/>
      <c r="L64" s="105"/>
      <c r="M64" s="145"/>
      <c r="N64" s="149"/>
      <c r="O64" s="87"/>
      <c r="P64" s="64"/>
      <c r="Q64" s="88"/>
      <c r="R64" s="89"/>
      <c r="S64" s="56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8"/>
      <c r="N65" s="155"/>
      <c r="O65" s="63"/>
      <c r="P65" s="112"/>
      <c r="Q65" s="65"/>
      <c r="R65" s="66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6"/>
      <c r="L66" s="105"/>
      <c r="M66" s="148"/>
      <c r="N66" s="141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162"/>
      <c r="F67" s="53"/>
      <c r="G67" s="74"/>
      <c r="H67" s="85"/>
      <c r="I67" s="117"/>
      <c r="J67" s="103"/>
      <c r="K67" s="163"/>
      <c r="L67" s="105"/>
      <c r="M67" s="145"/>
      <c r="N67" s="149"/>
      <c r="O67" s="87"/>
      <c r="P67" s="64"/>
      <c r="Q67" s="88"/>
      <c r="R67" s="89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4"/>
      <c r="L68" s="105"/>
      <c r="M68" s="148"/>
      <c r="N68" s="149"/>
      <c r="O68" s="63"/>
      <c r="P68" s="112"/>
      <c r="Q68" s="65"/>
      <c r="R68" s="66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56"/>
      <c r="L69" s="105"/>
      <c r="M69" s="165"/>
      <c r="N69" s="149"/>
      <c r="O69" s="63"/>
      <c r="P69" s="112"/>
      <c r="Q69" s="65"/>
      <c r="R69" s="66"/>
      <c r="S69" s="80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63"/>
      <c r="L70" s="77"/>
      <c r="M70" s="148"/>
      <c r="N70" s="149"/>
      <c r="O70" s="63"/>
      <c r="P70" s="112"/>
      <c r="Q70" s="65"/>
      <c r="R70" s="66"/>
      <c r="S70" s="56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166"/>
      <c r="D71" s="167"/>
      <c r="E71" s="162"/>
      <c r="F71" s="53"/>
      <c r="G71" s="74"/>
      <c r="H71" s="85"/>
      <c r="I71" s="117"/>
      <c r="J71" s="103"/>
      <c r="K71" s="168"/>
      <c r="L71" s="77"/>
      <c r="M71" s="169"/>
      <c r="N71" s="170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72"/>
      <c r="E72" s="162"/>
      <c r="F72" s="53"/>
      <c r="G72" s="74"/>
      <c r="H72" s="85"/>
      <c r="I72" s="117"/>
      <c r="J72" s="103"/>
      <c r="K72" s="171"/>
      <c r="L72" s="105"/>
      <c r="M72" s="169"/>
      <c r="N72" s="170"/>
      <c r="O72" s="130"/>
      <c r="P72" s="131"/>
      <c r="Q72" s="132"/>
      <c r="R72" s="133"/>
      <c r="S72" s="161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83"/>
      <c r="E73" s="162"/>
      <c r="F73" s="53"/>
      <c r="G73" s="74"/>
      <c r="H73" s="85"/>
      <c r="I73" s="85"/>
      <c r="J73" s="103"/>
      <c r="K73" s="168"/>
      <c r="L73" s="105"/>
      <c r="M73" s="172"/>
      <c r="N73" s="170"/>
      <c r="O73" s="63"/>
      <c r="P73" s="112"/>
      <c r="Q73" s="65"/>
      <c r="R73" s="66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72"/>
      <c r="E74" s="162"/>
      <c r="F74" s="53"/>
      <c r="G74" s="74"/>
      <c r="H74" s="85"/>
      <c r="I74" s="85"/>
      <c r="J74" s="103"/>
      <c r="K74" s="168"/>
      <c r="L74" s="77"/>
      <c r="M74" s="169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85"/>
      <c r="I75" s="85"/>
      <c r="J75" s="103"/>
      <c r="K75" s="171"/>
      <c r="L75" s="105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25"/>
      <c r="F76" s="53"/>
      <c r="G76" s="74"/>
      <c r="H76" s="85"/>
      <c r="I76" s="85"/>
      <c r="J76" s="103"/>
      <c r="K76" s="171"/>
      <c r="L76" s="105"/>
      <c r="M76" s="169"/>
      <c r="N76" s="170"/>
      <c r="O76" s="63"/>
      <c r="P76" s="112"/>
      <c r="Q76" s="65"/>
      <c r="R76" s="66"/>
      <c r="S76" s="173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85"/>
      <c r="I77" s="85"/>
      <c r="J77" s="103"/>
      <c r="K77" s="171"/>
      <c r="L77" s="105"/>
      <c r="M77" s="169"/>
      <c r="N77" s="170"/>
      <c r="O77" s="63"/>
      <c r="P77" s="112"/>
      <c r="Q77" s="65"/>
      <c r="R77" s="66"/>
      <c r="S77" s="161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03"/>
      <c r="B78" s="53"/>
      <c r="C78" s="166"/>
      <c r="D78" s="72"/>
      <c r="E78" s="25"/>
      <c r="F78" s="53"/>
      <c r="G78" s="174"/>
      <c r="H78" s="175"/>
      <c r="I78" s="175"/>
      <c r="J78" s="103"/>
      <c r="K78" s="168"/>
      <c r="L78" s="105"/>
      <c r="M78" s="169"/>
      <c r="N78" s="170"/>
      <c r="O78" s="63"/>
      <c r="P78" s="112"/>
      <c r="Q78" s="65"/>
      <c r="R78" s="66"/>
      <c r="S78" s="177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5"/>
      <c r="I79" s="175"/>
      <c r="J79" s="103"/>
      <c r="K79" s="168"/>
      <c r="L79" s="105"/>
      <c r="M79" s="169"/>
      <c r="N79" s="170"/>
      <c r="O79" s="63"/>
      <c r="P79" s="112"/>
      <c r="Q79" s="65"/>
      <c r="R79" s="66"/>
      <c r="S79" s="17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5"/>
      <c r="I80" s="1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5"/>
      <c r="I81" s="175"/>
      <c r="J81" s="103"/>
      <c r="K81" s="179"/>
      <c r="L81" s="180"/>
      <c r="M81" s="181"/>
      <c r="N81" s="182"/>
      <c r="O81" s="183"/>
      <c r="P81" s="184"/>
      <c r="Q81" s="185"/>
      <c r="R81" s="18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5"/>
      <c r="I82" s="1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5"/>
      <c r="I83" s="1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5"/>
      <c r="I84" s="175"/>
      <c r="J84" s="103"/>
      <c r="K84" s="187"/>
      <c r="L84" s="180"/>
      <c r="M84" s="188"/>
      <c r="N84" s="189"/>
      <c r="O84" s="190"/>
      <c r="P84" s="191"/>
      <c r="Q84" s="192"/>
      <c r="R84" s="193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162"/>
      <c r="F85" s="53"/>
      <c r="G85" s="174"/>
      <c r="H85" s="175"/>
      <c r="I85" s="175"/>
      <c r="J85" s="103"/>
      <c r="K85" s="179"/>
      <c r="L85" s="195"/>
      <c r="M85" s="181"/>
      <c r="N85" s="182"/>
      <c r="O85" s="196"/>
      <c r="P85" s="197"/>
      <c r="Q85" s="198"/>
      <c r="R85" s="199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5"/>
      <c r="I86" s="1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5"/>
      <c r="I87" s="1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5"/>
      <c r="I88" s="1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5"/>
      <c r="I89" s="1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5"/>
      <c r="I90" s="1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5"/>
      <c r="I91" s="1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5"/>
      <c r="I92" s="1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6"/>
      <c r="B93" s="6"/>
      <c r="C93" s="3"/>
      <c r="D93" s="201"/>
      <c r="E93" s="202"/>
      <c r="F93" s="6"/>
      <c r="G93" s="203"/>
      <c r="H93" s="204"/>
      <c r="I93" s="205"/>
      <c r="J93" s="6"/>
      <c r="K93" s="206"/>
      <c r="R93" s="206"/>
      <c r="S93" s="208">
        <f>SUM(S7:S92)</f>
        <v>4075</v>
      </c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9"/>
      <c r="E94" s="210"/>
      <c r="F94" s="2"/>
      <c r="G94" s="211"/>
      <c r="H94" s="212"/>
      <c r="I94" s="213"/>
      <c r="J94" s="2"/>
      <c r="K94" s="214" t="s">
        <v>20</v>
      </c>
      <c r="L94" s="215"/>
      <c r="R94" s="215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216"/>
      <c r="D95" s="17"/>
      <c r="E95" s="217"/>
      <c r="F95" s="218"/>
      <c r="G95" s="203"/>
      <c r="H95" s="5"/>
      <c r="I95" s="5"/>
      <c r="J95" s="2"/>
      <c r="K95" s="167">
        <f>SUM(K7:K92)</f>
        <v>4343</v>
      </c>
      <c r="L95" s="219" t="s">
        <v>29</v>
      </c>
      <c r="M95" s="220"/>
      <c r="R95" s="220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"/>
      <c r="B96" s="2"/>
      <c r="C96" s="3"/>
      <c r="D96" s="17"/>
      <c r="E96" s="2"/>
      <c r="F96" s="2"/>
      <c r="G96" s="203"/>
      <c r="H96" s="5"/>
      <c r="I96" s="5"/>
      <c r="J96" s="2"/>
      <c r="K96" s="167">
        <f>SUM(K95*2%)</f>
        <v>86.86</v>
      </c>
      <c r="L96" s="167">
        <f>SUM(L7:L92)</f>
        <v>3170</v>
      </c>
      <c r="M96" s="222" t="s">
        <v>30</v>
      </c>
      <c r="R96" s="222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4"/>
      <c r="H97" s="5"/>
      <c r="I97" s="5"/>
      <c r="J97" s="2"/>
      <c r="K97" s="223"/>
      <c r="L97" s="83">
        <f>SUM(L96*2%)</f>
        <v>63.4</v>
      </c>
      <c r="M97" s="224" t="s">
        <v>31</v>
      </c>
      <c r="N97" s="225"/>
      <c r="R97" s="225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226" t="s">
        <v>32</v>
      </c>
      <c r="H98" s="227">
        <f>SUM(K95,M98,O101,Q103)</f>
        <v>5993</v>
      </c>
      <c r="I98" s="5"/>
      <c r="J98" s="2"/>
      <c r="K98" s="8"/>
      <c r="L98" s="223"/>
      <c r="M98" s="221">
        <f>SUM(M7:M92)</f>
        <v>350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28"/>
      <c r="G99" s="226" t="s">
        <v>33</v>
      </c>
      <c r="H99" s="227">
        <f>SUM(L96,N100,Q103)</f>
        <v>4120</v>
      </c>
      <c r="I99" s="5"/>
      <c r="J99" s="2"/>
      <c r="K99" s="8"/>
      <c r="L99" s="8"/>
      <c r="M99" s="83">
        <f>SUM(M98*1%)</f>
        <v>3.5</v>
      </c>
      <c r="N99" s="229" t="s">
        <v>34</v>
      </c>
      <c r="O99" s="206"/>
      <c r="R99" s="206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35</v>
      </c>
      <c r="H100" s="227">
        <f>SUM(R105)</f>
        <v>500</v>
      </c>
      <c r="I100" s="5"/>
      <c r="J100" s="2"/>
      <c r="K100" s="8"/>
      <c r="L100" s="8"/>
      <c r="M100" s="18"/>
      <c r="N100" s="167">
        <f>SUM(N7:N92)</f>
        <v>700</v>
      </c>
      <c r="O100" s="43" t="s">
        <v>14</v>
      </c>
      <c r="P100" s="230"/>
      <c r="Q100" s="230"/>
      <c r="R100" s="230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"/>
      <c r="G101" s="231"/>
      <c r="H101" s="232"/>
      <c r="I101" s="5"/>
      <c r="J101" s="2"/>
      <c r="K101" s="8"/>
      <c r="L101" s="8"/>
      <c r="M101" s="2"/>
      <c r="N101" s="167">
        <f>SUM(N100*1%)</f>
        <v>7</v>
      </c>
      <c r="O101" s="167">
        <f>SUM(O7:O92)</f>
        <v>1050</v>
      </c>
      <c r="P101" s="44" t="s">
        <v>15</v>
      </c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4"/>
      <c r="H102" s="5"/>
      <c r="I102" s="5"/>
      <c r="J102" s="2"/>
      <c r="K102" s="8"/>
      <c r="L102" s="8"/>
      <c r="M102" s="2"/>
      <c r="N102" s="2"/>
      <c r="O102" s="167">
        <f>SUM(O101*1%)</f>
        <v>10.5</v>
      </c>
      <c r="P102" s="17">
        <f>SUM(P7:P92)</f>
        <v>1650</v>
      </c>
      <c r="Q102" s="45" t="s">
        <v>16</v>
      </c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233" t="s">
        <v>36</v>
      </c>
      <c r="H103" s="234">
        <f>SUM(K8,L17,O23,R24,L26,K27,L28,L29,O31,L33,N34,K41,K40)</f>
        <v>5139</v>
      </c>
      <c r="I103" s="334">
        <f>SUM(O31)</f>
        <v>350</v>
      </c>
      <c r="J103" s="2"/>
      <c r="K103" s="8"/>
      <c r="L103" s="8"/>
      <c r="N103" s="2"/>
      <c r="O103" s="8"/>
      <c r="P103" s="167">
        <f>SUM(P102*1%)</f>
        <v>16.5</v>
      </c>
      <c r="Q103" s="167">
        <f>SUM(Q7:Q93)</f>
        <v>250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6" t="s">
        <v>37</v>
      </c>
      <c r="H104" s="237"/>
      <c r="I104" s="235"/>
      <c r="J104" s="2"/>
      <c r="K104" s="8"/>
      <c r="L104" s="8"/>
      <c r="M104" s="2"/>
      <c r="N104" s="2"/>
      <c r="O104" s="8"/>
      <c r="P104" s="8"/>
      <c r="Q104" s="167">
        <f>SUM(Q103*1%)</f>
        <v>2.5</v>
      </c>
      <c r="R104" s="46" t="s">
        <v>17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8" t="s">
        <v>38</v>
      </c>
      <c r="H105" s="337">
        <f>SUM(K7,L11,K13,P14,L15,L16,K18,K19,K20,K21,P22,L25,Q32,K36,K37,K39,O43)</f>
        <v>6399</v>
      </c>
      <c r="I105" s="334">
        <f>SUM(K7,M10,L11,K19,K39)</f>
        <v>1849</v>
      </c>
      <c r="J105" s="2"/>
      <c r="K105" s="8"/>
      <c r="L105" s="8"/>
      <c r="N105" s="2"/>
      <c r="O105" s="8"/>
      <c r="P105" s="8"/>
      <c r="Q105" s="18"/>
      <c r="R105" s="167">
        <f>SUM(R7:R92)</f>
        <v>500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124"/>
      <c r="D106" s="17"/>
      <c r="E106" s="2"/>
      <c r="F106" s="2"/>
      <c r="G106" s="4"/>
      <c r="H106" s="5"/>
      <c r="I106" s="5"/>
      <c r="J106" s="2"/>
      <c r="K106" s="8"/>
      <c r="L106" s="8"/>
      <c r="M106" s="2"/>
      <c r="N106" s="2"/>
      <c r="O106" s="8"/>
      <c r="P106" s="8"/>
      <c r="Q106" s="2"/>
      <c r="R106" s="167">
        <f>SUM(R105*2%)</f>
        <v>10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239" t="s">
        <v>39</v>
      </c>
      <c r="H107" s="398">
        <f>SUM(L11,M10,K19,O31,K39)</f>
        <v>1799</v>
      </c>
      <c r="I107" s="5"/>
      <c r="J107" s="2"/>
      <c r="K107" s="8"/>
      <c r="L107" s="8"/>
      <c r="M107" s="2"/>
      <c r="N107" s="2"/>
      <c r="O107" s="8"/>
      <c r="P107" s="8"/>
      <c r="Q107" s="2"/>
      <c r="R107" s="2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295</v>
      </c>
      <c r="H108" s="344">
        <f>SUM(S7,S11,S19,S23,S31,S34,S37,S39)</f>
        <v>875</v>
      </c>
      <c r="I108" s="5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4"/>
      <c r="H109" s="5"/>
      <c r="I109" s="5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5"/>
      <c r="I110" s="5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5"/>
      <c r="I111" s="5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5"/>
      <c r="I112" s="5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5"/>
      <c r="I113" s="5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5"/>
      <c r="I114" s="5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5"/>
      <c r="I115" s="5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5"/>
      <c r="I116" s="5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5"/>
      <c r="I117" s="5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5"/>
      <c r="I118" s="5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5"/>
      <c r="I119" s="5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5"/>
      <c r="I120" s="5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5"/>
      <c r="I121" s="5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5"/>
      <c r="I122" s="5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5"/>
      <c r="I123" s="5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5"/>
      <c r="I124" s="5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5"/>
      <c r="I125" s="5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5"/>
      <c r="I126" s="5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5"/>
      <c r="I127" s="5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5"/>
      <c r="I128" s="5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5"/>
      <c r="I129" s="5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5"/>
      <c r="I130" s="5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5"/>
      <c r="I131" s="5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5"/>
      <c r="I132" s="5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5"/>
      <c r="I133" s="5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5"/>
      <c r="I134" s="5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5"/>
      <c r="I135" s="5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5"/>
      <c r="I136" s="5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5"/>
      <c r="I137" s="5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5"/>
      <c r="I138" s="5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5"/>
      <c r="I139" s="5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5"/>
      <c r="I140" s="5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5"/>
      <c r="I141" s="5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5"/>
      <c r="I142" s="5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5"/>
      <c r="I143" s="5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5"/>
      <c r="I144" s="5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5"/>
      <c r="I145" s="5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5"/>
      <c r="I146" s="5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5"/>
      <c r="I147" s="5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5"/>
      <c r="I148" s="5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5"/>
      <c r="I149" s="5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5"/>
      <c r="I150" s="5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5"/>
      <c r="I151" s="5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5"/>
      <c r="I152" s="5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5"/>
      <c r="I153" s="5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5"/>
      <c r="I154" s="5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5"/>
      <c r="I155" s="5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5"/>
      <c r="I156" s="5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5"/>
      <c r="I157" s="5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5"/>
      <c r="I158" s="5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5"/>
      <c r="I159" s="5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5"/>
      <c r="I160" s="5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5"/>
      <c r="I161" s="5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5"/>
      <c r="I162" s="5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5"/>
      <c r="I163" s="5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5"/>
      <c r="I164" s="5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5"/>
      <c r="I165" s="5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5"/>
      <c r="I166" s="5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5"/>
      <c r="I167" s="5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5"/>
      <c r="I168" s="5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5"/>
      <c r="I169" s="5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5"/>
      <c r="I170" s="5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5"/>
      <c r="I171" s="5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5"/>
      <c r="I172" s="5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5"/>
      <c r="I173" s="5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5"/>
      <c r="I174" s="5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5"/>
      <c r="I175" s="5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5"/>
      <c r="I176" s="5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5"/>
      <c r="I177" s="5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5"/>
      <c r="I178" s="5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5"/>
      <c r="I179" s="5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5"/>
      <c r="I180" s="5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5"/>
      <c r="I181" s="5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5"/>
      <c r="I182" s="5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5"/>
      <c r="I183" s="5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5"/>
      <c r="I184" s="5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5"/>
      <c r="I185" s="5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5"/>
      <c r="I186" s="5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5"/>
      <c r="I187" s="5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5"/>
      <c r="I188" s="5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5"/>
      <c r="I189" s="5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5"/>
      <c r="I190" s="5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5"/>
      <c r="I191" s="5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5"/>
      <c r="I192" s="5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5"/>
      <c r="I193" s="5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5"/>
      <c r="I194" s="5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5"/>
      <c r="I195" s="5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5"/>
      <c r="I196" s="5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5"/>
      <c r="I197" s="5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5"/>
      <c r="I198" s="5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5"/>
      <c r="I199" s="5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5"/>
      <c r="I200" s="5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5"/>
      <c r="I201" s="5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5"/>
      <c r="I202" s="5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5"/>
      <c r="I203" s="5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5"/>
      <c r="I204" s="5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5"/>
      <c r="I205" s="5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5"/>
      <c r="I206" s="5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5"/>
      <c r="I207" s="5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5"/>
      <c r="I208" s="5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5"/>
      <c r="I209" s="5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5"/>
      <c r="I210" s="5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5"/>
      <c r="I211" s="5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5"/>
      <c r="I212" s="5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5"/>
      <c r="I213" s="5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5"/>
      <c r="I214" s="5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5"/>
      <c r="I215" s="5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5"/>
      <c r="I216" s="5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5"/>
      <c r="I217" s="5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5"/>
      <c r="I218" s="5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5"/>
      <c r="I219" s="5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5"/>
      <c r="I220" s="5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5"/>
      <c r="I221" s="5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5"/>
      <c r="I222" s="5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5"/>
      <c r="I223" s="5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5"/>
      <c r="I224" s="5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5"/>
      <c r="I225" s="5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241"/>
      <c r="D226" s="241"/>
      <c r="E226" s="2"/>
      <c r="F226" s="2"/>
      <c r="G226" s="4"/>
      <c r="H226" s="5"/>
      <c r="I226" s="5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5"/>
      <c r="I227" s="5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5"/>
      <c r="I228" s="5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5"/>
      <c r="I229" s="5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5"/>
      <c r="I230" s="5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5"/>
      <c r="I231" s="5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5"/>
      <c r="I232" s="5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5"/>
      <c r="I233" s="5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5"/>
      <c r="I234" s="5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5"/>
      <c r="I235" s="5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5"/>
      <c r="I236" s="5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5"/>
      <c r="I237" s="5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5"/>
      <c r="I238" s="5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5"/>
      <c r="I239" s="5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5"/>
      <c r="I240" s="5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5"/>
      <c r="I241" s="5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5"/>
      <c r="I242" s="5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5"/>
      <c r="I243" s="5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5"/>
      <c r="I244" s="5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5"/>
      <c r="I245" s="5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5"/>
      <c r="I246" s="5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5"/>
      <c r="I247" s="5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5"/>
      <c r="I248" s="5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5"/>
      <c r="I249" s="5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5"/>
      <c r="I250" s="5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5"/>
      <c r="I251" s="5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5"/>
      <c r="I252" s="5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5"/>
      <c r="I253" s="5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5"/>
      <c r="I254" s="5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5"/>
      <c r="I255" s="5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5"/>
      <c r="I256" s="5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5"/>
      <c r="I257" s="5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5"/>
      <c r="I258" s="5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5"/>
      <c r="I259" s="5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5"/>
      <c r="I260" s="5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5"/>
      <c r="I261" s="5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5"/>
      <c r="I262" s="5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5"/>
      <c r="I263" s="5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5"/>
      <c r="I264" s="5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5"/>
      <c r="I265" s="5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5"/>
      <c r="I266" s="5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5"/>
      <c r="I267" s="5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5"/>
      <c r="I268" s="5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5"/>
      <c r="I269" s="5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5"/>
      <c r="I270" s="5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5"/>
      <c r="I271" s="5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5"/>
      <c r="I272" s="5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5"/>
      <c r="I273" s="5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5"/>
      <c r="I274" s="5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5"/>
      <c r="I275" s="5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5"/>
      <c r="I276" s="5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5"/>
      <c r="I277" s="5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5"/>
      <c r="I278" s="5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5"/>
      <c r="I279" s="5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5"/>
      <c r="I280" s="5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5"/>
      <c r="I281" s="5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5"/>
      <c r="I282" s="5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5"/>
      <c r="I283" s="5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5"/>
      <c r="I284" s="5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5"/>
      <c r="I285" s="5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5"/>
      <c r="I286" s="5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5"/>
      <c r="I287" s="5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5"/>
      <c r="I288" s="5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5"/>
      <c r="I289" s="5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5"/>
      <c r="I290" s="5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5"/>
      <c r="I291" s="5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5"/>
      <c r="I292" s="5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5"/>
      <c r="I293" s="5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5"/>
      <c r="I294" s="5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5"/>
      <c r="I295" s="5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5"/>
      <c r="I296" s="5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5"/>
      <c r="I297" s="5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5"/>
      <c r="I298" s="5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5"/>
      <c r="I299" s="5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5"/>
      <c r="I300" s="5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5"/>
      <c r="I301" s="5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5"/>
      <c r="I302" s="5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5"/>
      <c r="I303" s="5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5"/>
      <c r="I304" s="5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5"/>
      <c r="I305" s="5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5"/>
      <c r="I306" s="5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5"/>
      <c r="I307" s="5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5"/>
      <c r="I308" s="5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5"/>
      <c r="I309" s="5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5"/>
      <c r="I310" s="5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5"/>
      <c r="I311" s="5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5"/>
      <c r="I312" s="5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5"/>
      <c r="I313" s="5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5"/>
      <c r="I314" s="5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5"/>
      <c r="I315" s="5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5"/>
      <c r="I316" s="5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5"/>
      <c r="I317" s="5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5"/>
      <c r="I318" s="5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5"/>
      <c r="I319" s="5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5"/>
      <c r="I320" s="5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5"/>
      <c r="I321" s="5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5"/>
      <c r="I322" s="5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5"/>
      <c r="I323" s="5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5"/>
      <c r="I324" s="5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5"/>
      <c r="I325" s="5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5"/>
      <c r="I326" s="5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5"/>
      <c r="I327" s="5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5"/>
      <c r="I328" s="5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5"/>
      <c r="I329" s="5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5"/>
      <c r="I330" s="5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5"/>
      <c r="I331" s="5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5"/>
      <c r="I332" s="5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5"/>
      <c r="I333" s="5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5"/>
      <c r="I334" s="5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5"/>
      <c r="I335" s="5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5"/>
      <c r="I336" s="5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5"/>
      <c r="I337" s="5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5"/>
      <c r="I338" s="5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5"/>
      <c r="I339" s="5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5"/>
      <c r="I340" s="5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5"/>
      <c r="I341" s="5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5"/>
      <c r="I342" s="5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5"/>
      <c r="I343" s="5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5"/>
      <c r="I344" s="5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5"/>
      <c r="I345" s="5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5"/>
      <c r="I346" s="5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5"/>
      <c r="I347" s="5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5"/>
      <c r="I348" s="5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5"/>
      <c r="I349" s="5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5"/>
      <c r="I350" s="5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5"/>
      <c r="I351" s="5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5"/>
      <c r="I352" s="5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5"/>
      <c r="I353" s="5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5"/>
      <c r="I354" s="5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5"/>
      <c r="I355" s="5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5"/>
      <c r="I356" s="5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5"/>
      <c r="I357" s="5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5"/>
      <c r="I358" s="5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5"/>
      <c r="I359" s="5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5"/>
      <c r="I360" s="5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5"/>
      <c r="I361" s="5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5"/>
      <c r="I362" s="5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5"/>
      <c r="I363" s="5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5"/>
      <c r="I364" s="5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5"/>
      <c r="I365" s="5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5"/>
      <c r="I366" s="5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5"/>
      <c r="I367" s="5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5"/>
      <c r="I368" s="5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5"/>
      <c r="I369" s="5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5"/>
      <c r="I370" s="5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5"/>
      <c r="I371" s="5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5"/>
      <c r="I372" s="5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5"/>
      <c r="I373" s="5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5"/>
      <c r="I374" s="5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5"/>
      <c r="I375" s="5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5"/>
      <c r="I376" s="5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5"/>
      <c r="I377" s="5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5"/>
      <c r="I378" s="5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5"/>
      <c r="I379" s="5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5"/>
      <c r="I380" s="5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5"/>
      <c r="I381" s="5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5"/>
      <c r="I382" s="5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5"/>
      <c r="I383" s="5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5"/>
      <c r="I384" s="5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5"/>
      <c r="I385" s="5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5"/>
      <c r="I386" s="5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5"/>
      <c r="I387" s="5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5"/>
      <c r="I388" s="5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5"/>
      <c r="I389" s="5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5"/>
      <c r="I390" s="5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5"/>
      <c r="I391" s="5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5"/>
      <c r="I392" s="5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5"/>
      <c r="I393" s="5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5"/>
      <c r="I394" s="5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5"/>
      <c r="I395" s="5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5"/>
      <c r="I396" s="5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5"/>
      <c r="I397" s="5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5"/>
      <c r="I398" s="5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5"/>
      <c r="I399" s="5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5"/>
      <c r="I400" s="5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5"/>
      <c r="I401" s="5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5"/>
      <c r="I402" s="5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5"/>
      <c r="I403" s="5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5"/>
      <c r="I404" s="5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5"/>
      <c r="I405" s="5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5"/>
      <c r="I406" s="5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5"/>
      <c r="I407" s="5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5"/>
      <c r="I408" s="5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5"/>
      <c r="I409" s="5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5"/>
      <c r="I410" s="5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5"/>
      <c r="I411" s="5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5"/>
      <c r="I412" s="5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5"/>
      <c r="I413" s="5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5"/>
      <c r="I414" s="5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5"/>
      <c r="I415" s="5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5"/>
      <c r="I416" s="5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5"/>
      <c r="I417" s="5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5"/>
      <c r="I418" s="5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5"/>
      <c r="I419" s="5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5"/>
      <c r="I420" s="5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5"/>
      <c r="I421" s="5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5"/>
      <c r="I422" s="5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5"/>
      <c r="I423" s="5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5"/>
      <c r="I424" s="5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5"/>
      <c r="I425" s="5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5"/>
      <c r="I426" s="5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5"/>
      <c r="I427" s="5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5"/>
      <c r="I428" s="5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5"/>
      <c r="I429" s="5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5"/>
      <c r="I430" s="5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5"/>
      <c r="I431" s="5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5"/>
      <c r="I432" s="5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5"/>
      <c r="I433" s="5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5"/>
      <c r="I434" s="5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5"/>
      <c r="I435" s="5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5"/>
      <c r="I436" s="5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5"/>
      <c r="I437" s="5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5"/>
      <c r="I438" s="5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5"/>
      <c r="I439" s="5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5"/>
      <c r="I440" s="5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5"/>
      <c r="I441" s="5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5"/>
      <c r="I442" s="5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5"/>
      <c r="I443" s="5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5"/>
      <c r="I444" s="5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5"/>
      <c r="I445" s="5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5"/>
      <c r="I446" s="5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5"/>
      <c r="I447" s="5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5"/>
      <c r="I448" s="5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5"/>
      <c r="I449" s="5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5"/>
      <c r="I450" s="5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5"/>
      <c r="I451" s="5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5"/>
      <c r="I452" s="5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5"/>
      <c r="I453" s="5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5"/>
      <c r="I454" s="5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5"/>
      <c r="I455" s="5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5"/>
      <c r="I456" s="5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5"/>
      <c r="I457" s="5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5"/>
      <c r="I458" s="5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5"/>
      <c r="I459" s="5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5"/>
      <c r="I460" s="5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5"/>
      <c r="I461" s="5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5"/>
      <c r="I462" s="5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5"/>
      <c r="I463" s="5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5"/>
      <c r="I464" s="5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5"/>
      <c r="I465" s="5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5"/>
      <c r="I466" s="5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5"/>
      <c r="I467" s="5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5"/>
      <c r="I468" s="5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5"/>
      <c r="I469" s="5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5"/>
      <c r="I470" s="5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5"/>
      <c r="I471" s="5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5"/>
      <c r="I472" s="5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5"/>
      <c r="I473" s="5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5"/>
      <c r="I474" s="5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5"/>
      <c r="I475" s="5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5"/>
      <c r="I476" s="5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5"/>
      <c r="I477" s="5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5"/>
      <c r="I478" s="5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5"/>
      <c r="I479" s="5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5"/>
      <c r="I480" s="5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5"/>
      <c r="I481" s="5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5"/>
      <c r="I482" s="5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5"/>
      <c r="I483" s="5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5"/>
      <c r="I484" s="5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5"/>
      <c r="I485" s="5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5"/>
      <c r="I486" s="5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5"/>
      <c r="I487" s="5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5"/>
      <c r="I488" s="5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5"/>
      <c r="I489" s="5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5"/>
      <c r="I490" s="5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5"/>
      <c r="I491" s="5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5"/>
      <c r="I492" s="5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5"/>
      <c r="I493" s="5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5"/>
      <c r="I494" s="5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5"/>
      <c r="I495" s="5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5"/>
      <c r="I496" s="5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5"/>
      <c r="I497" s="5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5"/>
      <c r="I498" s="5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5"/>
      <c r="I499" s="5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5"/>
      <c r="I500" s="5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5"/>
      <c r="I501" s="5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5"/>
      <c r="I502" s="5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5"/>
      <c r="I503" s="5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5"/>
      <c r="I504" s="5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5"/>
      <c r="I505" s="5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5"/>
      <c r="I506" s="5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5"/>
      <c r="I507" s="5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5"/>
      <c r="I508" s="5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5"/>
      <c r="I509" s="5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5"/>
      <c r="I510" s="5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5"/>
      <c r="I511" s="5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5"/>
      <c r="I512" s="5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5"/>
      <c r="I513" s="5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5"/>
      <c r="I514" s="5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5"/>
      <c r="I515" s="5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5"/>
      <c r="I516" s="5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5"/>
      <c r="I517" s="5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5"/>
      <c r="I518" s="5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5"/>
      <c r="I519" s="5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5"/>
      <c r="I520" s="5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5"/>
      <c r="I521" s="5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5"/>
      <c r="I522" s="5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5"/>
      <c r="I523" s="5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5"/>
      <c r="I524" s="5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5"/>
      <c r="I525" s="5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5"/>
      <c r="I526" s="5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5"/>
      <c r="I527" s="5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5"/>
      <c r="I528" s="5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5"/>
      <c r="I529" s="5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5"/>
      <c r="I530" s="5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5"/>
      <c r="I531" s="5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5"/>
      <c r="I532" s="5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5"/>
      <c r="I533" s="5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5"/>
      <c r="I534" s="5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5"/>
      <c r="I535" s="5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5"/>
      <c r="I536" s="5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5"/>
      <c r="I537" s="5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5"/>
      <c r="I538" s="5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5"/>
      <c r="I539" s="5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5"/>
      <c r="I540" s="5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5"/>
      <c r="I541" s="5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5"/>
      <c r="I542" s="5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5"/>
      <c r="I543" s="5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5"/>
      <c r="I544" s="5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5"/>
      <c r="I545" s="5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5"/>
      <c r="I546" s="5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5"/>
      <c r="I547" s="5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5"/>
      <c r="I548" s="5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5"/>
      <c r="I549" s="5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5"/>
      <c r="I550" s="5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5"/>
      <c r="I551" s="5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5"/>
      <c r="I552" s="5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5"/>
      <c r="I553" s="5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5"/>
      <c r="I554" s="5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5"/>
      <c r="I555" s="5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5"/>
      <c r="I556" s="5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5"/>
      <c r="I557" s="5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5"/>
      <c r="I558" s="5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5"/>
      <c r="I559" s="5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5"/>
      <c r="I560" s="5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5"/>
      <c r="I561" s="5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5"/>
      <c r="I562" s="5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5"/>
      <c r="I563" s="5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5"/>
      <c r="I564" s="5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5"/>
      <c r="I565" s="5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5"/>
      <c r="I566" s="5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5"/>
      <c r="I567" s="5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5"/>
      <c r="I568" s="5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5"/>
      <c r="I569" s="5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5"/>
      <c r="I570" s="5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5"/>
      <c r="I571" s="5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5"/>
      <c r="I572" s="5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5"/>
      <c r="I573" s="5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5"/>
      <c r="I574" s="5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5"/>
      <c r="I575" s="5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5"/>
      <c r="I576" s="5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5"/>
      <c r="I577" s="5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5"/>
      <c r="I578" s="5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5"/>
      <c r="I579" s="5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5"/>
      <c r="I580" s="5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5"/>
      <c r="I581" s="5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5"/>
      <c r="I582" s="5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5"/>
      <c r="I583" s="5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5"/>
      <c r="I584" s="5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5"/>
      <c r="I585" s="5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5"/>
      <c r="I586" s="5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5"/>
      <c r="I587" s="5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5"/>
      <c r="I588" s="5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5"/>
      <c r="I589" s="5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5"/>
      <c r="I590" s="5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5"/>
      <c r="I591" s="5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5"/>
      <c r="I592" s="5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5"/>
      <c r="I593" s="5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5"/>
      <c r="I594" s="5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5"/>
      <c r="I595" s="5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5"/>
      <c r="I596" s="5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5"/>
      <c r="I597" s="5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5"/>
      <c r="I598" s="5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5"/>
      <c r="I599" s="5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5"/>
      <c r="I600" s="5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5"/>
      <c r="I601" s="5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5"/>
      <c r="I602" s="5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5"/>
      <c r="I603" s="5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5"/>
      <c r="I604" s="5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5"/>
      <c r="I605" s="5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5"/>
      <c r="I606" s="5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5"/>
      <c r="I607" s="5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5"/>
      <c r="I608" s="5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5"/>
      <c r="I609" s="5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5"/>
      <c r="I610" s="5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5"/>
      <c r="I611" s="5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5"/>
      <c r="I612" s="5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5"/>
      <c r="I613" s="5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5"/>
      <c r="I614" s="5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5"/>
      <c r="I615" s="5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5"/>
      <c r="I616" s="5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5"/>
      <c r="I617" s="5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5"/>
      <c r="I618" s="5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5"/>
      <c r="I619" s="5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5"/>
      <c r="I620" s="5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5"/>
      <c r="I621" s="5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5"/>
      <c r="I622" s="5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5"/>
      <c r="I623" s="5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5"/>
      <c r="I624" s="5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5"/>
      <c r="I625" s="5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5"/>
      <c r="I626" s="5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5"/>
      <c r="I627" s="5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5"/>
      <c r="I628" s="5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5"/>
      <c r="I629" s="5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5"/>
      <c r="I630" s="5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5"/>
      <c r="I631" s="5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5"/>
      <c r="I632" s="5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5"/>
      <c r="I633" s="5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5"/>
      <c r="I634" s="5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5"/>
      <c r="I635" s="5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5"/>
      <c r="I636" s="5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5"/>
      <c r="I637" s="5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5"/>
      <c r="I638" s="5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5"/>
      <c r="I639" s="5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5"/>
      <c r="I640" s="5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5"/>
      <c r="I641" s="5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5"/>
      <c r="I642" s="5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5"/>
      <c r="I643" s="5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5"/>
      <c r="I644" s="5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5"/>
      <c r="I645" s="5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5"/>
      <c r="I646" s="5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5"/>
      <c r="I647" s="5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5"/>
      <c r="I648" s="5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5"/>
      <c r="I649" s="5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5"/>
      <c r="I650" s="5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5"/>
      <c r="I651" s="5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5"/>
      <c r="I652" s="5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5"/>
      <c r="I653" s="5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5"/>
      <c r="I654" s="5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5"/>
      <c r="I655" s="5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5"/>
      <c r="I656" s="5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5"/>
      <c r="I657" s="5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5"/>
      <c r="I658" s="5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5"/>
      <c r="I659" s="5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5"/>
      <c r="I660" s="5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5"/>
      <c r="I661" s="5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5"/>
      <c r="I662" s="5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5"/>
      <c r="I663" s="5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5"/>
      <c r="I664" s="5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5"/>
      <c r="I665" s="5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5"/>
      <c r="I666" s="5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5"/>
      <c r="I667" s="5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5"/>
      <c r="I668" s="5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5"/>
      <c r="I669" s="5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5"/>
      <c r="I670" s="5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5"/>
      <c r="I671" s="5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5"/>
      <c r="I672" s="5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5"/>
      <c r="I673" s="5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5"/>
      <c r="I674" s="5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5"/>
      <c r="I675" s="5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5"/>
      <c r="I676" s="5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5"/>
      <c r="I677" s="5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5"/>
      <c r="I678" s="5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5"/>
      <c r="I679" s="5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5"/>
      <c r="I680" s="5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5"/>
      <c r="I681" s="5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5"/>
      <c r="I682" s="5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5"/>
      <c r="I683" s="5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5"/>
      <c r="I684" s="5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5"/>
      <c r="I685" s="5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5"/>
      <c r="I686" s="5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5"/>
      <c r="I687" s="5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5"/>
      <c r="I688" s="5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5"/>
      <c r="I689" s="5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5"/>
      <c r="I690" s="5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5"/>
      <c r="I691" s="5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5"/>
      <c r="I692" s="5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5"/>
      <c r="I693" s="5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5"/>
      <c r="I694" s="5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5"/>
      <c r="I695" s="5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5"/>
      <c r="I696" s="5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5"/>
      <c r="I697" s="5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5"/>
      <c r="I698" s="5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5"/>
      <c r="I699" s="5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5"/>
      <c r="I700" s="5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5"/>
      <c r="I701" s="5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5"/>
      <c r="I702" s="5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5"/>
      <c r="I703" s="5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5"/>
      <c r="I704" s="5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5"/>
      <c r="I705" s="5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5"/>
      <c r="I706" s="5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5"/>
      <c r="I707" s="5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5"/>
      <c r="I708" s="5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5"/>
      <c r="I709" s="5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5"/>
      <c r="I710" s="5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5"/>
      <c r="I711" s="5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5"/>
      <c r="I712" s="5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5"/>
      <c r="I713" s="5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5"/>
      <c r="I714" s="5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5"/>
      <c r="I715" s="5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5"/>
      <c r="I716" s="5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5"/>
      <c r="I717" s="5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5"/>
      <c r="I718" s="5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5"/>
      <c r="I719" s="5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5"/>
      <c r="I720" s="5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5"/>
      <c r="I721" s="5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5"/>
      <c r="I722" s="5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5"/>
      <c r="I723" s="5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5"/>
      <c r="I724" s="5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5"/>
      <c r="I725" s="5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5"/>
      <c r="I726" s="5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5"/>
      <c r="I727" s="5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5"/>
      <c r="I728" s="5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5"/>
      <c r="I729" s="5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5"/>
      <c r="I730" s="5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5"/>
      <c r="I731" s="5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5"/>
      <c r="I732" s="5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5"/>
      <c r="I733" s="5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5"/>
      <c r="I734" s="5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5"/>
      <c r="I735" s="5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5"/>
      <c r="I736" s="5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5"/>
      <c r="I737" s="5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5"/>
      <c r="I738" s="5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5"/>
      <c r="I739" s="5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5"/>
      <c r="I740" s="5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5"/>
      <c r="I741" s="5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5"/>
      <c r="I742" s="5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5"/>
      <c r="I743" s="5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5"/>
      <c r="I744" s="5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5"/>
      <c r="I745" s="5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5"/>
      <c r="I746" s="5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5"/>
      <c r="I747" s="5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5"/>
      <c r="I748" s="5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5"/>
      <c r="I749" s="5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5"/>
      <c r="I750" s="5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5"/>
      <c r="I751" s="5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5"/>
      <c r="I752" s="5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5"/>
      <c r="I753" s="5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5"/>
      <c r="I754" s="5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5"/>
      <c r="I755" s="5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5"/>
      <c r="I756" s="5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5"/>
      <c r="I757" s="5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5"/>
      <c r="I758" s="5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5"/>
      <c r="I759" s="5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5"/>
      <c r="I760" s="5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5"/>
      <c r="I761" s="5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5"/>
      <c r="I762" s="5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5"/>
      <c r="I763" s="5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5"/>
      <c r="I764" s="5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5"/>
      <c r="I765" s="5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5"/>
      <c r="I766" s="5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5"/>
      <c r="I767" s="5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5"/>
      <c r="I768" s="5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5"/>
      <c r="I769" s="5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5"/>
      <c r="I770" s="5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5"/>
      <c r="I771" s="5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5"/>
      <c r="I772" s="5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5"/>
      <c r="I773" s="5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5"/>
      <c r="I774" s="5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5"/>
      <c r="I775" s="5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5"/>
      <c r="I776" s="5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5"/>
      <c r="I777" s="5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5"/>
      <c r="I778" s="5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5"/>
      <c r="I779" s="5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5"/>
      <c r="I780" s="5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5"/>
      <c r="I781" s="5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5"/>
      <c r="I782" s="5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5"/>
      <c r="I783" s="5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5"/>
      <c r="I784" s="5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5"/>
      <c r="I785" s="5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5"/>
      <c r="I786" s="5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5"/>
      <c r="I787" s="5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5"/>
      <c r="I788" s="5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5"/>
      <c r="I789" s="5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5"/>
      <c r="I790" s="5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5"/>
      <c r="I791" s="5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5"/>
      <c r="I792" s="5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5"/>
      <c r="I793" s="5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5"/>
      <c r="I794" s="5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5"/>
      <c r="I795" s="5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5"/>
      <c r="I796" s="5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5"/>
      <c r="I797" s="5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5"/>
      <c r="I798" s="5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5"/>
      <c r="I799" s="5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5"/>
      <c r="I800" s="5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5"/>
      <c r="I801" s="5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5"/>
      <c r="I802" s="5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5"/>
      <c r="I803" s="5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5"/>
      <c r="I804" s="5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5"/>
      <c r="I805" s="5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5"/>
      <c r="I806" s="5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5"/>
      <c r="I807" s="5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5"/>
      <c r="I808" s="5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5"/>
      <c r="I809" s="5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5"/>
      <c r="I810" s="5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5"/>
      <c r="I811" s="5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5"/>
      <c r="I812" s="5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5"/>
      <c r="I813" s="5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5"/>
      <c r="I814" s="5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5"/>
      <c r="I815" s="5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5"/>
      <c r="I816" s="5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5"/>
      <c r="I817" s="5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5"/>
      <c r="I818" s="5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5"/>
      <c r="I819" s="5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5"/>
      <c r="I820" s="5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5"/>
      <c r="I821" s="5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5"/>
      <c r="I822" s="5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5"/>
      <c r="I823" s="5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5"/>
      <c r="I824" s="5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5"/>
      <c r="I825" s="5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5"/>
      <c r="I826" s="5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5"/>
      <c r="I827" s="5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5"/>
      <c r="I828" s="5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5"/>
      <c r="I829" s="5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5"/>
      <c r="I830" s="5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5"/>
      <c r="I831" s="5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5"/>
      <c r="I832" s="5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5"/>
      <c r="I833" s="5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5"/>
      <c r="I834" s="5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5"/>
      <c r="I835" s="5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5"/>
      <c r="I836" s="5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5"/>
      <c r="I837" s="5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5"/>
      <c r="I838" s="5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5"/>
      <c r="I839" s="5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5"/>
      <c r="I840" s="5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5"/>
      <c r="I841" s="5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5"/>
      <c r="I842" s="5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5"/>
      <c r="I843" s="5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5"/>
      <c r="I844" s="5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5"/>
      <c r="I845" s="5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5"/>
      <c r="I846" s="5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5"/>
      <c r="I847" s="5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5"/>
      <c r="I848" s="5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5"/>
      <c r="I849" s="5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5"/>
      <c r="I850" s="5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5"/>
      <c r="I851" s="5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5"/>
      <c r="I852" s="5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5"/>
      <c r="I853" s="5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5"/>
      <c r="I854" s="5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5"/>
      <c r="I855" s="5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5"/>
      <c r="I856" s="5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5"/>
      <c r="I857" s="5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5"/>
      <c r="I858" s="5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5"/>
      <c r="I859" s="5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5"/>
      <c r="I860" s="5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5"/>
      <c r="I861" s="5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5"/>
      <c r="I862" s="5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5"/>
      <c r="I863" s="5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5"/>
      <c r="I864" s="5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5"/>
      <c r="I865" s="5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5"/>
      <c r="I866" s="5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5"/>
      <c r="I867" s="5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5"/>
      <c r="I868" s="5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5"/>
      <c r="I869" s="5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5"/>
      <c r="I870" s="5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5"/>
      <c r="I871" s="5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5"/>
      <c r="I872" s="5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5"/>
      <c r="I873" s="5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5"/>
      <c r="I874" s="5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5"/>
      <c r="I875" s="5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5"/>
      <c r="I876" s="5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5"/>
      <c r="I877" s="5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5"/>
      <c r="I878" s="5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5"/>
      <c r="I879" s="5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5"/>
      <c r="I880" s="5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5"/>
      <c r="I881" s="5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5"/>
      <c r="I882" s="5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5"/>
      <c r="I883" s="5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5"/>
      <c r="I884" s="5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5"/>
      <c r="I885" s="5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5"/>
      <c r="I886" s="5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5"/>
      <c r="I887" s="5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5"/>
      <c r="I888" s="5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5"/>
      <c r="I889" s="5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5"/>
      <c r="I890" s="5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5"/>
      <c r="I891" s="5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5"/>
      <c r="I892" s="5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5"/>
      <c r="I893" s="5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5"/>
      <c r="I894" s="5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5"/>
      <c r="I895" s="5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5"/>
      <c r="I896" s="5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5"/>
      <c r="I897" s="5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5"/>
      <c r="I898" s="5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5"/>
      <c r="I899" s="5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5"/>
      <c r="I900" s="5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5"/>
      <c r="I901" s="5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5"/>
      <c r="I902" s="5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5"/>
      <c r="I903" s="5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5"/>
      <c r="I904" s="5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5"/>
      <c r="I905" s="5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5"/>
      <c r="I906" s="5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5"/>
      <c r="I907" s="5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5"/>
      <c r="I908" s="5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5"/>
      <c r="I909" s="5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5"/>
      <c r="I910" s="5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5"/>
      <c r="I911" s="5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5"/>
      <c r="I912" s="5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5"/>
      <c r="I913" s="5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5"/>
      <c r="I914" s="5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5"/>
      <c r="I915" s="5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5"/>
      <c r="I916" s="5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5"/>
      <c r="I917" s="5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5"/>
      <c r="I918" s="5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5"/>
      <c r="I919" s="5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5"/>
      <c r="I920" s="5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5"/>
      <c r="I921" s="5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5"/>
      <c r="I922" s="5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5"/>
      <c r="I923" s="5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5"/>
      <c r="I924" s="5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5"/>
      <c r="I925" s="5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5"/>
      <c r="I926" s="5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5"/>
      <c r="I927" s="5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5"/>
      <c r="I928" s="5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5"/>
      <c r="I929" s="5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5"/>
      <c r="I930" s="5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5"/>
      <c r="I931" s="5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5"/>
      <c r="I932" s="5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5"/>
      <c r="I933" s="5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5"/>
      <c r="I934" s="5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5"/>
      <c r="I935" s="5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5"/>
      <c r="I936" s="5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5"/>
      <c r="I937" s="5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5"/>
      <c r="I938" s="5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5"/>
      <c r="I939" s="5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5"/>
      <c r="I940" s="5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5"/>
      <c r="I941" s="5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5"/>
      <c r="I942" s="5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5"/>
      <c r="I943" s="5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5"/>
      <c r="I944" s="5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5"/>
      <c r="I945" s="5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5"/>
      <c r="I946" s="5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5"/>
      <c r="I947" s="5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5"/>
      <c r="I948" s="5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5"/>
      <c r="I949" s="5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5"/>
      <c r="I950" s="5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5"/>
      <c r="I951" s="5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5"/>
      <c r="I952" s="5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5"/>
      <c r="I953" s="5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5"/>
      <c r="I954" s="5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5"/>
      <c r="I955" s="5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5"/>
      <c r="I956" s="5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5"/>
      <c r="I957" s="5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5"/>
      <c r="I958" s="5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5"/>
      <c r="I959" s="5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5"/>
      <c r="I960" s="5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5"/>
      <c r="I961" s="5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5"/>
      <c r="I962" s="5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5"/>
      <c r="I963" s="5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5"/>
      <c r="I964" s="5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5"/>
      <c r="I965" s="5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5"/>
      <c r="I966" s="5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5"/>
      <c r="I967" s="5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5"/>
      <c r="I968" s="5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5"/>
      <c r="I969" s="5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5"/>
      <c r="I970" s="5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5"/>
      <c r="I971" s="5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5"/>
      <c r="I972" s="5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5"/>
      <c r="I973" s="5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5"/>
      <c r="I974" s="5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5"/>
      <c r="I975" s="5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5"/>
      <c r="I976" s="5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5"/>
      <c r="I977" s="5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5"/>
      <c r="I978" s="5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5"/>
      <c r="I979" s="5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5"/>
      <c r="I980" s="5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5"/>
      <c r="I981" s="5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5"/>
      <c r="I982" s="5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5"/>
      <c r="I983" s="5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5"/>
      <c r="I984" s="5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5"/>
      <c r="I985" s="5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5"/>
      <c r="I986" s="5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5"/>
      <c r="I987" s="5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5"/>
      <c r="I988" s="5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5"/>
      <c r="I989" s="5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5"/>
      <c r="I990" s="5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5"/>
      <c r="I991" s="5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5"/>
      <c r="I992" s="5"/>
      <c r="J992" s="2"/>
      <c r="K992" s="8"/>
      <c r="L992" s="8"/>
      <c r="M992" s="2"/>
      <c r="N992" s="2"/>
      <c r="O992" s="8"/>
      <c r="P992" s="8"/>
      <c r="Q992" s="2"/>
      <c r="R992" s="2"/>
      <c r="S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5"/>
      <c r="I993" s="5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5"/>
      <c r="I994" s="5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5"/>
      <c r="I995" s="5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5"/>
      <c r="I996" s="5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5"/>
      <c r="I997" s="5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5"/>
      <c r="I998" s="5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5"/>
      <c r="I999" s="5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5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Y1000" s="8"/>
      <c r="Z1000" s="8"/>
      <c r="AA1000" s="8"/>
      <c r="AB1000" s="8"/>
    </row>
    <row r="1001">
      <c r="G1001" s="242"/>
      <c r="M1001" s="243"/>
      <c r="N1001" s="243"/>
      <c r="Q1001" s="243"/>
      <c r="R1001" s="243"/>
    </row>
  </sheetData>
  <mergeCells count="12">
    <mergeCell ref="M95:Q95"/>
    <mergeCell ref="M96:Q96"/>
    <mergeCell ref="N97:Q97"/>
    <mergeCell ref="N98:Q98"/>
    <mergeCell ref="O99:Q99"/>
    <mergeCell ref="A2:J2"/>
    <mergeCell ref="A3:J3"/>
    <mergeCell ref="K3:R3"/>
    <mergeCell ref="W6:X6"/>
    <mergeCell ref="T13:U13"/>
    <mergeCell ref="K93:Q93"/>
    <mergeCell ref="L94:Q94"/>
  </mergeCells>
  <dataValidations>
    <dataValidation type="list" allowBlank="1" showErrorMessage="1" sqref="E7:E92 E209:F1000">
      <formula1>"Vinicius,Gustavo,Kaua,Wesley,Caio,Julia,Thiago,Daniel,Jhonatas,Diogo,Caio Ferreira,Kaicky,Pamelah,Caio Alves,Camila,Wiliam ,Gabriel ,Fernanda "</formula1>
    </dataValidation>
    <dataValidation type="list" allowBlank="1" showErrorMessage="1" sqref="B7:B92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2">
      <formula1>"Nobre,Publicidade"</formula1>
    </dataValidation>
    <dataValidation type="list" allowBlank="1" showErrorMessage="1" sqref="F1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J7:J92">
      <formula1>"Mel,Drieli,Fernanda"</formula1>
    </dataValidation>
    <dataValidation type="list" allowBlank="1" showErrorMessage="1" sqref="F8:F13 F15:F92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7.63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2"/>
      <c r="B1" s="2"/>
      <c r="C1" s="3"/>
      <c r="D1" s="3"/>
      <c r="E1" s="2"/>
      <c r="F1" s="2"/>
      <c r="G1" s="4"/>
      <c r="H1" s="5"/>
      <c r="I1" s="6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20"/>
      <c r="I4" s="6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8"/>
      <c r="I5" s="364"/>
      <c r="J5" s="30"/>
      <c r="K5" s="31"/>
      <c r="L5" s="32"/>
      <c r="M5" s="30"/>
      <c r="N5" s="30"/>
      <c r="O5" s="33"/>
      <c r="P5" s="33"/>
      <c r="Q5" s="26"/>
      <c r="R5" s="26"/>
      <c r="S5" s="32"/>
      <c r="T5" s="8"/>
      <c r="U5" s="8"/>
      <c r="V5" s="8"/>
      <c r="W5" s="8"/>
      <c r="X5" s="8"/>
      <c r="Y5" s="8"/>
      <c r="Z5" s="8"/>
      <c r="AA5" s="8"/>
      <c r="AB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7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SUM(K7:K93)</f>
        <v>4236</v>
      </c>
      <c r="V6" s="51"/>
      <c r="W6" s="52" t="s">
        <v>21</v>
      </c>
      <c r="X6" s="11"/>
      <c r="Y6" s="8"/>
      <c r="Z6" s="8"/>
      <c r="AA6" s="8"/>
      <c r="AB6" s="8"/>
    </row>
    <row r="7">
      <c r="A7" s="53" t="s">
        <v>57</v>
      </c>
      <c r="B7" s="53" t="s">
        <v>49</v>
      </c>
      <c r="C7" s="54"/>
      <c r="D7" s="120" t="s">
        <v>3031</v>
      </c>
      <c r="E7" s="56" t="s">
        <v>121</v>
      </c>
      <c r="F7" s="53" t="s">
        <v>2229</v>
      </c>
      <c r="G7" s="516" t="s">
        <v>3032</v>
      </c>
      <c r="H7" s="57" t="s">
        <v>2781</v>
      </c>
      <c r="I7" s="476" t="s">
        <v>2782</v>
      </c>
      <c r="J7" s="53" t="s">
        <v>70</v>
      </c>
      <c r="K7" s="59"/>
      <c r="L7" s="60"/>
      <c r="M7" s="61"/>
      <c r="N7" s="62">
        <v>2800.0</v>
      </c>
      <c r="O7" s="63"/>
      <c r="P7" s="64"/>
      <c r="Q7" s="65"/>
      <c r="R7" s="66"/>
      <c r="S7" s="388">
        <v>2800.0</v>
      </c>
      <c r="T7" s="69" t="s">
        <v>12</v>
      </c>
      <c r="U7" s="70">
        <f>SUM(M7:M94)</f>
        <v>700</v>
      </c>
      <c r="V7" s="8"/>
      <c r="W7" s="42" t="s">
        <v>13</v>
      </c>
      <c r="X7" s="71">
        <f>SUM(N7:N93)</f>
        <v>2800</v>
      </c>
      <c r="Y7" s="8"/>
      <c r="Z7" s="8"/>
      <c r="AA7" s="8"/>
      <c r="AB7" s="8"/>
    </row>
    <row r="8">
      <c r="A8" s="53" t="s">
        <v>48</v>
      </c>
      <c r="B8" s="53" t="s">
        <v>49</v>
      </c>
      <c r="C8" s="72"/>
      <c r="D8" s="73" t="s">
        <v>3033</v>
      </c>
      <c r="E8" s="56" t="s">
        <v>63</v>
      </c>
      <c r="F8" s="53" t="s">
        <v>721</v>
      </c>
      <c r="G8" s="405" t="s">
        <v>3034</v>
      </c>
      <c r="H8" s="75" t="s">
        <v>3035</v>
      </c>
      <c r="I8" s="76">
        <v>8.994137188E9</v>
      </c>
      <c r="J8" s="53" t="s">
        <v>38</v>
      </c>
      <c r="K8" s="59"/>
      <c r="L8" s="77"/>
      <c r="M8" s="61"/>
      <c r="N8" s="62"/>
      <c r="O8" s="43"/>
      <c r="P8" s="44"/>
      <c r="Q8" s="45">
        <v>300.0</v>
      </c>
      <c r="R8" s="78"/>
      <c r="S8" s="80">
        <v>50.0</v>
      </c>
      <c r="T8" s="44" t="s">
        <v>15</v>
      </c>
      <c r="U8" s="81">
        <f>SUM(P7:P93)</f>
        <v>250</v>
      </c>
      <c r="V8" s="8"/>
      <c r="W8" s="40" t="s">
        <v>11</v>
      </c>
      <c r="X8" s="82">
        <f>SUM(L7:L93)</f>
        <v>2720</v>
      </c>
      <c r="Y8" s="8"/>
      <c r="Z8" s="8"/>
      <c r="AA8" s="8"/>
      <c r="AB8" s="8"/>
    </row>
    <row r="9">
      <c r="A9" s="53" t="s">
        <v>48</v>
      </c>
      <c r="B9" s="53" t="s">
        <v>49</v>
      </c>
      <c r="C9" s="72"/>
      <c r="D9" s="73" t="s">
        <v>3036</v>
      </c>
      <c r="E9" s="56" t="s">
        <v>76</v>
      </c>
      <c r="F9" s="53" t="s">
        <v>721</v>
      </c>
      <c r="G9" s="405" t="s">
        <v>3037</v>
      </c>
      <c r="H9" s="85" t="s">
        <v>3038</v>
      </c>
      <c r="I9" s="365">
        <v>4.99164309E9</v>
      </c>
      <c r="J9" s="53" t="s">
        <v>70</v>
      </c>
      <c r="K9" s="86"/>
      <c r="L9" s="77"/>
      <c r="M9" s="61">
        <v>350.0</v>
      </c>
      <c r="N9" s="62"/>
      <c r="O9" s="87"/>
      <c r="P9" s="64"/>
      <c r="Q9" s="88"/>
      <c r="R9" s="89"/>
      <c r="S9" s="80">
        <v>50.0</v>
      </c>
      <c r="T9" s="43" t="s">
        <v>22</v>
      </c>
      <c r="U9" s="90">
        <f>SUM(O7:O93)</f>
        <v>2600</v>
      </c>
      <c r="V9" s="8"/>
      <c r="W9" s="45" t="s">
        <v>16</v>
      </c>
      <c r="X9" s="73">
        <f>SUM(Q7:Q93)</f>
        <v>300</v>
      </c>
      <c r="Y9" s="8"/>
      <c r="Z9" s="8"/>
      <c r="AA9" s="8"/>
      <c r="AB9" s="8"/>
    </row>
    <row r="10">
      <c r="A10" s="53" t="s">
        <v>48</v>
      </c>
      <c r="B10" s="53" t="s">
        <v>49</v>
      </c>
      <c r="C10" s="91"/>
      <c r="D10" s="73" t="s">
        <v>3039</v>
      </c>
      <c r="E10" s="56" t="s">
        <v>76</v>
      </c>
      <c r="F10" s="53" t="s">
        <v>721</v>
      </c>
      <c r="G10" s="405" t="s">
        <v>3040</v>
      </c>
      <c r="H10" s="85" t="s">
        <v>3041</v>
      </c>
      <c r="I10" s="365">
        <v>3.499165373E9</v>
      </c>
      <c r="J10" s="53" t="s">
        <v>70</v>
      </c>
      <c r="K10" s="86"/>
      <c r="L10" s="93"/>
      <c r="M10" s="61">
        <v>350.0</v>
      </c>
      <c r="N10" s="94"/>
      <c r="O10" s="87"/>
      <c r="P10" s="64"/>
      <c r="Q10" s="88"/>
      <c r="R10" s="89"/>
      <c r="S10" s="80">
        <v>50.0</v>
      </c>
      <c r="T10" s="90"/>
      <c r="U10" s="90"/>
      <c r="V10" s="8"/>
      <c r="W10" s="95" t="s">
        <v>23</v>
      </c>
      <c r="X10" s="96">
        <f>SUM(X7:X9)</f>
        <v>5820</v>
      </c>
      <c r="Y10" s="8"/>
      <c r="Z10" s="8"/>
      <c r="AA10" s="8"/>
      <c r="AB10" s="8"/>
    </row>
    <row r="11" ht="16.5" customHeight="1">
      <c r="A11" s="53"/>
      <c r="B11" s="53" t="s">
        <v>187</v>
      </c>
      <c r="C11" s="54"/>
      <c r="D11" s="120" t="s">
        <v>188</v>
      </c>
      <c r="E11" s="56" t="s">
        <v>51</v>
      </c>
      <c r="F11" s="53"/>
      <c r="G11" s="405" t="s">
        <v>3042</v>
      </c>
      <c r="H11" s="75"/>
      <c r="I11" s="76">
        <v>3.175080297E9</v>
      </c>
      <c r="J11" s="53" t="s">
        <v>38</v>
      </c>
      <c r="K11" s="59"/>
      <c r="L11" s="77"/>
      <c r="M11" s="97"/>
      <c r="N11" s="62"/>
      <c r="O11" s="43" t="s">
        <v>187</v>
      </c>
      <c r="P11" s="44"/>
      <c r="Q11" s="45"/>
      <c r="R11" s="78"/>
      <c r="S11" s="80" t="s">
        <v>188</v>
      </c>
      <c r="T11" s="98" t="s">
        <v>24</v>
      </c>
      <c r="U11" s="99">
        <f>SUM(U6:U10)</f>
        <v>7786</v>
      </c>
      <c r="V11" s="8"/>
      <c r="W11" s="8"/>
      <c r="X11" s="8"/>
      <c r="Y11" s="8"/>
      <c r="Z11" s="8"/>
      <c r="AA11" s="8"/>
      <c r="AB11" s="8"/>
    </row>
    <row r="12">
      <c r="A12" s="53"/>
      <c r="B12" s="53" t="s">
        <v>187</v>
      </c>
      <c r="C12" s="72"/>
      <c r="D12" s="73" t="s">
        <v>188</v>
      </c>
      <c r="E12" s="56" t="s">
        <v>51</v>
      </c>
      <c r="F12" s="53"/>
      <c r="G12" s="405" t="s">
        <v>3043</v>
      </c>
      <c r="H12" s="75"/>
      <c r="I12" s="476">
        <v>3.175080297E9</v>
      </c>
      <c r="J12" s="53" t="s">
        <v>38</v>
      </c>
      <c r="K12" s="59"/>
      <c r="L12" s="77"/>
      <c r="M12" s="61"/>
      <c r="N12" s="62"/>
      <c r="O12" s="43" t="s">
        <v>187</v>
      </c>
      <c r="P12" s="44"/>
      <c r="Q12" s="45"/>
      <c r="R12" s="78"/>
      <c r="S12" s="80" t="s">
        <v>3044</v>
      </c>
      <c r="T12" s="100"/>
      <c r="U12" s="101"/>
      <c r="V12" s="8"/>
      <c r="W12" s="95" t="s">
        <v>25</v>
      </c>
      <c r="X12" s="96">
        <f>SUM(X10+U11+U15)</f>
        <v>13806</v>
      </c>
      <c r="Y12" s="8"/>
      <c r="Z12" s="8"/>
      <c r="AA12" s="8"/>
      <c r="AB12" s="8"/>
    </row>
    <row r="13">
      <c r="A13" s="53"/>
      <c r="B13" s="53" t="s">
        <v>187</v>
      </c>
      <c r="C13" s="72"/>
      <c r="D13" s="73" t="s">
        <v>188</v>
      </c>
      <c r="E13" s="56" t="s">
        <v>51</v>
      </c>
      <c r="F13" s="53"/>
      <c r="G13" s="405" t="s">
        <v>3045</v>
      </c>
      <c r="H13" s="75"/>
      <c r="I13" s="92">
        <v>3.175080297E9</v>
      </c>
      <c r="J13" s="53" t="s">
        <v>38</v>
      </c>
      <c r="K13" s="59"/>
      <c r="L13" s="77"/>
      <c r="M13" s="61"/>
      <c r="N13" s="62"/>
      <c r="O13" s="87" t="s">
        <v>187</v>
      </c>
      <c r="P13" s="64"/>
      <c r="Q13" s="88"/>
      <c r="R13" s="89"/>
      <c r="S13" s="80" t="s">
        <v>617</v>
      </c>
      <c r="T13" s="102" t="s">
        <v>26</v>
      </c>
      <c r="V13" s="8"/>
      <c r="W13" s="8"/>
      <c r="X13" s="8"/>
      <c r="Y13" s="8"/>
      <c r="Z13" s="8"/>
      <c r="AA13" s="8"/>
      <c r="AB13" s="8"/>
    </row>
    <row r="14">
      <c r="A14" s="53" t="s">
        <v>48</v>
      </c>
      <c r="B14" s="53" t="s">
        <v>49</v>
      </c>
      <c r="C14" s="72"/>
      <c r="D14" s="73"/>
      <c r="E14" s="56" t="s">
        <v>63</v>
      </c>
      <c r="F14" s="53" t="s">
        <v>721</v>
      </c>
      <c r="G14" s="403" t="s">
        <v>3046</v>
      </c>
      <c r="H14" s="85"/>
      <c r="I14" s="76" t="s">
        <v>3047</v>
      </c>
      <c r="J14" s="53" t="s">
        <v>38</v>
      </c>
      <c r="K14" s="59">
        <v>350.0</v>
      </c>
      <c r="L14" s="77"/>
      <c r="M14" s="61"/>
      <c r="N14" s="62"/>
      <c r="O14" s="87"/>
      <c r="P14" s="64"/>
      <c r="Q14" s="88"/>
      <c r="R14" s="89"/>
      <c r="S14" s="80">
        <v>50.0</v>
      </c>
      <c r="T14" s="104" t="s">
        <v>17</v>
      </c>
      <c r="U14" s="90">
        <f>SUM(R7:R93)</f>
        <v>200</v>
      </c>
      <c r="V14" s="8"/>
      <c r="W14" s="8"/>
      <c r="X14" s="8"/>
      <c r="Y14" s="8"/>
      <c r="Z14" s="8"/>
      <c r="AA14" s="8"/>
      <c r="AB14" s="8"/>
    </row>
    <row r="15">
      <c r="A15" s="53" t="s">
        <v>48</v>
      </c>
      <c r="B15" s="53" t="s">
        <v>87</v>
      </c>
      <c r="C15" s="54"/>
      <c r="D15" s="73" t="s">
        <v>3048</v>
      </c>
      <c r="E15" s="56" t="s">
        <v>666</v>
      </c>
      <c r="F15" s="53" t="s">
        <v>105</v>
      </c>
      <c r="G15" s="405" t="s">
        <v>3049</v>
      </c>
      <c r="H15" s="85"/>
      <c r="I15" s="76" t="s">
        <v>3050</v>
      </c>
      <c r="J15" s="53" t="s">
        <v>38</v>
      </c>
      <c r="K15" s="59">
        <v>350.0</v>
      </c>
      <c r="L15" s="105"/>
      <c r="M15" s="61"/>
      <c r="N15" s="106"/>
      <c r="O15" s="43"/>
      <c r="P15" s="44"/>
      <c r="Q15" s="45"/>
      <c r="R15" s="78"/>
      <c r="S15" s="269">
        <v>350.0</v>
      </c>
      <c r="T15" s="98" t="s">
        <v>27</v>
      </c>
      <c r="U15" s="99">
        <f>SUM(U14)</f>
        <v>200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54"/>
      <c r="D16" s="73" t="s">
        <v>3051</v>
      </c>
      <c r="E16" s="56" t="s">
        <v>109</v>
      </c>
      <c r="F16" s="53" t="s">
        <v>721</v>
      </c>
      <c r="G16" s="516" t="s">
        <v>3052</v>
      </c>
      <c r="H16" s="57" t="s">
        <v>65</v>
      </c>
      <c r="I16" s="476">
        <v>1.1999440311E10</v>
      </c>
      <c r="J16" s="53" t="s">
        <v>38</v>
      </c>
      <c r="K16" s="59"/>
      <c r="L16" s="60"/>
      <c r="M16" s="61"/>
      <c r="N16" s="62"/>
      <c r="O16" s="87">
        <v>350.0</v>
      </c>
      <c r="P16" s="64"/>
      <c r="Q16" s="88"/>
      <c r="R16" s="89"/>
      <c r="S16" s="80">
        <v>50.0</v>
      </c>
      <c r="T16" s="107"/>
      <c r="U16" s="108"/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 t="s">
        <v>49</v>
      </c>
      <c r="C17" s="72"/>
      <c r="D17" s="83"/>
      <c r="E17" s="56"/>
      <c r="F17" s="53" t="s">
        <v>59</v>
      </c>
      <c r="G17" s="516" t="s">
        <v>3053</v>
      </c>
      <c r="H17" s="57"/>
      <c r="I17" s="476" t="s">
        <v>3054</v>
      </c>
      <c r="J17" s="53" t="s">
        <v>70</v>
      </c>
      <c r="K17" s="59">
        <v>350.0</v>
      </c>
      <c r="L17" s="109"/>
      <c r="M17" s="61"/>
      <c r="N17" s="62"/>
      <c r="O17" s="87"/>
      <c r="P17" s="64"/>
      <c r="Q17" s="88"/>
      <c r="R17" s="89"/>
      <c r="S17" s="80">
        <v>50.0</v>
      </c>
      <c r="T17" s="8"/>
      <c r="U17" s="8"/>
      <c r="V17" s="8"/>
      <c r="W17" s="8"/>
      <c r="X17" s="110"/>
      <c r="Y17" s="8"/>
      <c r="Z17" s="8"/>
      <c r="AA17" s="8"/>
      <c r="AB17" s="8"/>
    </row>
    <row r="18" ht="15.75" customHeight="1">
      <c r="A18" s="53" t="s">
        <v>48</v>
      </c>
      <c r="B18" s="53" t="s">
        <v>49</v>
      </c>
      <c r="C18" s="72"/>
      <c r="D18" s="73" t="s">
        <v>3055</v>
      </c>
      <c r="E18" s="56" t="s">
        <v>93</v>
      </c>
      <c r="F18" s="53" t="s">
        <v>94</v>
      </c>
      <c r="G18" s="405" t="s">
        <v>3056</v>
      </c>
      <c r="H18" s="85"/>
      <c r="I18" s="92" t="s">
        <v>3057</v>
      </c>
      <c r="J18" s="53" t="s">
        <v>38</v>
      </c>
      <c r="K18" s="59">
        <v>147.0</v>
      </c>
      <c r="L18" s="77"/>
      <c r="M18" s="111"/>
      <c r="N18" s="62"/>
      <c r="O18" s="63"/>
      <c r="P18" s="112"/>
      <c r="Q18" s="88"/>
      <c r="R18" s="66"/>
      <c r="S18" s="269">
        <v>147.0</v>
      </c>
      <c r="T18" s="113"/>
      <c r="U18" s="114"/>
      <c r="V18" s="8"/>
      <c r="W18" s="8"/>
      <c r="X18" s="8"/>
      <c r="Y18" s="8"/>
      <c r="Z18" s="8"/>
      <c r="AA18" s="8"/>
      <c r="AB18" s="8"/>
    </row>
    <row r="19" ht="17.25" customHeight="1">
      <c r="A19" s="53" t="s">
        <v>48</v>
      </c>
      <c r="B19" s="53" t="s">
        <v>49</v>
      </c>
      <c r="C19" s="72"/>
      <c r="D19" s="73" t="s">
        <v>3058</v>
      </c>
      <c r="E19" s="56" t="s">
        <v>51</v>
      </c>
      <c r="F19" s="53" t="s">
        <v>721</v>
      </c>
      <c r="G19" s="516" t="s">
        <v>3059</v>
      </c>
      <c r="H19" s="57" t="s">
        <v>3060</v>
      </c>
      <c r="I19" s="476" t="s">
        <v>3061</v>
      </c>
      <c r="J19" s="53" t="s">
        <v>38</v>
      </c>
      <c r="K19" s="59"/>
      <c r="L19" s="77">
        <v>320.0</v>
      </c>
      <c r="M19" s="111"/>
      <c r="N19" s="62"/>
      <c r="O19" s="87"/>
      <c r="P19" s="64"/>
      <c r="Q19" s="88"/>
      <c r="R19" s="89"/>
      <c r="S19" s="80">
        <v>50.0</v>
      </c>
      <c r="T19" s="113"/>
      <c r="U19" s="114"/>
      <c r="V19" s="8"/>
      <c r="W19" s="8"/>
      <c r="X19" s="8"/>
      <c r="Y19" s="8"/>
      <c r="Z19" s="8"/>
      <c r="AA19" s="8"/>
      <c r="AB19" s="8"/>
    </row>
    <row r="20">
      <c r="A20" s="53" t="s">
        <v>48</v>
      </c>
      <c r="B20" s="53" t="s">
        <v>49</v>
      </c>
      <c r="C20" s="72"/>
      <c r="D20" s="83"/>
      <c r="E20" s="56" t="s">
        <v>93</v>
      </c>
      <c r="F20" s="53" t="s">
        <v>59</v>
      </c>
      <c r="G20" s="403" t="s">
        <v>3062</v>
      </c>
      <c r="H20" s="85" t="s">
        <v>3063</v>
      </c>
      <c r="I20" s="76" t="s">
        <v>3064</v>
      </c>
      <c r="J20" s="53" t="s">
        <v>38</v>
      </c>
      <c r="K20" s="59"/>
      <c r="L20" s="77">
        <v>250.0</v>
      </c>
      <c r="M20" s="61"/>
      <c r="N20" s="115"/>
      <c r="O20" s="87"/>
      <c r="P20" s="64"/>
      <c r="Q20" s="88"/>
      <c r="R20" s="89"/>
      <c r="S20" s="80">
        <v>50.0</v>
      </c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 t="s">
        <v>48</v>
      </c>
      <c r="B21" s="53" t="s">
        <v>49</v>
      </c>
      <c r="C21" s="72"/>
      <c r="D21" s="73" t="s">
        <v>3065</v>
      </c>
      <c r="E21" s="56" t="s">
        <v>93</v>
      </c>
      <c r="F21" s="53" t="s">
        <v>721</v>
      </c>
      <c r="G21" s="405" t="s">
        <v>3066</v>
      </c>
      <c r="H21" s="85" t="s">
        <v>3067</v>
      </c>
      <c r="I21" s="92" t="s">
        <v>3068</v>
      </c>
      <c r="J21" s="53" t="s">
        <v>38</v>
      </c>
      <c r="K21" s="59"/>
      <c r="L21" s="77">
        <v>300.0</v>
      </c>
      <c r="M21" s="61"/>
      <c r="N21" s="115"/>
      <c r="O21" s="87"/>
      <c r="P21" s="64"/>
      <c r="Q21" s="88"/>
      <c r="R21" s="89"/>
      <c r="S21" s="80">
        <v>50.0</v>
      </c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 t="s">
        <v>48</v>
      </c>
      <c r="B22" s="53" t="s">
        <v>49</v>
      </c>
      <c r="C22" s="72"/>
      <c r="D22" s="73" t="s">
        <v>3069</v>
      </c>
      <c r="E22" s="56" t="s">
        <v>93</v>
      </c>
      <c r="F22" s="53" t="s">
        <v>721</v>
      </c>
      <c r="G22" s="405" t="s">
        <v>3070</v>
      </c>
      <c r="H22" s="85"/>
      <c r="I22" s="92" t="s">
        <v>3071</v>
      </c>
      <c r="J22" s="53" t="s">
        <v>38</v>
      </c>
      <c r="K22" s="59">
        <v>700.0</v>
      </c>
      <c r="L22" s="77"/>
      <c r="M22" s="61"/>
      <c r="N22" s="106"/>
      <c r="O22" s="87"/>
      <c r="P22" s="64"/>
      <c r="Q22" s="88"/>
      <c r="R22" s="89"/>
      <c r="S22" s="80">
        <v>100.0</v>
      </c>
      <c r="T22" s="8"/>
      <c r="U22" s="8"/>
      <c r="V22" s="8"/>
      <c r="W22" s="8"/>
      <c r="X22" s="8"/>
      <c r="Y22" s="8"/>
      <c r="Z22" s="8"/>
      <c r="AA22" s="8"/>
      <c r="AB22" s="8"/>
    </row>
    <row r="23">
      <c r="A23" s="53" t="s">
        <v>48</v>
      </c>
      <c r="B23" s="53" t="s">
        <v>49</v>
      </c>
      <c r="C23" s="72"/>
      <c r="D23" s="73" t="s">
        <v>3072</v>
      </c>
      <c r="E23" s="56" t="s">
        <v>29</v>
      </c>
      <c r="F23" s="53" t="s">
        <v>721</v>
      </c>
      <c r="G23" s="403" t="s">
        <v>3073</v>
      </c>
      <c r="H23" s="85" t="s">
        <v>3074</v>
      </c>
      <c r="I23" s="76">
        <v>5.181423288E9</v>
      </c>
      <c r="J23" s="53" t="s">
        <v>70</v>
      </c>
      <c r="K23" s="59"/>
      <c r="L23" s="77"/>
      <c r="M23" s="61"/>
      <c r="N23" s="62"/>
      <c r="O23" s="87">
        <v>350.0</v>
      </c>
      <c r="P23" s="64"/>
      <c r="Q23" s="88"/>
      <c r="R23" s="89"/>
      <c r="S23" s="80">
        <v>50.0</v>
      </c>
      <c r="T23" s="8"/>
      <c r="U23" s="8"/>
      <c r="V23" s="8"/>
      <c r="W23" s="8"/>
      <c r="X23" s="8"/>
      <c r="Y23" s="8"/>
      <c r="Z23" s="8"/>
      <c r="AA23" s="8"/>
      <c r="AB23" s="8"/>
    </row>
    <row r="24" ht="17.25" customHeight="1">
      <c r="A24" s="53" t="s">
        <v>48</v>
      </c>
      <c r="B24" s="53" t="s">
        <v>49</v>
      </c>
      <c r="C24" s="72"/>
      <c r="D24" s="121" t="s">
        <v>3075</v>
      </c>
      <c r="E24" s="56" t="s">
        <v>29</v>
      </c>
      <c r="F24" s="53" t="s">
        <v>721</v>
      </c>
      <c r="G24" s="405" t="s">
        <v>3076</v>
      </c>
      <c r="H24" s="85" t="s">
        <v>3077</v>
      </c>
      <c r="I24" s="92" t="s">
        <v>3078</v>
      </c>
      <c r="J24" s="53" t="s">
        <v>70</v>
      </c>
      <c r="K24" s="116"/>
      <c r="L24" s="77">
        <v>320.0</v>
      </c>
      <c r="M24" s="61"/>
      <c r="N24" s="106"/>
      <c r="O24" s="87"/>
      <c r="P24" s="64"/>
      <c r="Q24" s="88"/>
      <c r="R24" s="89"/>
      <c r="S24" s="80">
        <v>50.0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53" t="s">
        <v>48</v>
      </c>
      <c r="B25" s="53" t="s">
        <v>187</v>
      </c>
      <c r="C25" s="72"/>
      <c r="D25" s="121" t="s">
        <v>188</v>
      </c>
      <c r="E25" s="56" t="s">
        <v>72</v>
      </c>
      <c r="F25" s="53" t="s">
        <v>721</v>
      </c>
      <c r="G25" s="405" t="s">
        <v>3079</v>
      </c>
      <c r="H25" s="85"/>
      <c r="I25" s="76" t="s">
        <v>2494</v>
      </c>
      <c r="J25" s="53" t="s">
        <v>38</v>
      </c>
      <c r="K25" s="59" t="s">
        <v>457</v>
      </c>
      <c r="L25" s="60"/>
      <c r="M25" s="97"/>
      <c r="N25" s="106"/>
      <c r="O25" s="87"/>
      <c r="P25" s="64"/>
      <c r="Q25" s="88"/>
      <c r="R25" s="89"/>
      <c r="S25" s="80" t="s">
        <v>188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48</v>
      </c>
      <c r="B26" s="53" t="s">
        <v>187</v>
      </c>
      <c r="C26" s="54"/>
      <c r="D26" s="73" t="s">
        <v>188</v>
      </c>
      <c r="E26" s="84"/>
      <c r="F26" s="53" t="s">
        <v>94</v>
      </c>
      <c r="G26" s="405" t="s">
        <v>3080</v>
      </c>
      <c r="H26" s="85"/>
      <c r="I26" s="117" t="s">
        <v>3081</v>
      </c>
      <c r="J26" s="53" t="s">
        <v>56</v>
      </c>
      <c r="K26" s="86" t="s">
        <v>457</v>
      </c>
      <c r="L26" s="77"/>
      <c r="M26" s="118"/>
      <c r="N26" s="106"/>
      <c r="O26" s="87"/>
      <c r="P26" s="112"/>
      <c r="Q26" s="65"/>
      <c r="R26" s="66"/>
      <c r="S26" s="80" t="s">
        <v>188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48</v>
      </c>
      <c r="B27" s="53" t="s">
        <v>49</v>
      </c>
      <c r="C27" s="54"/>
      <c r="D27" s="83"/>
      <c r="E27" s="56" t="s">
        <v>72</v>
      </c>
      <c r="F27" s="53" t="s">
        <v>721</v>
      </c>
      <c r="G27" s="405" t="s">
        <v>3082</v>
      </c>
      <c r="H27" s="85"/>
      <c r="I27" s="117" t="s">
        <v>3083</v>
      </c>
      <c r="J27" s="53" t="s">
        <v>70</v>
      </c>
      <c r="K27" s="59">
        <v>350.0</v>
      </c>
      <c r="L27" s="77"/>
      <c r="M27" s="111"/>
      <c r="N27" s="62"/>
      <c r="O27" s="87"/>
      <c r="P27" s="64"/>
      <c r="Q27" s="88"/>
      <c r="R27" s="89"/>
      <c r="S27" s="80">
        <v>50.0</v>
      </c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 t="s">
        <v>48</v>
      </c>
      <c r="B28" s="53" t="s">
        <v>49</v>
      </c>
      <c r="C28" s="54"/>
      <c r="D28" s="73" t="s">
        <v>3084</v>
      </c>
      <c r="E28" s="56" t="s">
        <v>72</v>
      </c>
      <c r="F28" s="53" t="s">
        <v>721</v>
      </c>
      <c r="G28" s="405" t="s">
        <v>3085</v>
      </c>
      <c r="H28" s="85" t="s">
        <v>3086</v>
      </c>
      <c r="I28" s="476" t="s">
        <v>3087</v>
      </c>
      <c r="J28" s="53" t="s">
        <v>70</v>
      </c>
      <c r="K28" s="119"/>
      <c r="L28" s="77">
        <v>330.0</v>
      </c>
      <c r="M28" s="61"/>
      <c r="N28" s="115"/>
      <c r="O28" s="87"/>
      <c r="P28" s="64"/>
      <c r="Q28" s="88"/>
      <c r="R28" s="89"/>
      <c r="S28" s="80">
        <v>50.0</v>
      </c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 t="s">
        <v>48</v>
      </c>
      <c r="B29" s="53" t="s">
        <v>49</v>
      </c>
      <c r="C29" s="54"/>
      <c r="D29" s="120" t="s">
        <v>188</v>
      </c>
      <c r="E29" s="56" t="s">
        <v>93</v>
      </c>
      <c r="F29" s="53" t="s">
        <v>59</v>
      </c>
      <c r="G29" s="403" t="s">
        <v>3088</v>
      </c>
      <c r="H29" s="85" t="s">
        <v>3089</v>
      </c>
      <c r="I29" s="476" t="s">
        <v>3090</v>
      </c>
      <c r="J29" s="53" t="s">
        <v>56</v>
      </c>
      <c r="K29" s="59"/>
      <c r="L29" s="77">
        <v>250.0</v>
      </c>
      <c r="M29" s="61"/>
      <c r="N29" s="62"/>
      <c r="O29" s="87"/>
      <c r="P29" s="64"/>
      <c r="Q29" s="88"/>
      <c r="R29" s="89"/>
      <c r="S29" s="80">
        <v>50.0</v>
      </c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 t="s">
        <v>48</v>
      </c>
      <c r="B30" s="53" t="s">
        <v>49</v>
      </c>
      <c r="C30" s="72"/>
      <c r="D30" s="120" t="s">
        <v>3091</v>
      </c>
      <c r="E30" s="56" t="s">
        <v>3092</v>
      </c>
      <c r="F30" s="53" t="s">
        <v>721</v>
      </c>
      <c r="G30" s="405" t="s">
        <v>3093</v>
      </c>
      <c r="H30" s="85" t="s">
        <v>3094</v>
      </c>
      <c r="I30" s="117" t="s">
        <v>3095</v>
      </c>
      <c r="J30" s="53" t="s">
        <v>38</v>
      </c>
      <c r="K30" s="59"/>
      <c r="L30" s="60">
        <v>350.0</v>
      </c>
      <c r="M30" s="61"/>
      <c r="N30" s="62"/>
      <c r="O30" s="87"/>
      <c r="P30" s="64"/>
      <c r="Q30" s="88"/>
      <c r="R30" s="89"/>
      <c r="S30" s="80">
        <v>50.0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48</v>
      </c>
      <c r="B31" s="53" t="s">
        <v>49</v>
      </c>
      <c r="C31" s="121"/>
      <c r="D31" s="120" t="s">
        <v>3096</v>
      </c>
      <c r="E31" s="56" t="s">
        <v>3092</v>
      </c>
      <c r="F31" s="53" t="s">
        <v>721</v>
      </c>
      <c r="G31" s="369" t="s">
        <v>3097</v>
      </c>
      <c r="H31" s="85" t="s">
        <v>3098</v>
      </c>
      <c r="I31" s="117">
        <v>1.144092392E9</v>
      </c>
      <c r="J31" s="53" t="s">
        <v>38</v>
      </c>
      <c r="K31" s="59"/>
      <c r="L31" s="77"/>
      <c r="M31" s="61"/>
      <c r="N31" s="106"/>
      <c r="O31" s="43">
        <v>350.0</v>
      </c>
      <c r="P31" s="44"/>
      <c r="Q31" s="45"/>
      <c r="R31" s="78"/>
      <c r="S31" s="80">
        <v>50.0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72"/>
      <c r="D32" s="120" t="s">
        <v>3099</v>
      </c>
      <c r="E32" s="84"/>
      <c r="F32" s="53" t="s">
        <v>59</v>
      </c>
      <c r="G32" s="299" t="s">
        <v>3100</v>
      </c>
      <c r="H32" s="122" t="s">
        <v>3101</v>
      </c>
      <c r="I32" s="117" t="s">
        <v>3102</v>
      </c>
      <c r="J32" s="53" t="s">
        <v>70</v>
      </c>
      <c r="K32" s="59"/>
      <c r="L32" s="77">
        <v>250.0</v>
      </c>
      <c r="M32" s="123"/>
      <c r="N32" s="62"/>
      <c r="O32" s="87"/>
      <c r="P32" s="64"/>
      <c r="Q32" s="88"/>
      <c r="R32" s="89"/>
      <c r="S32" s="80">
        <v>50.0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48</v>
      </c>
      <c r="B33" s="53" t="s">
        <v>49</v>
      </c>
      <c r="C33" s="124"/>
      <c r="D33" s="73" t="s">
        <v>3103</v>
      </c>
      <c r="E33" s="56" t="s">
        <v>3092</v>
      </c>
      <c r="F33" s="53" t="s">
        <v>721</v>
      </c>
      <c r="G33" s="405" t="s">
        <v>3104</v>
      </c>
      <c r="H33" s="85" t="s">
        <v>3105</v>
      </c>
      <c r="I33" s="117">
        <v>1.1954926028E10</v>
      </c>
      <c r="J33" s="53" t="s">
        <v>38</v>
      </c>
      <c r="K33" s="59"/>
      <c r="L33" s="77"/>
      <c r="M33" s="123"/>
      <c r="N33" s="62"/>
      <c r="O33" s="87">
        <v>350.0</v>
      </c>
      <c r="P33" s="64"/>
      <c r="Q33" s="88"/>
      <c r="R33" s="89"/>
      <c r="S33" s="56">
        <v>50.0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72"/>
      <c r="D34" s="142" t="s">
        <v>3106</v>
      </c>
      <c r="E34" s="56" t="s">
        <v>99</v>
      </c>
      <c r="F34" s="53" t="s">
        <v>3107</v>
      </c>
      <c r="G34" s="405" t="s">
        <v>3108</v>
      </c>
      <c r="H34" s="85"/>
      <c r="I34" s="117" t="s">
        <v>3109</v>
      </c>
      <c r="J34" s="53" t="s">
        <v>70</v>
      </c>
      <c r="K34" s="59"/>
      <c r="L34" s="77"/>
      <c r="M34" s="111"/>
      <c r="N34" s="62"/>
      <c r="O34" s="63"/>
      <c r="P34" s="112"/>
      <c r="Q34" s="65"/>
      <c r="R34" s="89">
        <v>200.0</v>
      </c>
      <c r="S34" s="56">
        <v>100.0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49</v>
      </c>
      <c r="C35" s="72"/>
      <c r="D35" s="142" t="s">
        <v>3110</v>
      </c>
      <c r="E35" s="56" t="s">
        <v>109</v>
      </c>
      <c r="F35" s="53" t="s">
        <v>721</v>
      </c>
      <c r="G35" s="405" t="s">
        <v>3111</v>
      </c>
      <c r="H35" s="85"/>
      <c r="I35" s="117" t="s">
        <v>3112</v>
      </c>
      <c r="J35" s="53" t="s">
        <v>38</v>
      </c>
      <c r="K35" s="59">
        <v>350.0</v>
      </c>
      <c r="L35" s="77"/>
      <c r="M35" s="97"/>
      <c r="N35" s="62"/>
      <c r="O35" s="43"/>
      <c r="P35" s="44"/>
      <c r="Q35" s="45"/>
      <c r="R35" s="78"/>
      <c r="S35" s="56">
        <v>50.0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54"/>
      <c r="D36" s="126"/>
      <c r="E36" s="56" t="s">
        <v>121</v>
      </c>
      <c r="F36" s="53"/>
      <c r="G36" s="405" t="s">
        <v>3113</v>
      </c>
      <c r="H36" s="85"/>
      <c r="I36" s="117" t="s">
        <v>3114</v>
      </c>
      <c r="J36" s="53" t="s">
        <v>70</v>
      </c>
      <c r="K36" s="86">
        <v>649.0</v>
      </c>
      <c r="L36" s="77"/>
      <c r="M36" s="61"/>
      <c r="N36" s="62"/>
      <c r="O36" s="87"/>
      <c r="P36" s="64"/>
      <c r="Q36" s="88"/>
      <c r="R36" s="89"/>
      <c r="S36" s="298">
        <v>649.0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 t="s">
        <v>48</v>
      </c>
      <c r="B37" s="53" t="s">
        <v>49</v>
      </c>
      <c r="C37" s="54"/>
      <c r="D37" s="120" t="s">
        <v>3115</v>
      </c>
      <c r="E37" s="56" t="s">
        <v>109</v>
      </c>
      <c r="F37" s="53" t="s">
        <v>721</v>
      </c>
      <c r="G37" s="404" t="s">
        <v>3116</v>
      </c>
      <c r="H37" s="128"/>
      <c r="I37" s="117" t="s">
        <v>3117</v>
      </c>
      <c r="J37" s="53" t="s">
        <v>38</v>
      </c>
      <c r="K37" s="86"/>
      <c r="L37" s="77">
        <v>350.0</v>
      </c>
      <c r="M37" s="61"/>
      <c r="N37" s="62"/>
      <c r="O37" s="87"/>
      <c r="P37" s="64"/>
      <c r="Q37" s="88"/>
      <c r="R37" s="89"/>
      <c r="S37" s="56">
        <v>50.0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48</v>
      </c>
      <c r="B38" s="53" t="s">
        <v>87</v>
      </c>
      <c r="C38" s="54"/>
      <c r="D38" s="120" t="s">
        <v>3118</v>
      </c>
      <c r="E38" s="56" t="s">
        <v>121</v>
      </c>
      <c r="F38" s="53"/>
      <c r="G38" s="302" t="s">
        <v>3119</v>
      </c>
      <c r="H38" s="129" t="s">
        <v>3120</v>
      </c>
      <c r="I38" s="117">
        <v>1.199459049E10</v>
      </c>
      <c r="J38" s="53" t="s">
        <v>70</v>
      </c>
      <c r="K38" s="59"/>
      <c r="L38" s="77"/>
      <c r="M38" s="61"/>
      <c r="N38" s="106"/>
      <c r="O38" s="87">
        <v>500.0</v>
      </c>
      <c r="P38" s="112"/>
      <c r="Q38" s="65"/>
      <c r="R38" s="66"/>
      <c r="S38" s="298">
        <v>500.0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48</v>
      </c>
      <c r="B39" s="53" t="s">
        <v>49</v>
      </c>
      <c r="C39" s="72"/>
      <c r="D39" s="120" t="s">
        <v>3121</v>
      </c>
      <c r="E39" s="56" t="s">
        <v>109</v>
      </c>
      <c r="F39" s="53" t="s">
        <v>721</v>
      </c>
      <c r="G39" s="405" t="s">
        <v>3122</v>
      </c>
      <c r="H39" s="85"/>
      <c r="I39" s="117" t="s">
        <v>3123</v>
      </c>
      <c r="J39" s="53" t="s">
        <v>38</v>
      </c>
      <c r="K39" s="59">
        <v>320.0</v>
      </c>
      <c r="L39" s="77"/>
      <c r="M39" s="61"/>
      <c r="N39" s="62"/>
      <c r="O39" s="130"/>
      <c r="P39" s="131"/>
      <c r="Q39" s="132"/>
      <c r="R39" s="133"/>
      <c r="S39" s="56">
        <v>160.0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72"/>
      <c r="D40" s="120" t="s">
        <v>3124</v>
      </c>
      <c r="E40" s="56" t="s">
        <v>109</v>
      </c>
      <c r="F40" s="53" t="s">
        <v>721</v>
      </c>
      <c r="G40" s="405" t="s">
        <v>3125</v>
      </c>
      <c r="H40" s="85"/>
      <c r="I40" s="56" t="s">
        <v>3123</v>
      </c>
      <c r="J40" s="53" t="s">
        <v>38</v>
      </c>
      <c r="K40" s="59">
        <v>320.0</v>
      </c>
      <c r="L40" s="77"/>
      <c r="M40" s="61"/>
      <c r="N40" s="62"/>
      <c r="O40" s="87"/>
      <c r="P40" s="64"/>
      <c r="Q40" s="88"/>
      <c r="R40" s="89"/>
      <c r="S40" s="56">
        <v>160.0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48</v>
      </c>
      <c r="B41" s="53" t="s">
        <v>49</v>
      </c>
      <c r="C41" s="72"/>
      <c r="D41" s="73" t="s">
        <v>3126</v>
      </c>
      <c r="E41" s="84"/>
      <c r="F41" s="53" t="s">
        <v>721</v>
      </c>
      <c r="G41" s="405" t="s">
        <v>3127</v>
      </c>
      <c r="H41" s="85"/>
      <c r="I41" s="117" t="s">
        <v>3128</v>
      </c>
      <c r="J41" s="53" t="s">
        <v>70</v>
      </c>
      <c r="K41" s="59">
        <v>350.0</v>
      </c>
      <c r="L41" s="77"/>
      <c r="M41" s="97"/>
      <c r="N41" s="134"/>
      <c r="O41" s="87"/>
      <c r="P41" s="64"/>
      <c r="Q41" s="88"/>
      <c r="R41" s="89"/>
      <c r="S41" s="56">
        <v>50.0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72"/>
      <c r="D42" s="120" t="s">
        <v>3129</v>
      </c>
      <c r="E42" s="56" t="s">
        <v>76</v>
      </c>
      <c r="F42" s="53" t="s">
        <v>2229</v>
      </c>
      <c r="G42" s="405" t="s">
        <v>3130</v>
      </c>
      <c r="H42" s="85"/>
      <c r="I42" s="117" t="s">
        <v>3131</v>
      </c>
      <c r="J42" s="53" t="s">
        <v>70</v>
      </c>
      <c r="K42" s="59"/>
      <c r="L42" s="105"/>
      <c r="M42" s="61"/>
      <c r="N42" s="135"/>
      <c r="O42" s="87"/>
      <c r="P42" s="64">
        <v>250.0</v>
      </c>
      <c r="Q42" s="88"/>
      <c r="R42" s="89"/>
      <c r="S42" s="56">
        <v>50.0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48</v>
      </c>
      <c r="B43" s="53" t="s">
        <v>49</v>
      </c>
      <c r="C43" s="54"/>
      <c r="D43" s="304" t="s">
        <v>3132</v>
      </c>
      <c r="E43" s="84"/>
      <c r="F43" s="53" t="s">
        <v>721</v>
      </c>
      <c r="G43" s="429" t="s">
        <v>3133</v>
      </c>
      <c r="H43" s="138" t="s">
        <v>3134</v>
      </c>
      <c r="I43" s="372">
        <v>6.385106398E9</v>
      </c>
      <c r="J43" s="53" t="s">
        <v>70</v>
      </c>
      <c r="K43" s="139"/>
      <c r="L43" s="77"/>
      <c r="M43" s="61"/>
      <c r="N43" s="134"/>
      <c r="O43" s="87">
        <v>350.0</v>
      </c>
      <c r="P43" s="64"/>
      <c r="Q43" s="88"/>
      <c r="R43" s="89"/>
      <c r="S43" s="56">
        <v>50.0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 t="s">
        <v>48</v>
      </c>
      <c r="B44" s="53" t="s">
        <v>49</v>
      </c>
      <c r="C44" s="54"/>
      <c r="D44" s="73" t="s">
        <v>3135</v>
      </c>
      <c r="E44" s="56" t="s">
        <v>121</v>
      </c>
      <c r="F44" s="53" t="s">
        <v>721</v>
      </c>
      <c r="G44" s="405" t="s">
        <v>3136</v>
      </c>
      <c r="H44" s="85" t="s">
        <v>3137</v>
      </c>
      <c r="I44" s="117">
        <v>3.799064563E9</v>
      </c>
      <c r="J44" s="53" t="s">
        <v>70</v>
      </c>
      <c r="K44" s="59"/>
      <c r="L44" s="77"/>
      <c r="M44" s="61"/>
      <c r="N44" s="140"/>
      <c r="O44" s="87">
        <v>350.0</v>
      </c>
      <c r="P44" s="64"/>
      <c r="Q44" s="88"/>
      <c r="R44" s="89"/>
      <c r="S44" s="56">
        <v>50.0</v>
      </c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 t="s">
        <v>48</v>
      </c>
      <c r="B45" s="53" t="s">
        <v>187</v>
      </c>
      <c r="C45" s="72"/>
      <c r="D45" s="73" t="s">
        <v>188</v>
      </c>
      <c r="E45" s="56" t="s">
        <v>121</v>
      </c>
      <c r="F45" s="53" t="s">
        <v>2229</v>
      </c>
      <c r="G45" s="405" t="s">
        <v>3138</v>
      </c>
      <c r="H45" s="85" t="s">
        <v>2781</v>
      </c>
      <c r="I45" s="117" t="s">
        <v>2782</v>
      </c>
      <c r="J45" s="53" t="s">
        <v>70</v>
      </c>
      <c r="K45" s="86"/>
      <c r="L45" s="77"/>
      <c r="M45" s="61"/>
      <c r="N45" s="141"/>
      <c r="O45" s="87"/>
      <c r="P45" s="64"/>
      <c r="Q45" s="88"/>
      <c r="R45" s="89"/>
      <c r="S45" s="56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 t="s">
        <v>48</v>
      </c>
      <c r="B46" s="53" t="s">
        <v>187</v>
      </c>
      <c r="C46" s="72"/>
      <c r="D46" s="142" t="s">
        <v>188</v>
      </c>
      <c r="E46" s="56" t="s">
        <v>121</v>
      </c>
      <c r="F46" s="53" t="s">
        <v>2229</v>
      </c>
      <c r="G46" s="405" t="s">
        <v>3139</v>
      </c>
      <c r="H46" s="85" t="s">
        <v>2781</v>
      </c>
      <c r="I46" s="117" t="s">
        <v>2782</v>
      </c>
      <c r="J46" s="53" t="s">
        <v>70</v>
      </c>
      <c r="K46" s="59"/>
      <c r="L46" s="105"/>
      <c r="M46" s="61"/>
      <c r="N46" s="141"/>
      <c r="O46" s="87"/>
      <c r="P46" s="64"/>
      <c r="Q46" s="88"/>
      <c r="R46" s="89"/>
      <c r="S46" s="56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 t="s">
        <v>57</v>
      </c>
      <c r="B47" s="53" t="s">
        <v>187</v>
      </c>
      <c r="C47" s="72"/>
      <c r="D47" s="120" t="s">
        <v>188</v>
      </c>
      <c r="E47" s="56" t="s">
        <v>72</v>
      </c>
      <c r="F47" s="53" t="s">
        <v>59</v>
      </c>
      <c r="G47" s="430" t="s">
        <v>3140</v>
      </c>
      <c r="H47" s="144"/>
      <c r="I47" s="117" t="s">
        <v>2624</v>
      </c>
      <c r="J47" s="53" t="s">
        <v>70</v>
      </c>
      <c r="K47" s="59"/>
      <c r="L47" s="77"/>
      <c r="M47" s="111" t="s">
        <v>193</v>
      </c>
      <c r="N47" s="141"/>
      <c r="O47" s="63"/>
      <c r="P47" s="112"/>
      <c r="Q47" s="65"/>
      <c r="R47" s="66"/>
      <c r="S47" s="56" t="s">
        <v>188</v>
      </c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 t="s">
        <v>57</v>
      </c>
      <c r="B48" s="53" t="s">
        <v>187</v>
      </c>
      <c r="C48" s="54"/>
      <c r="D48" s="120" t="s">
        <v>188</v>
      </c>
      <c r="E48" s="56" t="s">
        <v>72</v>
      </c>
      <c r="F48" s="53" t="s">
        <v>59</v>
      </c>
      <c r="G48" s="405" t="s">
        <v>3141</v>
      </c>
      <c r="H48" s="85"/>
      <c r="I48" s="117" t="s">
        <v>2624</v>
      </c>
      <c r="J48" s="53" t="s">
        <v>70</v>
      </c>
      <c r="K48" s="59"/>
      <c r="L48" s="77"/>
      <c r="M48" s="111" t="s">
        <v>193</v>
      </c>
      <c r="N48" s="141"/>
      <c r="O48" s="87"/>
      <c r="P48" s="64"/>
      <c r="Q48" s="88"/>
      <c r="R48" s="89"/>
      <c r="S48" s="56" t="s">
        <v>188</v>
      </c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 t="s">
        <v>57</v>
      </c>
      <c r="B49" s="53" t="s">
        <v>187</v>
      </c>
      <c r="C49" s="72"/>
      <c r="D49" s="120" t="s">
        <v>188</v>
      </c>
      <c r="E49" s="84"/>
      <c r="F49" s="53" t="s">
        <v>59</v>
      </c>
      <c r="G49" s="405" t="s">
        <v>3142</v>
      </c>
      <c r="H49" s="85"/>
      <c r="I49" s="117" t="s">
        <v>2624</v>
      </c>
      <c r="J49" s="53" t="s">
        <v>70</v>
      </c>
      <c r="K49" s="59"/>
      <c r="L49" s="77"/>
      <c r="M49" s="111" t="s">
        <v>193</v>
      </c>
      <c r="N49" s="141"/>
      <c r="O49" s="43"/>
      <c r="P49" s="44"/>
      <c r="Q49" s="45"/>
      <c r="R49" s="78"/>
      <c r="S49" s="56" t="s">
        <v>188</v>
      </c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/>
      <c r="B50" s="53"/>
      <c r="C50" s="72"/>
      <c r="D50" s="125"/>
      <c r="E50" s="56"/>
      <c r="F50" s="53"/>
      <c r="G50" s="74"/>
      <c r="H50" s="85"/>
      <c r="I50" s="373"/>
      <c r="J50" s="53"/>
      <c r="K50" s="86"/>
      <c r="L50" s="77"/>
      <c r="M50" s="145"/>
      <c r="N50" s="141"/>
      <c r="O50" s="63"/>
      <c r="P50" s="112"/>
      <c r="Q50" s="65"/>
      <c r="R50" s="66"/>
      <c r="S50" s="56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/>
      <c r="B51" s="53"/>
      <c r="C51" s="72"/>
      <c r="D51" s="147"/>
      <c r="E51" s="84"/>
      <c r="F51" s="53"/>
      <c r="G51" s="74"/>
      <c r="H51" s="85"/>
      <c r="I51" s="117"/>
      <c r="J51" s="103"/>
      <c r="K51" s="86"/>
      <c r="L51" s="77"/>
      <c r="M51" s="148"/>
      <c r="N51" s="141"/>
      <c r="O51" s="63"/>
      <c r="P51" s="112"/>
      <c r="Q51" s="65"/>
      <c r="R51" s="66"/>
      <c r="S51" s="56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54"/>
      <c r="E52" s="84"/>
      <c r="F52" s="53"/>
      <c r="G52" s="74"/>
      <c r="H52" s="85"/>
      <c r="I52" s="117"/>
      <c r="J52" s="103"/>
      <c r="K52" s="59"/>
      <c r="L52" s="105"/>
      <c r="M52" s="145"/>
      <c r="N52" s="149"/>
      <c r="O52" s="87"/>
      <c r="P52" s="64"/>
      <c r="Q52" s="88"/>
      <c r="R52" s="89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84"/>
      <c r="F53" s="53"/>
      <c r="G53" s="150"/>
      <c r="H53" s="75"/>
      <c r="I53" s="117"/>
      <c r="J53" s="103"/>
      <c r="K53" s="139"/>
      <c r="L53" s="77"/>
      <c r="M53" s="145"/>
      <c r="N53" s="141"/>
      <c r="O53" s="63"/>
      <c r="P53" s="112"/>
      <c r="Q53" s="65"/>
      <c r="R53" s="66"/>
      <c r="S53" s="56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151"/>
      <c r="F54" s="53"/>
      <c r="G54" s="74"/>
      <c r="H54" s="85"/>
      <c r="I54" s="117"/>
      <c r="J54" s="103"/>
      <c r="K54" s="59"/>
      <c r="L54" s="152"/>
      <c r="M54" s="145"/>
      <c r="N54" s="149"/>
      <c r="O54" s="87"/>
      <c r="P54" s="64"/>
      <c r="Q54" s="88"/>
      <c r="R54" s="89"/>
      <c r="S54" s="80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153"/>
      <c r="H55" s="154"/>
      <c r="I55" s="117"/>
      <c r="J55" s="103"/>
      <c r="K55" s="59"/>
      <c r="L55" s="77"/>
      <c r="M55" s="145"/>
      <c r="N55" s="155"/>
      <c r="O55" s="87"/>
      <c r="P55" s="64"/>
      <c r="Q55" s="88"/>
      <c r="R55" s="89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85"/>
      <c r="I56" s="117"/>
      <c r="J56" s="103"/>
      <c r="K56" s="156"/>
      <c r="L56" s="77"/>
      <c r="M56" s="145"/>
      <c r="N56" s="141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85"/>
      <c r="I57" s="117"/>
      <c r="J57" s="103"/>
      <c r="K57" s="157"/>
      <c r="L57" s="77"/>
      <c r="M57" s="145"/>
      <c r="N57" s="149"/>
      <c r="O57" s="130"/>
      <c r="P57" s="131"/>
      <c r="Q57" s="132"/>
      <c r="R57" s="133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72"/>
      <c r="E58" s="25"/>
      <c r="F58" s="53"/>
      <c r="G58" s="74"/>
      <c r="H58" s="85"/>
      <c r="I58" s="117"/>
      <c r="J58" s="103"/>
      <c r="K58" s="156"/>
      <c r="L58" s="77"/>
      <c r="M58" s="158"/>
      <c r="N58" s="149"/>
      <c r="O58" s="87"/>
      <c r="P58" s="64"/>
      <c r="Q58" s="88"/>
      <c r="R58" s="89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72"/>
      <c r="D59" s="121"/>
      <c r="E59" s="25"/>
      <c r="F59" s="53"/>
      <c r="G59" s="74"/>
      <c r="H59" s="85"/>
      <c r="I59" s="117"/>
      <c r="J59" s="103"/>
      <c r="K59" s="156"/>
      <c r="L59" s="77"/>
      <c r="M59" s="145"/>
      <c r="N59" s="155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54"/>
      <c r="D60" s="72"/>
      <c r="E60" s="25"/>
      <c r="F60" s="53"/>
      <c r="G60" s="74"/>
      <c r="H60" s="85"/>
      <c r="I60" s="117"/>
      <c r="J60" s="103"/>
      <c r="K60" s="156"/>
      <c r="L60" s="77"/>
      <c r="M60" s="145"/>
      <c r="N60" s="14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85"/>
      <c r="I61" s="117"/>
      <c r="J61" s="103"/>
      <c r="K61" s="156"/>
      <c r="L61" s="105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85"/>
      <c r="I62" s="117"/>
      <c r="J62" s="103"/>
      <c r="K62" s="156"/>
      <c r="L62" s="77"/>
      <c r="M62" s="145"/>
      <c r="N62" s="159"/>
      <c r="O62" s="63"/>
      <c r="P62" s="112"/>
      <c r="Q62" s="65"/>
      <c r="R62" s="66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85"/>
      <c r="I63" s="117"/>
      <c r="J63" s="103"/>
      <c r="K63" s="156"/>
      <c r="L63" s="77"/>
      <c r="M63" s="148"/>
      <c r="N63" s="159"/>
      <c r="O63" s="87"/>
      <c r="P63" s="64"/>
      <c r="Q63" s="88"/>
      <c r="R63" s="89"/>
      <c r="S63" s="56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85"/>
      <c r="I64" s="117"/>
      <c r="J64" s="103"/>
      <c r="K64" s="156"/>
      <c r="L64" s="105"/>
      <c r="M64" s="148"/>
      <c r="N64" s="159"/>
      <c r="O64" s="63"/>
      <c r="P64" s="112"/>
      <c r="Q64" s="65"/>
      <c r="R64" s="66"/>
      <c r="S64" s="161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85"/>
      <c r="I65" s="117"/>
      <c r="J65" s="103"/>
      <c r="K65" s="157"/>
      <c r="L65" s="105"/>
      <c r="M65" s="145"/>
      <c r="N65" s="149"/>
      <c r="O65" s="87"/>
      <c r="P65" s="64"/>
      <c r="Q65" s="88"/>
      <c r="R65" s="89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85"/>
      <c r="I66" s="117"/>
      <c r="J66" s="103"/>
      <c r="K66" s="157"/>
      <c r="L66" s="105"/>
      <c r="M66" s="148"/>
      <c r="N66" s="155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25"/>
      <c r="F67" s="53"/>
      <c r="G67" s="74"/>
      <c r="H67" s="85"/>
      <c r="I67" s="117"/>
      <c r="J67" s="103"/>
      <c r="K67" s="156"/>
      <c r="L67" s="105"/>
      <c r="M67" s="148"/>
      <c r="N67" s="141"/>
      <c r="O67" s="63"/>
      <c r="P67" s="112"/>
      <c r="Q67" s="65"/>
      <c r="R67" s="66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85"/>
      <c r="I68" s="117"/>
      <c r="J68" s="103"/>
      <c r="K68" s="163"/>
      <c r="L68" s="105"/>
      <c r="M68" s="145"/>
      <c r="N68" s="149"/>
      <c r="O68" s="87"/>
      <c r="P68" s="64"/>
      <c r="Q68" s="88"/>
      <c r="R68" s="89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85"/>
      <c r="I69" s="117"/>
      <c r="J69" s="103"/>
      <c r="K69" s="164"/>
      <c r="L69" s="105"/>
      <c r="M69" s="148"/>
      <c r="N69" s="149"/>
      <c r="O69" s="63"/>
      <c r="P69" s="112"/>
      <c r="Q69" s="65"/>
      <c r="R69" s="66"/>
      <c r="S69" s="56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85"/>
      <c r="I70" s="117"/>
      <c r="J70" s="103"/>
      <c r="K70" s="156"/>
      <c r="L70" s="105"/>
      <c r="M70" s="165"/>
      <c r="N70" s="149"/>
      <c r="O70" s="63"/>
      <c r="P70" s="112"/>
      <c r="Q70" s="65"/>
      <c r="R70" s="66"/>
      <c r="S70" s="80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72"/>
      <c r="D71" s="72"/>
      <c r="E71" s="162"/>
      <c r="F71" s="53"/>
      <c r="G71" s="74"/>
      <c r="H71" s="85"/>
      <c r="I71" s="117"/>
      <c r="J71" s="103"/>
      <c r="K71" s="163"/>
      <c r="L71" s="77"/>
      <c r="M71" s="148"/>
      <c r="N71" s="149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167"/>
      <c r="E72" s="162"/>
      <c r="F72" s="53"/>
      <c r="G72" s="74"/>
      <c r="H72" s="85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56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72"/>
      <c r="E73" s="162"/>
      <c r="F73" s="53"/>
      <c r="G73" s="74"/>
      <c r="H73" s="85"/>
      <c r="I73" s="117"/>
      <c r="J73" s="103"/>
      <c r="K73" s="171"/>
      <c r="L73" s="105"/>
      <c r="M73" s="169"/>
      <c r="N73" s="170"/>
      <c r="O73" s="130"/>
      <c r="P73" s="131"/>
      <c r="Q73" s="132"/>
      <c r="R73" s="133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83"/>
      <c r="E74" s="162"/>
      <c r="F74" s="53"/>
      <c r="G74" s="74"/>
      <c r="H74" s="85"/>
      <c r="I74" s="117"/>
      <c r="J74" s="103"/>
      <c r="K74" s="168"/>
      <c r="L74" s="105"/>
      <c r="M74" s="172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85"/>
      <c r="I75" s="117"/>
      <c r="J75" s="103"/>
      <c r="K75" s="168"/>
      <c r="L75" s="77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162"/>
      <c r="F76" s="53"/>
      <c r="G76" s="74"/>
      <c r="H76" s="85"/>
      <c r="I76" s="117"/>
      <c r="J76" s="103"/>
      <c r="K76" s="171"/>
      <c r="L76" s="105"/>
      <c r="M76" s="169"/>
      <c r="N76" s="170"/>
      <c r="O76" s="63"/>
      <c r="P76" s="112"/>
      <c r="Q76" s="65"/>
      <c r="R76" s="66"/>
      <c r="S76" s="161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85"/>
      <c r="I77" s="117"/>
      <c r="J77" s="103"/>
      <c r="K77" s="171"/>
      <c r="L77" s="105"/>
      <c r="M77" s="169"/>
      <c r="N77" s="170"/>
      <c r="O77" s="63"/>
      <c r="P77" s="112"/>
      <c r="Q77" s="65"/>
      <c r="R77" s="66"/>
      <c r="S77" s="173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3"/>
      <c r="B78" s="53"/>
      <c r="C78" s="166"/>
      <c r="D78" s="72"/>
      <c r="E78" s="25"/>
      <c r="F78" s="53"/>
      <c r="G78" s="74"/>
      <c r="H78" s="85"/>
      <c r="I78" s="117"/>
      <c r="J78" s="103"/>
      <c r="K78" s="171"/>
      <c r="L78" s="105"/>
      <c r="M78" s="169"/>
      <c r="N78" s="170"/>
      <c r="O78" s="63"/>
      <c r="P78" s="112"/>
      <c r="Q78" s="65"/>
      <c r="R78" s="66"/>
      <c r="S78" s="161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5"/>
      <c r="I79" s="375"/>
      <c r="J79" s="103"/>
      <c r="K79" s="168"/>
      <c r="L79" s="105"/>
      <c r="M79" s="169"/>
      <c r="N79" s="170"/>
      <c r="O79" s="63"/>
      <c r="P79" s="112"/>
      <c r="Q79" s="65"/>
      <c r="R79" s="66"/>
      <c r="S79" s="177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5"/>
      <c r="I80" s="3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5"/>
      <c r="I81" s="375"/>
      <c r="J81" s="103"/>
      <c r="K81" s="168"/>
      <c r="L81" s="105"/>
      <c r="M81" s="169"/>
      <c r="N81" s="170"/>
      <c r="O81" s="63"/>
      <c r="P81" s="112"/>
      <c r="Q81" s="65"/>
      <c r="R81" s="6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5"/>
      <c r="I82" s="3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5"/>
      <c r="I83" s="3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5"/>
      <c r="I84" s="375"/>
      <c r="J84" s="103"/>
      <c r="K84" s="179"/>
      <c r="L84" s="180"/>
      <c r="M84" s="181"/>
      <c r="N84" s="182"/>
      <c r="O84" s="183"/>
      <c r="P84" s="184"/>
      <c r="Q84" s="185"/>
      <c r="R84" s="186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25"/>
      <c r="F85" s="53"/>
      <c r="G85" s="174"/>
      <c r="H85" s="175"/>
      <c r="I85" s="375"/>
      <c r="J85" s="103"/>
      <c r="K85" s="187"/>
      <c r="L85" s="180"/>
      <c r="M85" s="188"/>
      <c r="N85" s="189"/>
      <c r="O85" s="190"/>
      <c r="P85" s="191"/>
      <c r="Q85" s="192"/>
      <c r="R85" s="193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5"/>
      <c r="I86" s="3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5"/>
      <c r="I87" s="3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5"/>
      <c r="I88" s="3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5"/>
      <c r="I89" s="3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5"/>
      <c r="I90" s="3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5"/>
      <c r="I91" s="3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5"/>
      <c r="I92" s="3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03"/>
      <c r="B93" s="53"/>
      <c r="C93" s="166"/>
      <c r="D93" s="72"/>
      <c r="E93" s="162"/>
      <c r="F93" s="53"/>
      <c r="G93" s="174"/>
      <c r="H93" s="175"/>
      <c r="I93" s="375"/>
      <c r="J93" s="103"/>
      <c r="K93" s="179"/>
      <c r="L93" s="195"/>
      <c r="M93" s="181"/>
      <c r="N93" s="182"/>
      <c r="O93" s="196"/>
      <c r="P93" s="197"/>
      <c r="Q93" s="198"/>
      <c r="R93" s="199"/>
      <c r="S93" s="17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1"/>
      <c r="E94" s="202"/>
      <c r="F94" s="6"/>
      <c r="G94" s="203"/>
      <c r="H94" s="204"/>
      <c r="I94" s="376"/>
      <c r="J94" s="6"/>
      <c r="K94" s="206"/>
      <c r="R94" s="206"/>
      <c r="S94" s="208">
        <f>SUM(S7:S93)</f>
        <v>6166</v>
      </c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3"/>
      <c r="D95" s="209"/>
      <c r="E95" s="210"/>
      <c r="F95" s="2"/>
      <c r="G95" s="211"/>
      <c r="H95" s="212"/>
      <c r="I95" s="377"/>
      <c r="J95" s="2"/>
      <c r="K95" s="214" t="s">
        <v>20</v>
      </c>
      <c r="L95" s="215"/>
      <c r="R95" s="215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6"/>
      <c r="B96" s="6"/>
      <c r="C96" s="216"/>
      <c r="D96" s="17"/>
      <c r="E96" s="217"/>
      <c r="F96" s="218"/>
      <c r="G96" s="203"/>
      <c r="H96" s="5"/>
      <c r="I96" s="6"/>
      <c r="J96" s="2"/>
      <c r="K96" s="167">
        <f>SUM(K7:K93)</f>
        <v>4236</v>
      </c>
      <c r="L96" s="219" t="s">
        <v>29</v>
      </c>
      <c r="M96" s="220"/>
      <c r="R96" s="220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203"/>
      <c r="H97" s="5"/>
      <c r="I97" s="6"/>
      <c r="J97" s="2"/>
      <c r="K97" s="167">
        <f>SUM(K96*2%)</f>
        <v>84.72</v>
      </c>
      <c r="L97" s="221">
        <f>SUM(L7:L93)</f>
        <v>2720</v>
      </c>
      <c r="M97" s="222" t="s">
        <v>30</v>
      </c>
      <c r="R97" s="222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4"/>
      <c r="H98" s="5"/>
      <c r="I98" s="6"/>
      <c r="J98" s="2"/>
      <c r="K98" s="223"/>
      <c r="L98" s="83">
        <f>SUM(L97*2%)</f>
        <v>54.4</v>
      </c>
      <c r="M98" s="224" t="s">
        <v>31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"/>
      <c r="G99" s="226" t="s">
        <v>32</v>
      </c>
      <c r="H99" s="227">
        <f>SUM(K96,M99,O102,Q104)</f>
        <v>7836</v>
      </c>
      <c r="I99" s="6"/>
      <c r="J99" s="2"/>
      <c r="K99" s="8"/>
      <c r="L99" s="223"/>
      <c r="M99" s="221">
        <f>SUM(M7:M93)</f>
        <v>700</v>
      </c>
      <c r="N99" s="225"/>
      <c r="R99" s="225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33</v>
      </c>
      <c r="H100" s="227">
        <f>SUM(L97,N101,Q104)</f>
        <v>5820</v>
      </c>
      <c r="I100" s="6"/>
      <c r="J100" s="2"/>
      <c r="K100" s="8"/>
      <c r="L100" s="8"/>
      <c r="M100" s="83">
        <f>SUM(M99*1%)</f>
        <v>7</v>
      </c>
      <c r="N100" s="229" t="s">
        <v>34</v>
      </c>
      <c r="O100" s="206"/>
      <c r="R100" s="206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28"/>
      <c r="G101" s="226" t="s">
        <v>35</v>
      </c>
      <c r="H101" s="227">
        <f>SUM(R106)</f>
        <v>200</v>
      </c>
      <c r="I101" s="6"/>
      <c r="J101" s="2"/>
      <c r="K101" s="8"/>
      <c r="L101" s="8"/>
      <c r="M101" s="18"/>
      <c r="N101" s="167">
        <f>SUM(N7:N93)</f>
        <v>2800</v>
      </c>
      <c r="O101" s="43" t="s">
        <v>14</v>
      </c>
      <c r="P101" s="230"/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231"/>
      <c r="H102" s="232"/>
      <c r="I102" s="6"/>
      <c r="J102" s="2"/>
      <c r="K102" s="8"/>
      <c r="L102" s="8"/>
      <c r="M102" s="2"/>
      <c r="N102" s="167">
        <f>SUM(N101*2%)</f>
        <v>56</v>
      </c>
      <c r="O102" s="167">
        <f>SUM(O7:O93)</f>
        <v>2600</v>
      </c>
      <c r="P102" s="44" t="s">
        <v>15</v>
      </c>
      <c r="Q102" s="230"/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4"/>
      <c r="H103" s="5"/>
      <c r="I103" s="6"/>
      <c r="J103" s="2"/>
      <c r="K103" s="8"/>
      <c r="L103" s="8"/>
      <c r="M103" s="2"/>
      <c r="N103" s="2"/>
      <c r="O103" s="167">
        <f>SUM(O102*2%)</f>
        <v>52</v>
      </c>
      <c r="P103" s="17">
        <f>SUM(P7:P93)</f>
        <v>250</v>
      </c>
      <c r="Q103" s="45" t="s">
        <v>16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3" t="s">
        <v>36</v>
      </c>
      <c r="H104" s="234">
        <f>SUM(N7,M9,M10,K17,O23,L24,K27,L28,L32,R34,K36,O38,K41,P42,O43,O44)</f>
        <v>8099</v>
      </c>
      <c r="I104" s="380">
        <f>SUM(O23,K27)</f>
        <v>700</v>
      </c>
      <c r="J104" s="2"/>
      <c r="K104" s="8"/>
      <c r="L104" s="8"/>
      <c r="M104" s="2"/>
      <c r="N104" s="2"/>
      <c r="O104" s="8"/>
      <c r="P104" s="167">
        <f>SUM(P103*1%)</f>
        <v>2.5</v>
      </c>
      <c r="Q104" s="167">
        <f>SUM(Q7:Q94)</f>
        <v>300</v>
      </c>
      <c r="R104" s="230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6" t="s">
        <v>37</v>
      </c>
      <c r="H105" s="237"/>
      <c r="I105" s="379"/>
      <c r="J105" s="2"/>
      <c r="K105" s="8"/>
      <c r="L105" s="8"/>
      <c r="M105" s="2"/>
      <c r="N105" s="2"/>
      <c r="O105" s="8"/>
      <c r="P105" s="8"/>
      <c r="Q105" s="167">
        <f>SUM(Q104*1%)</f>
        <v>3</v>
      </c>
      <c r="R105" s="46" t="s">
        <v>17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3"/>
      <c r="D106" s="17"/>
      <c r="E106" s="2"/>
      <c r="F106" s="2"/>
      <c r="G106" s="238" t="s">
        <v>38</v>
      </c>
      <c r="H106" s="337">
        <f>SUM(Q8,K14,K15,O16,K18,L19,L20,L21,K22,L30,O31,O33,K35,L37,K39,K40)</f>
        <v>5457</v>
      </c>
      <c r="I106" s="380">
        <f>SUM(K14,L20)</f>
        <v>600</v>
      </c>
      <c r="J106" s="2"/>
      <c r="K106" s="8"/>
      <c r="L106" s="8"/>
      <c r="M106" s="2"/>
      <c r="N106" s="2"/>
      <c r="O106" s="8"/>
      <c r="P106" s="8"/>
      <c r="Q106" s="18"/>
      <c r="R106" s="167">
        <f>SUM(R7:R93)</f>
        <v>200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4"/>
      <c r="H107" s="5"/>
      <c r="I107" s="6"/>
      <c r="J107" s="2"/>
      <c r="K107" s="8"/>
      <c r="L107" s="8"/>
      <c r="M107" s="2"/>
      <c r="N107" s="2"/>
      <c r="O107" s="8"/>
      <c r="P107" s="8"/>
      <c r="Q107" s="2"/>
      <c r="R107" s="167">
        <f>SUM(R106*2%)</f>
        <v>4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39</v>
      </c>
      <c r="H108" s="344">
        <f>SUM(K14,L20,O23,K27,L29)</f>
        <v>1550</v>
      </c>
      <c r="I108" s="6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239" t="s">
        <v>295</v>
      </c>
      <c r="H109" s="344">
        <f>SUM(S14,S17,S23,S27)</f>
        <v>200</v>
      </c>
      <c r="I109" s="6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5"/>
      <c r="I110" s="6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5"/>
      <c r="I111" s="6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5"/>
      <c r="I112" s="6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5"/>
      <c r="I113" s="6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5"/>
      <c r="I114" s="6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5"/>
      <c r="I115" s="6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5"/>
      <c r="I116" s="6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5"/>
      <c r="I117" s="6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5"/>
      <c r="I118" s="6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5"/>
      <c r="I119" s="6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5"/>
      <c r="I120" s="6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5"/>
      <c r="I121" s="6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5"/>
      <c r="I122" s="6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5"/>
      <c r="I123" s="6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5"/>
      <c r="I124" s="6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5"/>
      <c r="I125" s="6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5"/>
      <c r="I126" s="6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5"/>
      <c r="I127" s="6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5"/>
      <c r="I128" s="6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5"/>
      <c r="I129" s="6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5"/>
      <c r="I130" s="6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5"/>
      <c r="I131" s="6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5"/>
      <c r="I132" s="6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5"/>
      <c r="I133" s="6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5"/>
      <c r="I134" s="6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5"/>
      <c r="I135" s="6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5"/>
      <c r="I136" s="6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5"/>
      <c r="I137" s="6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5"/>
      <c r="I138" s="6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5"/>
      <c r="I139" s="6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5"/>
      <c r="I140" s="6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5"/>
      <c r="I141" s="6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5"/>
      <c r="I142" s="6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5"/>
      <c r="I143" s="6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5"/>
      <c r="I144" s="6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5"/>
      <c r="I145" s="6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5"/>
      <c r="I146" s="6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5"/>
      <c r="I147" s="6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5"/>
      <c r="I148" s="6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5"/>
      <c r="I149" s="6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5"/>
      <c r="I150" s="6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5"/>
      <c r="I151" s="6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5"/>
      <c r="I152" s="6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5"/>
      <c r="I153" s="6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5"/>
      <c r="I154" s="6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5"/>
      <c r="I155" s="6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5"/>
      <c r="I156" s="6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5"/>
      <c r="I157" s="6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5"/>
      <c r="I158" s="6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5"/>
      <c r="I159" s="6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5"/>
      <c r="I160" s="6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5"/>
      <c r="I161" s="6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5"/>
      <c r="I162" s="6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5"/>
      <c r="I163" s="6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5"/>
      <c r="I164" s="6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5"/>
      <c r="I165" s="6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5"/>
      <c r="I166" s="6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5"/>
      <c r="I167" s="6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5"/>
      <c r="I168" s="6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5"/>
      <c r="I169" s="6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5"/>
      <c r="I170" s="6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5"/>
      <c r="I171" s="6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5"/>
      <c r="I172" s="6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5"/>
      <c r="I173" s="6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5"/>
      <c r="I174" s="6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5"/>
      <c r="I175" s="6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5"/>
      <c r="I176" s="6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5"/>
      <c r="I177" s="6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5"/>
      <c r="I178" s="6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5"/>
      <c r="I179" s="6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5"/>
      <c r="I180" s="6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5"/>
      <c r="I181" s="6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5"/>
      <c r="I182" s="6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5"/>
      <c r="I183" s="6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5"/>
      <c r="I184" s="6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5"/>
      <c r="I185" s="6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5"/>
      <c r="I186" s="6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5"/>
      <c r="I187" s="6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5"/>
      <c r="I188" s="6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5"/>
      <c r="I189" s="6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5"/>
      <c r="I190" s="6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5"/>
      <c r="I191" s="6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5"/>
      <c r="I192" s="6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5"/>
      <c r="I193" s="6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5"/>
      <c r="I194" s="6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5"/>
      <c r="I195" s="6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5"/>
      <c r="I196" s="6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5"/>
      <c r="I197" s="6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5"/>
      <c r="I198" s="6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5"/>
      <c r="I199" s="6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5"/>
      <c r="I200" s="6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5"/>
      <c r="I201" s="6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5"/>
      <c r="I202" s="6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5"/>
      <c r="I203" s="6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5"/>
      <c r="I204" s="6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5"/>
      <c r="I205" s="6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5"/>
      <c r="I206" s="6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5"/>
      <c r="I207" s="6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5"/>
      <c r="I208" s="6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5"/>
      <c r="I209" s="6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5"/>
      <c r="I210" s="6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5"/>
      <c r="I211" s="6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5"/>
      <c r="I212" s="6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5"/>
      <c r="I213" s="6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5"/>
      <c r="I214" s="6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5"/>
      <c r="I215" s="6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5"/>
      <c r="I216" s="6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5"/>
      <c r="I217" s="6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5"/>
      <c r="I218" s="6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5"/>
      <c r="I219" s="6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5"/>
      <c r="I220" s="6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5"/>
      <c r="I221" s="6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5"/>
      <c r="I222" s="6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5"/>
      <c r="I223" s="6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5"/>
      <c r="I224" s="6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5"/>
      <c r="I225" s="6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124"/>
      <c r="D226" s="17"/>
      <c r="E226" s="2"/>
      <c r="F226" s="2"/>
      <c r="G226" s="4"/>
      <c r="H226" s="5"/>
      <c r="I226" s="6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5"/>
      <c r="I227" s="6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5"/>
      <c r="I228" s="6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5"/>
      <c r="I229" s="6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5"/>
      <c r="I230" s="6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5"/>
      <c r="I231" s="6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5"/>
      <c r="I232" s="6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5"/>
      <c r="I233" s="6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5"/>
      <c r="I234" s="6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5"/>
      <c r="I235" s="6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5"/>
      <c r="I236" s="6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5"/>
      <c r="I237" s="6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5"/>
      <c r="I238" s="6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5"/>
      <c r="I239" s="6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5"/>
      <c r="I240" s="6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5"/>
      <c r="I241" s="6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5"/>
      <c r="I242" s="6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5"/>
      <c r="I243" s="6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5"/>
      <c r="I244" s="6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5"/>
      <c r="I245" s="6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5"/>
      <c r="I246" s="6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5"/>
      <c r="I247" s="6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5"/>
      <c r="I248" s="6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5"/>
      <c r="I249" s="6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5"/>
      <c r="I250" s="6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5"/>
      <c r="I251" s="6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5"/>
      <c r="I252" s="6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5"/>
      <c r="I253" s="6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5"/>
      <c r="I254" s="6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5"/>
      <c r="I255" s="6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5"/>
      <c r="I256" s="6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5"/>
      <c r="I257" s="6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5"/>
      <c r="I258" s="6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5"/>
      <c r="I259" s="6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5"/>
      <c r="I260" s="6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5"/>
      <c r="I261" s="6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5"/>
      <c r="I262" s="6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5"/>
      <c r="I263" s="6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5"/>
      <c r="I264" s="6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5"/>
      <c r="I265" s="6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5"/>
      <c r="I266" s="6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5"/>
      <c r="I267" s="6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5"/>
      <c r="I268" s="6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5"/>
      <c r="I269" s="6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5"/>
      <c r="I270" s="6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5"/>
      <c r="I271" s="6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5"/>
      <c r="I272" s="6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5"/>
      <c r="I273" s="6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5"/>
      <c r="I274" s="6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5"/>
      <c r="I275" s="6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5"/>
      <c r="I276" s="6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5"/>
      <c r="I277" s="6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5"/>
      <c r="I278" s="6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5"/>
      <c r="I279" s="6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5"/>
      <c r="I280" s="6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5"/>
      <c r="I281" s="6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5"/>
      <c r="I282" s="6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5"/>
      <c r="I283" s="6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5"/>
      <c r="I284" s="6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5"/>
      <c r="I285" s="6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5"/>
      <c r="I286" s="6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5"/>
      <c r="I287" s="6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5"/>
      <c r="I288" s="6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5"/>
      <c r="I289" s="6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5"/>
      <c r="I290" s="6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5"/>
      <c r="I291" s="6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5"/>
      <c r="I292" s="6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5"/>
      <c r="I293" s="6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5"/>
      <c r="I294" s="6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5"/>
      <c r="I295" s="6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5"/>
      <c r="I296" s="6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5"/>
      <c r="I297" s="6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5"/>
      <c r="I298" s="6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5"/>
      <c r="I299" s="6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5"/>
      <c r="I300" s="6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5"/>
      <c r="I301" s="6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5"/>
      <c r="I302" s="6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5"/>
      <c r="I303" s="6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5"/>
      <c r="I304" s="6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5"/>
      <c r="I305" s="6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5"/>
      <c r="I306" s="6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5"/>
      <c r="I307" s="6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5"/>
      <c r="I308" s="6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5"/>
      <c r="I309" s="6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5"/>
      <c r="I310" s="6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5"/>
      <c r="I311" s="6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5"/>
      <c r="I312" s="6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5"/>
      <c r="I313" s="6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5"/>
      <c r="I314" s="6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5"/>
      <c r="I315" s="6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5"/>
      <c r="I316" s="6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5"/>
      <c r="I317" s="6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5"/>
      <c r="I318" s="6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5"/>
      <c r="I319" s="6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5"/>
      <c r="I320" s="6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5"/>
      <c r="I321" s="6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5"/>
      <c r="I322" s="6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5"/>
      <c r="I323" s="6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5"/>
      <c r="I324" s="6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5"/>
      <c r="I325" s="6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5"/>
      <c r="I326" s="6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5"/>
      <c r="I327" s="6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5"/>
      <c r="I328" s="6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5"/>
      <c r="I329" s="6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5"/>
      <c r="I330" s="6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5"/>
      <c r="I331" s="6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5"/>
      <c r="I332" s="6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5"/>
      <c r="I333" s="6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5"/>
      <c r="I334" s="6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5"/>
      <c r="I335" s="6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5"/>
      <c r="I336" s="6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5"/>
      <c r="I337" s="6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5"/>
      <c r="I338" s="6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5"/>
      <c r="I339" s="6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5"/>
      <c r="I340" s="6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5"/>
      <c r="I341" s="6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5"/>
      <c r="I342" s="6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5"/>
      <c r="I343" s="6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5"/>
      <c r="I344" s="6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5"/>
      <c r="I345" s="6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5"/>
      <c r="I346" s="6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5"/>
      <c r="I347" s="6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5"/>
      <c r="I348" s="6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5"/>
      <c r="I349" s="6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5"/>
      <c r="I350" s="6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5"/>
      <c r="I351" s="6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5"/>
      <c r="I352" s="6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5"/>
      <c r="I353" s="6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5"/>
      <c r="I354" s="6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5"/>
      <c r="I355" s="6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5"/>
      <c r="I356" s="6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5"/>
      <c r="I357" s="6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5"/>
      <c r="I358" s="6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5"/>
      <c r="I359" s="6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5"/>
      <c r="I360" s="6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5"/>
      <c r="I361" s="6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5"/>
      <c r="I362" s="6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5"/>
      <c r="I363" s="6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5"/>
      <c r="I364" s="6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5"/>
      <c r="I365" s="6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5"/>
      <c r="I366" s="6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5"/>
      <c r="I367" s="6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5"/>
      <c r="I368" s="6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5"/>
      <c r="I369" s="6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5"/>
      <c r="I370" s="6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5"/>
      <c r="I371" s="6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5"/>
      <c r="I372" s="6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5"/>
      <c r="I373" s="6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5"/>
      <c r="I374" s="6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5"/>
      <c r="I375" s="6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5"/>
      <c r="I376" s="6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5"/>
      <c r="I377" s="6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5"/>
      <c r="I378" s="6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5"/>
      <c r="I379" s="6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5"/>
      <c r="I380" s="6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5"/>
      <c r="I381" s="6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5"/>
      <c r="I382" s="6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5"/>
      <c r="I383" s="6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5"/>
      <c r="I384" s="6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5"/>
      <c r="I385" s="6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5"/>
      <c r="I386" s="6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5"/>
      <c r="I387" s="6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5"/>
      <c r="I388" s="6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5"/>
      <c r="I389" s="6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5"/>
      <c r="I390" s="6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5"/>
      <c r="I391" s="6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5"/>
      <c r="I392" s="6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5"/>
      <c r="I393" s="6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5"/>
      <c r="I394" s="6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5"/>
      <c r="I395" s="6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5"/>
      <c r="I396" s="6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5"/>
      <c r="I397" s="6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5"/>
      <c r="I398" s="6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5"/>
      <c r="I399" s="6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5"/>
      <c r="I400" s="6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5"/>
      <c r="I401" s="6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5"/>
      <c r="I402" s="6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5"/>
      <c r="I403" s="6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5"/>
      <c r="I404" s="6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5"/>
      <c r="I405" s="6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5"/>
      <c r="I406" s="6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5"/>
      <c r="I407" s="6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5"/>
      <c r="I408" s="6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5"/>
      <c r="I409" s="6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5"/>
      <c r="I410" s="6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5"/>
      <c r="I411" s="6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5"/>
      <c r="I412" s="6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5"/>
      <c r="I413" s="6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5"/>
      <c r="I414" s="6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5"/>
      <c r="I415" s="6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5"/>
      <c r="I416" s="6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5"/>
      <c r="I417" s="6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5"/>
      <c r="I418" s="6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5"/>
      <c r="I419" s="6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5"/>
      <c r="I420" s="6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5"/>
      <c r="I421" s="6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5"/>
      <c r="I422" s="6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5"/>
      <c r="I423" s="6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5"/>
      <c r="I424" s="6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5"/>
      <c r="I425" s="6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5"/>
      <c r="I426" s="6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5"/>
      <c r="I427" s="6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5"/>
      <c r="I428" s="6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5"/>
      <c r="I429" s="6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5"/>
      <c r="I430" s="6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5"/>
      <c r="I431" s="6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5"/>
      <c r="I432" s="6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5"/>
      <c r="I433" s="6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5"/>
      <c r="I434" s="6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5"/>
      <c r="I435" s="6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5"/>
      <c r="I436" s="6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5"/>
      <c r="I437" s="6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5"/>
      <c r="I438" s="6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5"/>
      <c r="I439" s="6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5"/>
      <c r="I440" s="6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5"/>
      <c r="I441" s="6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5"/>
      <c r="I442" s="6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5"/>
      <c r="I443" s="6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5"/>
      <c r="I444" s="6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5"/>
      <c r="I445" s="6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5"/>
      <c r="I446" s="6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5"/>
      <c r="I447" s="6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5"/>
      <c r="I448" s="6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5"/>
      <c r="I449" s="6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5"/>
      <c r="I450" s="6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5"/>
      <c r="I451" s="6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5"/>
      <c r="I452" s="6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5"/>
      <c r="I453" s="6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5"/>
      <c r="I454" s="6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5"/>
      <c r="I455" s="6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5"/>
      <c r="I456" s="6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5"/>
      <c r="I457" s="6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5"/>
      <c r="I458" s="6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5"/>
      <c r="I459" s="6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5"/>
      <c r="I460" s="6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5"/>
      <c r="I461" s="6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5"/>
      <c r="I462" s="6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5"/>
      <c r="I463" s="6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5"/>
      <c r="I464" s="6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5"/>
      <c r="I465" s="6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5"/>
      <c r="I466" s="6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5"/>
      <c r="I467" s="6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5"/>
      <c r="I468" s="6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5"/>
      <c r="I469" s="6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5"/>
      <c r="I470" s="6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5"/>
      <c r="I471" s="6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5"/>
      <c r="I472" s="6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5"/>
      <c r="I473" s="6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5"/>
      <c r="I474" s="6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5"/>
      <c r="I475" s="6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5"/>
      <c r="I476" s="6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5"/>
      <c r="I477" s="6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5"/>
      <c r="I478" s="6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5"/>
      <c r="I479" s="6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5"/>
      <c r="I480" s="6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5"/>
      <c r="I481" s="6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5"/>
      <c r="I482" s="6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5"/>
      <c r="I483" s="6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5"/>
      <c r="I484" s="6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5"/>
      <c r="I485" s="6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5"/>
      <c r="I486" s="6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5"/>
      <c r="I487" s="6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5"/>
      <c r="I488" s="6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5"/>
      <c r="I489" s="6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5"/>
      <c r="I490" s="6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5"/>
      <c r="I491" s="6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5"/>
      <c r="I492" s="6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5"/>
      <c r="I493" s="6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5"/>
      <c r="I494" s="6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5"/>
      <c r="I495" s="6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5"/>
      <c r="I496" s="6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5"/>
      <c r="I497" s="6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5"/>
      <c r="I498" s="6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5"/>
      <c r="I499" s="6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5"/>
      <c r="I500" s="6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5"/>
      <c r="I501" s="6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5"/>
      <c r="I502" s="6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5"/>
      <c r="I503" s="6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5"/>
      <c r="I504" s="6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5"/>
      <c r="I505" s="6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5"/>
      <c r="I506" s="6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5"/>
      <c r="I507" s="6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5"/>
      <c r="I508" s="6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5"/>
      <c r="I509" s="6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5"/>
      <c r="I510" s="6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5"/>
      <c r="I511" s="6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5"/>
      <c r="I512" s="6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5"/>
      <c r="I513" s="6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5"/>
      <c r="I514" s="6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5"/>
      <c r="I515" s="6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5"/>
      <c r="I516" s="6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5"/>
      <c r="I517" s="6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5"/>
      <c r="I518" s="6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5"/>
      <c r="I519" s="6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5"/>
      <c r="I520" s="6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5"/>
      <c r="I521" s="6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5"/>
      <c r="I522" s="6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5"/>
      <c r="I523" s="6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5"/>
      <c r="I524" s="6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5"/>
      <c r="I525" s="6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5"/>
      <c r="I526" s="6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5"/>
      <c r="I527" s="6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5"/>
      <c r="I528" s="6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5"/>
      <c r="I529" s="6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5"/>
      <c r="I530" s="6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5"/>
      <c r="I531" s="6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5"/>
      <c r="I532" s="6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5"/>
      <c r="I533" s="6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5"/>
      <c r="I534" s="6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5"/>
      <c r="I535" s="6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5"/>
      <c r="I536" s="6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5"/>
      <c r="I537" s="6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5"/>
      <c r="I538" s="6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5"/>
      <c r="I539" s="6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5"/>
      <c r="I540" s="6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5"/>
      <c r="I541" s="6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5"/>
      <c r="I542" s="6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5"/>
      <c r="I543" s="6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5"/>
      <c r="I544" s="6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5"/>
      <c r="I545" s="6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5"/>
      <c r="I546" s="6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5"/>
      <c r="I547" s="6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5"/>
      <c r="I548" s="6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5"/>
      <c r="I549" s="6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5"/>
      <c r="I550" s="6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5"/>
      <c r="I551" s="6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5"/>
      <c r="I552" s="6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5"/>
      <c r="I553" s="6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5"/>
      <c r="I554" s="6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5"/>
      <c r="I555" s="6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5"/>
      <c r="I556" s="6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5"/>
      <c r="I557" s="6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5"/>
      <c r="I558" s="6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5"/>
      <c r="I559" s="6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5"/>
      <c r="I560" s="6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5"/>
      <c r="I561" s="6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5"/>
      <c r="I562" s="6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5"/>
      <c r="I563" s="6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5"/>
      <c r="I564" s="6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5"/>
      <c r="I565" s="6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5"/>
      <c r="I566" s="6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5"/>
      <c r="I567" s="6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5"/>
      <c r="I568" s="6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5"/>
      <c r="I569" s="6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5"/>
      <c r="I570" s="6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5"/>
      <c r="I571" s="6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5"/>
      <c r="I572" s="6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5"/>
      <c r="I573" s="6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5"/>
      <c r="I574" s="6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5"/>
      <c r="I575" s="6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5"/>
      <c r="I576" s="6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5"/>
      <c r="I577" s="6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5"/>
      <c r="I578" s="6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5"/>
      <c r="I579" s="6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5"/>
      <c r="I580" s="6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5"/>
      <c r="I581" s="6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5"/>
      <c r="I582" s="6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5"/>
      <c r="I583" s="6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5"/>
      <c r="I584" s="6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5"/>
      <c r="I585" s="6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5"/>
      <c r="I586" s="6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5"/>
      <c r="I587" s="6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5"/>
      <c r="I588" s="6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5"/>
      <c r="I589" s="6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5"/>
      <c r="I590" s="6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5"/>
      <c r="I591" s="6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5"/>
      <c r="I592" s="6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5"/>
      <c r="I593" s="6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5"/>
      <c r="I594" s="6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5"/>
      <c r="I595" s="6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5"/>
      <c r="I596" s="6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5"/>
      <c r="I597" s="6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5"/>
      <c r="I598" s="6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5"/>
      <c r="I599" s="6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5"/>
      <c r="I600" s="6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5"/>
      <c r="I601" s="6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5"/>
      <c r="I602" s="6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5"/>
      <c r="I603" s="6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5"/>
      <c r="I604" s="6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5"/>
      <c r="I605" s="6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5"/>
      <c r="I606" s="6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5"/>
      <c r="I607" s="6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5"/>
      <c r="I608" s="6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5"/>
      <c r="I609" s="6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5"/>
      <c r="I610" s="6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5"/>
      <c r="I611" s="6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5"/>
      <c r="I612" s="6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5"/>
      <c r="I613" s="6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5"/>
      <c r="I614" s="6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5"/>
      <c r="I615" s="6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5"/>
      <c r="I616" s="6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5"/>
      <c r="I617" s="6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5"/>
      <c r="I618" s="6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5"/>
      <c r="I619" s="6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5"/>
      <c r="I620" s="6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5"/>
      <c r="I621" s="6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5"/>
      <c r="I622" s="6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5"/>
      <c r="I623" s="6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5"/>
      <c r="I624" s="6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5"/>
      <c r="I625" s="6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5"/>
      <c r="I626" s="6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5"/>
      <c r="I627" s="6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5"/>
      <c r="I628" s="6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5"/>
      <c r="I629" s="6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5"/>
      <c r="I630" s="6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5"/>
      <c r="I631" s="6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5"/>
      <c r="I632" s="6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5"/>
      <c r="I633" s="6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5"/>
      <c r="I634" s="6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5"/>
      <c r="I635" s="6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5"/>
      <c r="I636" s="6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5"/>
      <c r="I637" s="6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5"/>
      <c r="I638" s="6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5"/>
      <c r="I639" s="6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5"/>
      <c r="I640" s="6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5"/>
      <c r="I641" s="6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5"/>
      <c r="I642" s="6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5"/>
      <c r="I643" s="6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5"/>
      <c r="I644" s="6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5"/>
      <c r="I645" s="6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5"/>
      <c r="I646" s="6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5"/>
      <c r="I647" s="6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5"/>
      <c r="I648" s="6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5"/>
      <c r="I649" s="6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5"/>
      <c r="I650" s="6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5"/>
      <c r="I651" s="6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5"/>
      <c r="I652" s="6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5"/>
      <c r="I653" s="6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5"/>
      <c r="I654" s="6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5"/>
      <c r="I655" s="6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5"/>
      <c r="I656" s="6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5"/>
      <c r="I657" s="6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5"/>
      <c r="I658" s="6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5"/>
      <c r="I659" s="6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5"/>
      <c r="I660" s="6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5"/>
      <c r="I661" s="6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5"/>
      <c r="I662" s="6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5"/>
      <c r="I663" s="6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5"/>
      <c r="I664" s="6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5"/>
      <c r="I665" s="6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5"/>
      <c r="I666" s="6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5"/>
      <c r="I667" s="6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5"/>
      <c r="I668" s="6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5"/>
      <c r="I669" s="6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5"/>
      <c r="I670" s="6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5"/>
      <c r="I671" s="6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5"/>
      <c r="I672" s="6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5"/>
      <c r="I673" s="6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5"/>
      <c r="I674" s="6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5"/>
      <c r="I675" s="6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5"/>
      <c r="I676" s="6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5"/>
      <c r="I677" s="6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5"/>
      <c r="I678" s="6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5"/>
      <c r="I679" s="6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5"/>
      <c r="I680" s="6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5"/>
      <c r="I681" s="6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5"/>
      <c r="I682" s="6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5"/>
      <c r="I683" s="6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5"/>
      <c r="I684" s="6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5"/>
      <c r="I685" s="6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5"/>
      <c r="I686" s="6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5"/>
      <c r="I687" s="6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5"/>
      <c r="I688" s="6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5"/>
      <c r="I689" s="6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5"/>
      <c r="I690" s="6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5"/>
      <c r="I691" s="6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5"/>
      <c r="I692" s="6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5"/>
      <c r="I693" s="6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5"/>
      <c r="I694" s="6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5"/>
      <c r="I695" s="6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5"/>
      <c r="I696" s="6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5"/>
      <c r="I697" s="6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5"/>
      <c r="I698" s="6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5"/>
      <c r="I699" s="6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5"/>
      <c r="I700" s="6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5"/>
      <c r="I701" s="6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5"/>
      <c r="I702" s="6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5"/>
      <c r="I703" s="6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5"/>
      <c r="I704" s="6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5"/>
      <c r="I705" s="6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5"/>
      <c r="I706" s="6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5"/>
      <c r="I707" s="6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5"/>
      <c r="I708" s="6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5"/>
      <c r="I709" s="6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5"/>
      <c r="I710" s="6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5"/>
      <c r="I711" s="6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5"/>
      <c r="I712" s="6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5"/>
      <c r="I713" s="6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5"/>
      <c r="I714" s="6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5"/>
      <c r="I715" s="6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5"/>
      <c r="I716" s="6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5"/>
      <c r="I717" s="6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5"/>
      <c r="I718" s="6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5"/>
      <c r="I719" s="6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5"/>
      <c r="I720" s="6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5"/>
      <c r="I721" s="6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5"/>
      <c r="I722" s="6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5"/>
      <c r="I723" s="6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5"/>
      <c r="I724" s="6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5"/>
      <c r="I725" s="6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5"/>
      <c r="I726" s="6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5"/>
      <c r="I727" s="6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5"/>
      <c r="I728" s="6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5"/>
      <c r="I729" s="6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5"/>
      <c r="I730" s="6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5"/>
      <c r="I731" s="6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5"/>
      <c r="I732" s="6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5"/>
      <c r="I733" s="6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5"/>
      <c r="I734" s="6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5"/>
      <c r="I735" s="6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5"/>
      <c r="I736" s="6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5"/>
      <c r="I737" s="6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5"/>
      <c r="I738" s="6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5"/>
      <c r="I739" s="6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5"/>
      <c r="I740" s="6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5"/>
      <c r="I741" s="6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5"/>
      <c r="I742" s="6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5"/>
      <c r="I743" s="6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5"/>
      <c r="I744" s="6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5"/>
      <c r="I745" s="6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5"/>
      <c r="I746" s="6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5"/>
      <c r="I747" s="6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5"/>
      <c r="I748" s="6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5"/>
      <c r="I749" s="6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5"/>
      <c r="I750" s="6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5"/>
      <c r="I751" s="6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5"/>
      <c r="I752" s="6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5"/>
      <c r="I753" s="6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5"/>
      <c r="I754" s="6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5"/>
      <c r="I755" s="6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5"/>
      <c r="I756" s="6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5"/>
      <c r="I757" s="6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5"/>
      <c r="I758" s="6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5"/>
      <c r="I759" s="6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5"/>
      <c r="I760" s="6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5"/>
      <c r="I761" s="6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5"/>
      <c r="I762" s="6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5"/>
      <c r="I763" s="6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5"/>
      <c r="I764" s="6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5"/>
      <c r="I765" s="6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5"/>
      <c r="I766" s="6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5"/>
      <c r="I767" s="6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5"/>
      <c r="I768" s="6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5"/>
      <c r="I769" s="6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5"/>
      <c r="I770" s="6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5"/>
      <c r="I771" s="6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5"/>
      <c r="I772" s="6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5"/>
      <c r="I773" s="6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5"/>
      <c r="I774" s="6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5"/>
      <c r="I775" s="6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5"/>
      <c r="I776" s="6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5"/>
      <c r="I777" s="6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5"/>
      <c r="I778" s="6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5"/>
      <c r="I779" s="6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5"/>
      <c r="I780" s="6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5"/>
      <c r="I781" s="6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5"/>
      <c r="I782" s="6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5"/>
      <c r="I783" s="6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5"/>
      <c r="I784" s="6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5"/>
      <c r="I785" s="6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5"/>
      <c r="I786" s="6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5"/>
      <c r="I787" s="6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5"/>
      <c r="I788" s="6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5"/>
      <c r="I789" s="6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5"/>
      <c r="I790" s="6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5"/>
      <c r="I791" s="6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5"/>
      <c r="I792" s="6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5"/>
      <c r="I793" s="6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5"/>
      <c r="I794" s="6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5"/>
      <c r="I795" s="6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5"/>
      <c r="I796" s="6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5"/>
      <c r="I797" s="6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5"/>
      <c r="I798" s="6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5"/>
      <c r="I799" s="6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5"/>
      <c r="I800" s="6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5"/>
      <c r="I801" s="6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5"/>
      <c r="I802" s="6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5"/>
      <c r="I803" s="6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5"/>
      <c r="I804" s="6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5"/>
      <c r="I805" s="6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5"/>
      <c r="I806" s="6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5"/>
      <c r="I807" s="6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5"/>
      <c r="I808" s="6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5"/>
      <c r="I809" s="6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5"/>
      <c r="I810" s="6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5"/>
      <c r="I811" s="6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5"/>
      <c r="I812" s="6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5"/>
      <c r="I813" s="6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5"/>
      <c r="I814" s="6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5"/>
      <c r="I815" s="6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5"/>
      <c r="I816" s="6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5"/>
      <c r="I817" s="6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5"/>
      <c r="I818" s="6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5"/>
      <c r="I819" s="6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5"/>
      <c r="I820" s="6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5"/>
      <c r="I821" s="6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5"/>
      <c r="I822" s="6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5"/>
      <c r="I823" s="6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5"/>
      <c r="I824" s="6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5"/>
      <c r="I825" s="6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5"/>
      <c r="I826" s="6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5"/>
      <c r="I827" s="6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5"/>
      <c r="I828" s="6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5"/>
      <c r="I829" s="6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5"/>
      <c r="I830" s="6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5"/>
      <c r="I831" s="6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5"/>
      <c r="I832" s="6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5"/>
      <c r="I833" s="6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5"/>
      <c r="I834" s="6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5"/>
      <c r="I835" s="6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5"/>
      <c r="I836" s="6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5"/>
      <c r="I837" s="6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5"/>
      <c r="I838" s="6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5"/>
      <c r="I839" s="6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5"/>
      <c r="I840" s="6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5"/>
      <c r="I841" s="6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5"/>
      <c r="I842" s="6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5"/>
      <c r="I843" s="6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5"/>
      <c r="I844" s="6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5"/>
      <c r="I845" s="6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5"/>
      <c r="I846" s="6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5"/>
      <c r="I847" s="6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5"/>
      <c r="I848" s="6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5"/>
      <c r="I849" s="6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5"/>
      <c r="I850" s="6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5"/>
      <c r="I851" s="6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5"/>
      <c r="I852" s="6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5"/>
      <c r="I853" s="6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5"/>
      <c r="I854" s="6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5"/>
      <c r="I855" s="6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5"/>
      <c r="I856" s="6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5"/>
      <c r="I857" s="6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5"/>
      <c r="I858" s="6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5"/>
      <c r="I859" s="6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5"/>
      <c r="I860" s="6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5"/>
      <c r="I861" s="6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5"/>
      <c r="I862" s="6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5"/>
      <c r="I863" s="6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5"/>
      <c r="I864" s="6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5"/>
      <c r="I865" s="6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5"/>
      <c r="I866" s="6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5"/>
      <c r="I867" s="6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5"/>
      <c r="I868" s="6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5"/>
      <c r="I869" s="6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5"/>
      <c r="I870" s="6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5"/>
      <c r="I871" s="6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5"/>
      <c r="I872" s="6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5"/>
      <c r="I873" s="6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5"/>
      <c r="I874" s="6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5"/>
      <c r="I875" s="6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5"/>
      <c r="I876" s="6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5"/>
      <c r="I877" s="6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5"/>
      <c r="I878" s="6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5"/>
      <c r="I879" s="6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5"/>
      <c r="I880" s="6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5"/>
      <c r="I881" s="6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5"/>
      <c r="I882" s="6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5"/>
      <c r="I883" s="6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5"/>
      <c r="I884" s="6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5"/>
      <c r="I885" s="6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5"/>
      <c r="I886" s="6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5"/>
      <c r="I887" s="6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5"/>
      <c r="I888" s="6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5"/>
      <c r="I889" s="6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5"/>
      <c r="I890" s="6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5"/>
      <c r="I891" s="6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5"/>
      <c r="I892" s="6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5"/>
      <c r="I893" s="6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5"/>
      <c r="I894" s="6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5"/>
      <c r="I895" s="6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5"/>
      <c r="I896" s="6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5"/>
      <c r="I897" s="6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5"/>
      <c r="I898" s="6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5"/>
      <c r="I899" s="6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5"/>
      <c r="I900" s="6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5"/>
      <c r="I901" s="6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5"/>
      <c r="I902" s="6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5"/>
      <c r="I903" s="6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5"/>
      <c r="I904" s="6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5"/>
      <c r="I905" s="6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5"/>
      <c r="I906" s="6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5"/>
      <c r="I907" s="6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5"/>
      <c r="I908" s="6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5"/>
      <c r="I909" s="6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5"/>
      <c r="I910" s="6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5"/>
      <c r="I911" s="6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5"/>
      <c r="I912" s="6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5"/>
      <c r="I913" s="6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5"/>
      <c r="I914" s="6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5"/>
      <c r="I915" s="6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5"/>
      <c r="I916" s="6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5"/>
      <c r="I917" s="6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5"/>
      <c r="I918" s="6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5"/>
      <c r="I919" s="6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5"/>
      <c r="I920" s="6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5"/>
      <c r="I921" s="6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5"/>
      <c r="I922" s="6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5"/>
      <c r="I923" s="6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5"/>
      <c r="I924" s="6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5"/>
      <c r="I925" s="6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5"/>
      <c r="I926" s="6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5"/>
      <c r="I927" s="6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5"/>
      <c r="I928" s="6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5"/>
      <c r="I929" s="6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5"/>
      <c r="I930" s="6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5"/>
      <c r="I931" s="6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5"/>
      <c r="I932" s="6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5"/>
      <c r="I933" s="6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5"/>
      <c r="I934" s="6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5"/>
      <c r="I935" s="6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5"/>
      <c r="I936" s="6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5"/>
      <c r="I937" s="6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5"/>
      <c r="I938" s="6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5"/>
      <c r="I939" s="6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5"/>
      <c r="I940" s="6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5"/>
      <c r="I941" s="6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5"/>
      <c r="I942" s="6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5"/>
      <c r="I943" s="6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5"/>
      <c r="I944" s="6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5"/>
      <c r="I945" s="6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5"/>
      <c r="I946" s="6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5"/>
      <c r="I947" s="6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5"/>
      <c r="I948" s="6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5"/>
      <c r="I949" s="6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5"/>
      <c r="I950" s="6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5"/>
      <c r="I951" s="6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5"/>
      <c r="I952" s="6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5"/>
      <c r="I953" s="6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5"/>
      <c r="I954" s="6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5"/>
      <c r="I955" s="6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5"/>
      <c r="I956" s="6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5"/>
      <c r="I957" s="6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5"/>
      <c r="I958" s="6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5"/>
      <c r="I959" s="6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5"/>
      <c r="I960" s="6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5"/>
      <c r="I961" s="6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5"/>
      <c r="I962" s="6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5"/>
      <c r="I963" s="6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5"/>
      <c r="I964" s="6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5"/>
      <c r="I965" s="6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5"/>
      <c r="I966" s="6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5"/>
      <c r="I967" s="6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5"/>
      <c r="I968" s="6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5"/>
      <c r="I969" s="6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5"/>
      <c r="I970" s="6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5"/>
      <c r="I971" s="6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5"/>
      <c r="I972" s="6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5"/>
      <c r="I973" s="6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5"/>
      <c r="I974" s="6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5"/>
      <c r="I975" s="6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5"/>
      <c r="I976" s="6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5"/>
      <c r="I977" s="6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5"/>
      <c r="I978" s="6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5"/>
      <c r="I979" s="6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5"/>
      <c r="I980" s="6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5"/>
      <c r="I981" s="6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5"/>
      <c r="I982" s="6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5"/>
      <c r="I983" s="6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5"/>
      <c r="I984" s="6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5"/>
      <c r="I985" s="6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5"/>
      <c r="I986" s="6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5"/>
      <c r="I987" s="6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5"/>
      <c r="I988" s="6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5"/>
      <c r="I989" s="6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5"/>
      <c r="I990" s="6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5"/>
      <c r="I991" s="6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5"/>
      <c r="I992" s="6"/>
      <c r="J992" s="2"/>
      <c r="K992" s="8"/>
      <c r="L992" s="8"/>
      <c r="M992" s="2"/>
      <c r="N992" s="2"/>
      <c r="O992" s="8"/>
      <c r="P992" s="8"/>
      <c r="Q992" s="2"/>
      <c r="R992" s="2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5"/>
      <c r="I993" s="6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5"/>
      <c r="I994" s="6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5"/>
      <c r="I995" s="6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5"/>
      <c r="I996" s="6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5"/>
      <c r="I997" s="6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5"/>
      <c r="I998" s="6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5"/>
      <c r="I999" s="6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5"/>
      <c r="I1000" s="6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W1000" s="8"/>
      <c r="X1000" s="8"/>
      <c r="Y1000" s="8"/>
      <c r="Z1000" s="8"/>
      <c r="AA1000" s="8"/>
      <c r="AB1000" s="8"/>
    </row>
    <row r="1001">
      <c r="A1001" s="2"/>
      <c r="B1001" s="2"/>
      <c r="C1001" s="241"/>
      <c r="D1001" s="241"/>
      <c r="E1001" s="2"/>
      <c r="F1001" s="2"/>
      <c r="G1001" s="4"/>
      <c r="H1001" s="5"/>
      <c r="I1001" s="6"/>
      <c r="J1001" s="2"/>
      <c r="K1001" s="8"/>
      <c r="L1001" s="8"/>
      <c r="M1001" s="2"/>
      <c r="N1001" s="2"/>
      <c r="O1001" s="8"/>
      <c r="P1001" s="8"/>
      <c r="Q1001" s="2"/>
      <c r="R1001" s="2"/>
      <c r="S1001" s="8"/>
      <c r="V1001" s="8"/>
      <c r="Y1001" s="8"/>
      <c r="Z1001" s="8"/>
      <c r="AA1001" s="8"/>
      <c r="AB1001" s="8"/>
    </row>
    <row r="1002">
      <c r="G1002" s="242"/>
      <c r="I1002" s="243"/>
      <c r="M1002" s="243"/>
      <c r="N1002" s="243"/>
      <c r="Q1002" s="243"/>
      <c r="R1002" s="243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W6:X6"/>
    <mergeCell ref="T13:U13"/>
    <mergeCell ref="K94:Q94"/>
    <mergeCell ref="L95:Q95"/>
  </mergeCells>
  <dataValidations>
    <dataValidation type="list" allowBlank="1" showErrorMessage="1" sqref="B7:B93">
      <formula1>"Pix,Cartão,Pacote ,Pago "</formula1>
    </dataValidation>
    <dataValidation type="list" allowBlank="1" showErrorMessage="1" sqref="F7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E7:E93 E210:F1001">
      <formula1>"Vinicius,Gustavo,Kaua,Wesley,Caio,Julia,Thiago,Daniel,Jhonatas,Diogo,Caio Ferreira,Kaua Novato,Pamelah,Caio Alves,Camila,Wiliam ,Gabriel "</formula1>
    </dataValidation>
    <dataValidation type="list" allowBlank="1" showErrorMessage="1" sqref="F34">
      <formula1>"White board,Cartoon ,3D ,3D personalizado,3D Premium,VSL,Logo,Post,Influencer Laura,Influencer Natalia,Influencer Nayara,3D Estatico ,3D Realista,Edição audio,Pov,Dia dos Pais VSL,Dia dos Pais 3D,Dia dos Pais Influencer"</formula1>
    </dataValidation>
    <dataValidation type="list" allowBlank="1" showErrorMessage="1" sqref="J7:J93">
      <formula1>"Mel,Drieli,Fernanda"</formula1>
    </dataValidation>
    <dataValidation type="list" allowBlank="1" showErrorMessage="1" sqref="F8:F33 F35:F93">
      <formula1>"White board,Cartoon ,3D ,3D personalizado,3D Premium,VSL,Logo,Post,Influencer Laura,Influencer Natalia,Influencer Nayara,3D Estatico ,3D Realista,Edição audio,Pov"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75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7.0"/>
    <col customWidth="1" min="21" max="21" width="14.13"/>
    <col customWidth="1" min="22" max="22" width="21.75"/>
    <col customWidth="1" min="23" max="23" width="17.0"/>
    <col customWidth="1" min="24" max="24" width="13.38"/>
  </cols>
  <sheetData>
    <row r="1">
      <c r="A1" s="2"/>
      <c r="B1" s="2"/>
      <c r="C1" s="3"/>
      <c r="D1" s="3"/>
      <c r="E1" s="2"/>
      <c r="F1" s="2"/>
      <c r="G1" s="4"/>
      <c r="H1" s="4"/>
      <c r="I1" s="6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19"/>
      <c r="I4" s="6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7"/>
      <c r="I5" s="364"/>
      <c r="J5" s="30"/>
      <c r="K5" s="31"/>
      <c r="L5" s="32"/>
      <c r="M5" s="30"/>
      <c r="N5" s="30"/>
      <c r="O5" s="33"/>
      <c r="P5" s="33"/>
      <c r="Q5" s="26"/>
      <c r="R5" s="26"/>
      <c r="S5" s="32"/>
      <c r="T5" s="601" t="s">
        <v>42</v>
      </c>
      <c r="U5" s="10"/>
      <c r="V5" s="11"/>
      <c r="Y5" s="8"/>
      <c r="Z5" s="8"/>
      <c r="AA5" s="8"/>
      <c r="AB5" s="8"/>
    </row>
    <row r="6">
      <c r="A6" s="34" t="s">
        <v>1</v>
      </c>
      <c r="B6" s="34" t="s">
        <v>2</v>
      </c>
      <c r="C6" s="35" t="s">
        <v>3</v>
      </c>
      <c r="D6" s="36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248" t="s">
        <v>20</v>
      </c>
      <c r="U6" s="50">
        <f>SUM(K7:K92)</f>
        <v>4168</v>
      </c>
      <c r="V6" s="51"/>
      <c r="Y6" s="8"/>
      <c r="Z6" s="8"/>
      <c r="AA6" s="8"/>
      <c r="AB6" s="8"/>
    </row>
    <row r="7">
      <c r="A7" s="53" t="s">
        <v>48</v>
      </c>
      <c r="B7" s="53" t="s">
        <v>49</v>
      </c>
      <c r="C7" s="72"/>
      <c r="D7" s="73" t="s">
        <v>3143</v>
      </c>
      <c r="E7" s="56"/>
      <c r="F7" s="53" t="s">
        <v>721</v>
      </c>
      <c r="G7" s="405" t="s">
        <v>3144</v>
      </c>
      <c r="H7" s="150" t="s">
        <v>1296</v>
      </c>
      <c r="I7" s="76">
        <v>1.1983338877E10</v>
      </c>
      <c r="J7" s="53" t="s">
        <v>70</v>
      </c>
      <c r="K7" s="59"/>
      <c r="L7" s="77"/>
      <c r="M7" s="61"/>
      <c r="N7" s="62">
        <v>1397.0</v>
      </c>
      <c r="O7" s="43"/>
      <c r="P7" s="44"/>
      <c r="Q7" s="45"/>
      <c r="R7" s="78"/>
      <c r="S7" s="269">
        <v>1397.0</v>
      </c>
      <c r="T7" s="44" t="s">
        <v>15</v>
      </c>
      <c r="U7" s="81">
        <f>SUM(P7:P92)</f>
        <v>1850</v>
      </c>
      <c r="V7" s="8"/>
      <c r="Y7" s="8"/>
      <c r="Z7" s="8"/>
      <c r="AA7" s="8"/>
      <c r="AB7" s="8"/>
    </row>
    <row r="8">
      <c r="A8" s="53" t="s">
        <v>48</v>
      </c>
      <c r="B8" s="53" t="s">
        <v>49</v>
      </c>
      <c r="C8" s="72"/>
      <c r="D8" s="73" t="s">
        <v>3145</v>
      </c>
      <c r="E8" s="56" t="s">
        <v>3146</v>
      </c>
      <c r="F8" s="53" t="s">
        <v>721</v>
      </c>
      <c r="G8" s="405" t="s">
        <v>3147</v>
      </c>
      <c r="H8" s="74" t="s">
        <v>3148</v>
      </c>
      <c r="I8" s="476">
        <v>9.491361898E9</v>
      </c>
      <c r="J8" s="53" t="s">
        <v>70</v>
      </c>
      <c r="K8" s="86"/>
      <c r="L8" s="77"/>
      <c r="M8" s="61"/>
      <c r="N8" s="62"/>
      <c r="O8" s="87"/>
      <c r="P8" s="64"/>
      <c r="Q8" s="88">
        <v>350.0</v>
      </c>
      <c r="R8" s="89"/>
      <c r="S8" s="80">
        <v>50.0</v>
      </c>
      <c r="T8" s="43" t="s">
        <v>22</v>
      </c>
      <c r="U8" s="90">
        <f>SUM(O7:O92)</f>
        <v>700</v>
      </c>
      <c r="V8" s="8"/>
      <c r="Y8" s="8"/>
      <c r="Z8" s="8"/>
      <c r="AA8" s="8"/>
      <c r="AB8" s="8"/>
    </row>
    <row r="9">
      <c r="A9" s="53" t="s">
        <v>48</v>
      </c>
      <c r="B9" s="53" t="s">
        <v>49</v>
      </c>
      <c r="C9" s="91"/>
      <c r="D9" s="73" t="s">
        <v>3149</v>
      </c>
      <c r="E9" s="56" t="s">
        <v>51</v>
      </c>
      <c r="F9" s="53" t="s">
        <v>1703</v>
      </c>
      <c r="G9" s="405" t="s">
        <v>3150</v>
      </c>
      <c r="H9" s="74" t="s">
        <v>3151</v>
      </c>
      <c r="I9" s="92" t="s">
        <v>3152</v>
      </c>
      <c r="J9" s="53" t="s">
        <v>38</v>
      </c>
      <c r="K9" s="86"/>
      <c r="L9" s="93"/>
      <c r="M9" s="61"/>
      <c r="N9" s="94"/>
      <c r="O9" s="87"/>
      <c r="P9" s="64">
        <v>400.0</v>
      </c>
      <c r="Q9" s="88"/>
      <c r="R9" s="89"/>
      <c r="S9" s="80">
        <v>100.0</v>
      </c>
      <c r="T9" s="602" t="s">
        <v>12</v>
      </c>
      <c r="U9" s="90">
        <f>SUM(M7:M92)</f>
        <v>350</v>
      </c>
      <c r="V9" s="8"/>
      <c r="Y9" s="8"/>
      <c r="Z9" s="8"/>
      <c r="AA9" s="8"/>
      <c r="AB9" s="8"/>
    </row>
    <row r="10" ht="16.5" customHeight="1">
      <c r="A10" s="53" t="s">
        <v>48</v>
      </c>
      <c r="B10" s="53" t="s">
        <v>49</v>
      </c>
      <c r="C10" s="54"/>
      <c r="D10" s="120" t="s">
        <v>3153</v>
      </c>
      <c r="E10" s="56" t="s">
        <v>129</v>
      </c>
      <c r="F10" s="53" t="s">
        <v>721</v>
      </c>
      <c r="G10" s="405" t="s">
        <v>3154</v>
      </c>
      <c r="H10" s="150" t="s">
        <v>3155</v>
      </c>
      <c r="I10" s="76" t="s">
        <v>3156</v>
      </c>
      <c r="J10" s="53" t="s">
        <v>38</v>
      </c>
      <c r="K10" s="59"/>
      <c r="L10" s="77">
        <v>700.0</v>
      </c>
      <c r="M10" s="97"/>
      <c r="N10" s="62"/>
      <c r="O10" s="43"/>
      <c r="P10" s="44"/>
      <c r="Q10" s="45"/>
      <c r="R10" s="78"/>
      <c r="S10" s="80">
        <v>100.0</v>
      </c>
      <c r="T10" s="98" t="s">
        <v>24</v>
      </c>
      <c r="U10" s="99">
        <f>SUM(U6:U9)</f>
        <v>7068</v>
      </c>
      <c r="V10" s="8"/>
      <c r="Y10" s="8"/>
      <c r="Z10" s="8"/>
      <c r="AA10" s="8"/>
      <c r="AB10" s="8"/>
    </row>
    <row r="11">
      <c r="A11" s="53" t="s">
        <v>48</v>
      </c>
      <c r="B11" s="53" t="s">
        <v>49</v>
      </c>
      <c r="C11" s="72"/>
      <c r="D11" s="73" t="s">
        <v>3157</v>
      </c>
      <c r="E11" s="56" t="s">
        <v>129</v>
      </c>
      <c r="F11" s="53" t="s">
        <v>721</v>
      </c>
      <c r="G11" s="405" t="s">
        <v>3158</v>
      </c>
      <c r="H11" s="150" t="s">
        <v>3159</v>
      </c>
      <c r="I11" s="476">
        <v>8.681852868E9</v>
      </c>
      <c r="J11" s="53" t="s">
        <v>38</v>
      </c>
      <c r="K11" s="59"/>
      <c r="L11" s="77"/>
      <c r="M11" s="61"/>
      <c r="N11" s="62"/>
      <c r="O11" s="43"/>
      <c r="P11" s="44"/>
      <c r="Q11" s="45">
        <v>350.0</v>
      </c>
      <c r="R11" s="78"/>
      <c r="S11" s="80">
        <v>50.0</v>
      </c>
      <c r="T11" s="100"/>
      <c r="U11" s="101"/>
      <c r="V11" s="8"/>
      <c r="Y11" s="8"/>
      <c r="Z11" s="8"/>
      <c r="AA11" s="8"/>
      <c r="AB11" s="8"/>
    </row>
    <row r="12">
      <c r="A12" s="53" t="s">
        <v>48</v>
      </c>
      <c r="B12" s="53" t="s">
        <v>49</v>
      </c>
      <c r="C12" s="72"/>
      <c r="D12" s="73" t="s">
        <v>3160</v>
      </c>
      <c r="E12" s="56" t="s">
        <v>93</v>
      </c>
      <c r="F12" s="53" t="s">
        <v>721</v>
      </c>
      <c r="G12" s="405" t="s">
        <v>3161</v>
      </c>
      <c r="H12" s="150" t="s">
        <v>3162</v>
      </c>
      <c r="I12" s="92" t="s">
        <v>3163</v>
      </c>
      <c r="J12" s="53" t="s">
        <v>38</v>
      </c>
      <c r="K12" s="59"/>
      <c r="L12" s="77"/>
      <c r="M12" s="61"/>
      <c r="N12" s="62">
        <v>300.0</v>
      </c>
      <c r="O12" s="87"/>
      <c r="P12" s="64"/>
      <c r="Q12" s="88"/>
      <c r="R12" s="89"/>
      <c r="S12" s="80">
        <v>50.0</v>
      </c>
      <c r="V12" s="8"/>
      <c r="W12" s="8"/>
      <c r="X12" s="8"/>
      <c r="Y12" s="8"/>
      <c r="Z12" s="8"/>
      <c r="AA12" s="8"/>
      <c r="AB12" s="8"/>
    </row>
    <row r="13">
      <c r="A13" s="53" t="s">
        <v>48</v>
      </c>
      <c r="B13" s="53" t="s">
        <v>49</v>
      </c>
      <c r="C13" s="72"/>
      <c r="D13" s="73"/>
      <c r="E13" s="56" t="s">
        <v>500</v>
      </c>
      <c r="F13" s="53" t="s">
        <v>863</v>
      </c>
      <c r="G13" s="403" t="s">
        <v>3164</v>
      </c>
      <c r="H13" s="74" t="s">
        <v>3165</v>
      </c>
      <c r="I13" s="76" t="s">
        <v>3166</v>
      </c>
      <c r="J13" s="53" t="s">
        <v>38</v>
      </c>
      <c r="K13" s="59"/>
      <c r="L13" s="77"/>
      <c r="M13" s="61"/>
      <c r="N13" s="62"/>
      <c r="O13" s="87"/>
      <c r="P13" s="64">
        <v>350.0</v>
      </c>
      <c r="Q13" s="88"/>
      <c r="R13" s="89"/>
      <c r="S13" s="80">
        <v>50.0</v>
      </c>
      <c r="V13" s="8"/>
      <c r="W13" s="8"/>
      <c r="X13" s="8"/>
      <c r="Y13" s="8"/>
      <c r="Z13" s="8"/>
      <c r="AA13" s="8"/>
      <c r="AB13" s="8"/>
    </row>
    <row r="14">
      <c r="A14" s="53" t="s">
        <v>48</v>
      </c>
      <c r="B14" s="53" t="s">
        <v>49</v>
      </c>
      <c r="C14" s="54"/>
      <c r="D14" s="73" t="s">
        <v>3167</v>
      </c>
      <c r="E14" s="56" t="s">
        <v>29</v>
      </c>
      <c r="F14" s="53" t="s">
        <v>721</v>
      </c>
      <c r="G14" s="405" t="s">
        <v>3168</v>
      </c>
      <c r="H14" s="74" t="s">
        <v>3169</v>
      </c>
      <c r="I14" s="76" t="s">
        <v>3170</v>
      </c>
      <c r="J14" s="53" t="s">
        <v>70</v>
      </c>
      <c r="K14" s="59">
        <v>500.0</v>
      </c>
      <c r="L14" s="105"/>
      <c r="M14" s="61"/>
      <c r="N14" s="106"/>
      <c r="O14" s="43"/>
      <c r="P14" s="44"/>
      <c r="Q14" s="45"/>
      <c r="R14" s="78"/>
      <c r="S14" s="80">
        <v>150.0</v>
      </c>
      <c r="T14" s="52" t="s">
        <v>21</v>
      </c>
      <c r="U14" s="10"/>
      <c r="V14" s="11"/>
      <c r="W14" s="8"/>
      <c r="X14" s="8"/>
      <c r="Y14" s="8"/>
      <c r="Z14" s="8"/>
      <c r="AA14" s="8"/>
      <c r="AB14" s="8"/>
    </row>
    <row r="15">
      <c r="A15" s="53" t="s">
        <v>48</v>
      </c>
      <c r="B15" s="53" t="s">
        <v>49</v>
      </c>
      <c r="C15" s="54"/>
      <c r="D15" s="73" t="s">
        <v>3171</v>
      </c>
      <c r="E15" s="56" t="s">
        <v>72</v>
      </c>
      <c r="F15" s="53" t="s">
        <v>721</v>
      </c>
      <c r="G15" s="516" t="s">
        <v>3172</v>
      </c>
      <c r="H15" s="500" t="s">
        <v>1697</v>
      </c>
      <c r="I15" s="476" t="s">
        <v>3173</v>
      </c>
      <c r="J15" s="53" t="s">
        <v>70</v>
      </c>
      <c r="K15" s="59"/>
      <c r="L15" s="60"/>
      <c r="M15" s="61"/>
      <c r="N15" s="62"/>
      <c r="O15" s="87"/>
      <c r="P15" s="64"/>
      <c r="Q15" s="88"/>
      <c r="R15" s="89">
        <v>300.0</v>
      </c>
      <c r="S15" s="269">
        <v>300.0</v>
      </c>
      <c r="T15" s="603" t="s">
        <v>307</v>
      </c>
      <c r="U15" s="604">
        <f>SUM(N7:N92)</f>
        <v>3242</v>
      </c>
      <c r="V15" s="8"/>
      <c r="W15" s="8"/>
      <c r="X15" s="8"/>
      <c r="Y15" s="8"/>
      <c r="Z15" s="8"/>
      <c r="AA15" s="8"/>
      <c r="AB15" s="8"/>
    </row>
    <row r="16">
      <c r="A16" s="53" t="s">
        <v>48</v>
      </c>
      <c r="B16" s="53" t="s">
        <v>49</v>
      </c>
      <c r="C16" s="72"/>
      <c r="D16" s="73" t="s">
        <v>3174</v>
      </c>
      <c r="E16" s="56" t="s">
        <v>29</v>
      </c>
      <c r="F16" s="53" t="s">
        <v>721</v>
      </c>
      <c r="G16" s="516" t="s">
        <v>3175</v>
      </c>
      <c r="H16" s="500"/>
      <c r="I16" s="476" t="s">
        <v>3176</v>
      </c>
      <c r="J16" s="53" t="s">
        <v>70</v>
      </c>
      <c r="K16" s="59">
        <v>350.0</v>
      </c>
      <c r="L16" s="109"/>
      <c r="M16" s="61"/>
      <c r="N16" s="62"/>
      <c r="O16" s="87"/>
      <c r="P16" s="64"/>
      <c r="Q16" s="88"/>
      <c r="R16" s="89"/>
      <c r="S16" s="80">
        <v>100.0</v>
      </c>
      <c r="T16" s="40" t="s">
        <v>11</v>
      </c>
      <c r="U16" s="82">
        <f>SUM(L7:L92)</f>
        <v>6410</v>
      </c>
      <c r="V16" s="8"/>
      <c r="W16" s="8"/>
      <c r="X16" s="110"/>
      <c r="Y16" s="8"/>
      <c r="Z16" s="8"/>
      <c r="AA16" s="8"/>
      <c r="AB16" s="8"/>
    </row>
    <row r="17" ht="15.75" customHeight="1">
      <c r="A17" s="53" t="s">
        <v>48</v>
      </c>
      <c r="B17" s="53" t="s">
        <v>49</v>
      </c>
      <c r="C17" s="72"/>
      <c r="D17" s="83"/>
      <c r="E17" s="56" t="s">
        <v>51</v>
      </c>
      <c r="F17" s="53" t="s">
        <v>1703</v>
      </c>
      <c r="G17" s="403" t="s">
        <v>3177</v>
      </c>
      <c r="H17" s="74"/>
      <c r="I17" s="92" t="s">
        <v>3178</v>
      </c>
      <c r="J17" s="53" t="s">
        <v>38</v>
      </c>
      <c r="K17" s="59">
        <v>475.0</v>
      </c>
      <c r="L17" s="77"/>
      <c r="M17" s="111"/>
      <c r="N17" s="62"/>
      <c r="O17" s="63"/>
      <c r="P17" s="112"/>
      <c r="Q17" s="88"/>
      <c r="R17" s="66"/>
      <c r="S17" s="80">
        <v>200.0</v>
      </c>
      <c r="T17" s="45" t="s">
        <v>16</v>
      </c>
      <c r="U17" s="73">
        <f>SUM(Q7:Q92)</f>
        <v>950</v>
      </c>
      <c r="V17" s="8"/>
      <c r="W17" s="8"/>
      <c r="X17" s="8"/>
      <c r="Y17" s="8"/>
      <c r="Z17" s="8"/>
      <c r="AA17" s="8"/>
      <c r="AB17" s="8"/>
    </row>
    <row r="18" ht="17.25" customHeight="1">
      <c r="A18" s="53" t="s">
        <v>48</v>
      </c>
      <c r="B18" s="53" t="s">
        <v>87</v>
      </c>
      <c r="C18" s="72"/>
      <c r="D18" s="73" t="s">
        <v>3179</v>
      </c>
      <c r="E18" s="56"/>
      <c r="F18" s="53" t="s">
        <v>721</v>
      </c>
      <c r="G18" s="527" t="s">
        <v>3180</v>
      </c>
      <c r="H18" s="500" t="s">
        <v>3180</v>
      </c>
      <c r="I18" s="476" t="s">
        <v>3181</v>
      </c>
      <c r="J18" s="53" t="s">
        <v>38</v>
      </c>
      <c r="K18" s="59"/>
      <c r="L18" s="77">
        <v>2990.0</v>
      </c>
      <c r="M18" s="111"/>
      <c r="N18" s="62"/>
      <c r="O18" s="87"/>
      <c r="P18" s="64"/>
      <c r="Q18" s="88"/>
      <c r="R18" s="89"/>
      <c r="S18" s="269">
        <v>2990.0</v>
      </c>
      <c r="T18" s="95" t="s">
        <v>21</v>
      </c>
      <c r="U18" s="96">
        <f>SUM(U15:U17)</f>
        <v>10602</v>
      </c>
      <c r="V18" s="8"/>
      <c r="W18" s="8"/>
      <c r="X18" s="8"/>
      <c r="Y18" s="8"/>
      <c r="Z18" s="8"/>
      <c r="AA18" s="8"/>
      <c r="AB18" s="8"/>
    </row>
    <row r="19">
      <c r="A19" s="53" t="s">
        <v>48</v>
      </c>
      <c r="B19" s="53" t="s">
        <v>49</v>
      </c>
      <c r="C19" s="72"/>
      <c r="D19" s="73" t="s">
        <v>3182</v>
      </c>
      <c r="E19" s="56" t="s">
        <v>3146</v>
      </c>
      <c r="F19" s="53" t="s">
        <v>59</v>
      </c>
      <c r="G19" s="405" t="s">
        <v>3183</v>
      </c>
      <c r="H19" s="74"/>
      <c r="I19" s="76" t="s">
        <v>3071</v>
      </c>
      <c r="J19" s="53" t="s">
        <v>38</v>
      </c>
      <c r="K19" s="59">
        <v>250.0</v>
      </c>
      <c r="L19" s="77"/>
      <c r="M19" s="61"/>
      <c r="N19" s="115"/>
      <c r="O19" s="87"/>
      <c r="P19" s="64"/>
      <c r="Q19" s="88"/>
      <c r="R19" s="89"/>
      <c r="S19" s="269">
        <v>250.0</v>
      </c>
      <c r="T19" s="8"/>
      <c r="U19" s="8"/>
      <c r="V19" s="8"/>
      <c r="Y19" s="8"/>
      <c r="Z19" s="8"/>
      <c r="AA19" s="8"/>
      <c r="AB19" s="8"/>
    </row>
    <row r="20">
      <c r="A20" s="53" t="s">
        <v>48</v>
      </c>
      <c r="B20" s="53" t="s">
        <v>49</v>
      </c>
      <c r="C20" s="72"/>
      <c r="D20" s="73"/>
      <c r="E20" s="56" t="s">
        <v>29</v>
      </c>
      <c r="F20" s="53" t="s">
        <v>721</v>
      </c>
      <c r="G20" s="405" t="s">
        <v>3184</v>
      </c>
      <c r="H20" s="74" t="s">
        <v>613</v>
      </c>
      <c r="I20" s="92">
        <v>5.19893297E9</v>
      </c>
      <c r="J20" s="53" t="s">
        <v>70</v>
      </c>
      <c r="K20" s="59"/>
      <c r="L20" s="77"/>
      <c r="M20" s="61"/>
      <c r="N20" s="115"/>
      <c r="O20" s="87">
        <v>350.0</v>
      </c>
      <c r="P20" s="64"/>
      <c r="Q20" s="88"/>
      <c r="R20" s="89"/>
      <c r="S20" s="80">
        <v>50.0</v>
      </c>
      <c r="T20" s="8"/>
      <c r="U20" s="8"/>
      <c r="V20" s="8"/>
      <c r="W20" s="8"/>
      <c r="X20" s="8"/>
      <c r="Y20" s="8"/>
      <c r="Z20" s="8"/>
      <c r="AA20" s="8"/>
      <c r="AB20" s="8"/>
    </row>
    <row r="21">
      <c r="A21" s="53" t="s">
        <v>48</v>
      </c>
      <c r="B21" s="53" t="s">
        <v>49</v>
      </c>
      <c r="C21" s="72"/>
      <c r="D21" s="73" t="s">
        <v>3185</v>
      </c>
      <c r="E21" s="56" t="s">
        <v>51</v>
      </c>
      <c r="F21" s="53" t="s">
        <v>1703</v>
      </c>
      <c r="G21" s="405" t="s">
        <v>3186</v>
      </c>
      <c r="H21" s="74" t="s">
        <v>3187</v>
      </c>
      <c r="I21" s="92" t="s">
        <v>3152</v>
      </c>
      <c r="J21" s="53" t="s">
        <v>38</v>
      </c>
      <c r="K21" s="59"/>
      <c r="L21" s="77"/>
      <c r="M21" s="61"/>
      <c r="N21" s="106"/>
      <c r="O21" s="87"/>
      <c r="P21" s="64">
        <v>400.0</v>
      </c>
      <c r="Q21" s="88"/>
      <c r="R21" s="89"/>
      <c r="S21" s="80">
        <v>100.0</v>
      </c>
      <c r="T21" s="8"/>
      <c r="U21" s="8"/>
      <c r="V21" s="8"/>
      <c r="W21" s="8"/>
      <c r="X21" s="8"/>
      <c r="Y21" s="8"/>
      <c r="Z21" s="8"/>
      <c r="AA21" s="8"/>
      <c r="AB21" s="8"/>
    </row>
    <row r="22">
      <c r="A22" s="53" t="s">
        <v>57</v>
      </c>
      <c r="B22" s="53" t="s">
        <v>187</v>
      </c>
      <c r="C22" s="72"/>
      <c r="D22" s="73" t="s">
        <v>188</v>
      </c>
      <c r="E22" s="56" t="s">
        <v>3146</v>
      </c>
      <c r="F22" s="53" t="s">
        <v>94</v>
      </c>
      <c r="G22" s="405" t="s">
        <v>3188</v>
      </c>
      <c r="H22" s="74"/>
      <c r="I22" s="76" t="s">
        <v>3189</v>
      </c>
      <c r="J22" s="53" t="s">
        <v>70</v>
      </c>
      <c r="K22" s="59" t="s">
        <v>457</v>
      </c>
      <c r="L22" s="77"/>
      <c r="M22" s="61"/>
      <c r="N22" s="62"/>
      <c r="O22" s="87"/>
      <c r="P22" s="64"/>
      <c r="Q22" s="88"/>
      <c r="R22" s="89"/>
      <c r="S22" s="80" t="s">
        <v>188</v>
      </c>
      <c r="T22" s="102" t="s">
        <v>26</v>
      </c>
      <c r="W22" s="8"/>
      <c r="X22" s="8"/>
      <c r="Y22" s="8"/>
      <c r="Z22" s="8"/>
      <c r="AA22" s="8"/>
      <c r="AB22" s="8"/>
    </row>
    <row r="23" ht="17.25" customHeight="1">
      <c r="A23" s="53" t="s">
        <v>48</v>
      </c>
      <c r="B23" s="53" t="s">
        <v>49</v>
      </c>
      <c r="C23" s="72"/>
      <c r="D23" s="121" t="s">
        <v>3190</v>
      </c>
      <c r="E23" s="56" t="s">
        <v>109</v>
      </c>
      <c r="F23" s="53" t="s">
        <v>721</v>
      </c>
      <c r="G23" s="405" t="s">
        <v>3191</v>
      </c>
      <c r="H23" s="74"/>
      <c r="I23" s="92" t="s">
        <v>3192</v>
      </c>
      <c r="J23" s="53" t="s">
        <v>38</v>
      </c>
      <c r="K23" s="116"/>
      <c r="L23" s="77">
        <v>350.0</v>
      </c>
      <c r="M23" s="61"/>
      <c r="N23" s="106"/>
      <c r="O23" s="87"/>
      <c r="P23" s="64"/>
      <c r="Q23" s="88"/>
      <c r="R23" s="89"/>
      <c r="S23" s="80">
        <v>50.0</v>
      </c>
      <c r="T23" s="104" t="s">
        <v>17</v>
      </c>
      <c r="U23" s="90">
        <f>SUM(R7:R92)</f>
        <v>300</v>
      </c>
      <c r="V23" s="8"/>
      <c r="W23" s="8"/>
      <c r="X23" s="8"/>
      <c r="Y23" s="8"/>
      <c r="Z23" s="8"/>
      <c r="AA23" s="8"/>
      <c r="AB23" s="8"/>
    </row>
    <row r="24" ht="15.75" customHeight="1">
      <c r="A24" s="53" t="s">
        <v>48</v>
      </c>
      <c r="B24" s="53" t="s">
        <v>49</v>
      </c>
      <c r="C24" s="72"/>
      <c r="D24" s="54"/>
      <c r="E24" s="84"/>
      <c r="F24" s="53" t="s">
        <v>59</v>
      </c>
      <c r="G24" s="74" t="s">
        <v>3193</v>
      </c>
      <c r="H24" s="74" t="s">
        <v>3194</v>
      </c>
      <c r="I24" s="76" t="s">
        <v>3195</v>
      </c>
      <c r="J24" s="53"/>
      <c r="K24" s="59"/>
      <c r="L24" s="60">
        <v>250.0</v>
      </c>
      <c r="M24" s="97"/>
      <c r="N24" s="106"/>
      <c r="O24" s="87"/>
      <c r="P24" s="64"/>
      <c r="Q24" s="88"/>
      <c r="R24" s="89"/>
      <c r="S24" s="80">
        <v>125.0</v>
      </c>
      <c r="T24" s="98" t="s">
        <v>27</v>
      </c>
      <c r="U24" s="99">
        <f>SUM(U23)</f>
        <v>300</v>
      </c>
      <c r="V24" s="8"/>
      <c r="W24" s="8"/>
      <c r="X24" s="8"/>
      <c r="Y24" s="8"/>
      <c r="Z24" s="8"/>
      <c r="AA24" s="8"/>
      <c r="AB24" s="8"/>
    </row>
    <row r="25">
      <c r="A25" s="53" t="s">
        <v>48</v>
      </c>
      <c r="B25" s="53" t="s">
        <v>49</v>
      </c>
      <c r="C25" s="54"/>
      <c r="D25" s="73" t="s">
        <v>3196</v>
      </c>
      <c r="E25" s="56" t="s">
        <v>76</v>
      </c>
      <c r="F25" s="53" t="s">
        <v>721</v>
      </c>
      <c r="G25" s="405" t="s">
        <v>3197</v>
      </c>
      <c r="H25" s="74" t="s">
        <v>3198</v>
      </c>
      <c r="I25" s="117" t="s">
        <v>3199</v>
      </c>
      <c r="J25" s="53" t="s">
        <v>70</v>
      </c>
      <c r="K25" s="86"/>
      <c r="L25" s="77"/>
      <c r="M25" s="118"/>
      <c r="N25" s="62">
        <v>350.0</v>
      </c>
      <c r="O25" s="87"/>
      <c r="P25" s="112"/>
      <c r="Q25" s="65"/>
      <c r="R25" s="66"/>
      <c r="S25" s="80">
        <v>50.0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48</v>
      </c>
      <c r="B26" s="53" t="s">
        <v>49</v>
      </c>
      <c r="C26" s="54"/>
      <c r="D26" s="83"/>
      <c r="E26" s="56" t="s">
        <v>29</v>
      </c>
      <c r="F26" s="53" t="s">
        <v>721</v>
      </c>
      <c r="G26" s="403" t="s">
        <v>3200</v>
      </c>
      <c r="H26" s="74" t="s">
        <v>28</v>
      </c>
      <c r="I26" s="117" t="s">
        <v>3201</v>
      </c>
      <c r="J26" s="53" t="s">
        <v>70</v>
      </c>
      <c r="K26" s="59">
        <v>350.0</v>
      </c>
      <c r="L26" s="77"/>
      <c r="M26" s="111"/>
      <c r="N26" s="62"/>
      <c r="O26" s="87"/>
      <c r="P26" s="64"/>
      <c r="Q26" s="88"/>
      <c r="R26" s="89"/>
      <c r="S26" s="80">
        <v>50.0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48</v>
      </c>
      <c r="B27" s="53" t="s">
        <v>49</v>
      </c>
      <c r="C27" s="54"/>
      <c r="D27" s="73" t="s">
        <v>3202</v>
      </c>
      <c r="E27" s="56" t="s">
        <v>38</v>
      </c>
      <c r="F27" s="53" t="s">
        <v>721</v>
      </c>
      <c r="G27" s="405" t="s">
        <v>3203</v>
      </c>
      <c r="H27" s="74" t="s">
        <v>666</v>
      </c>
      <c r="I27" s="476">
        <v>3.388970806E9</v>
      </c>
      <c r="J27" s="53" t="s">
        <v>70</v>
      </c>
      <c r="K27" s="119"/>
      <c r="L27" s="77"/>
      <c r="M27" s="61"/>
      <c r="N27" s="115"/>
      <c r="O27" s="87">
        <v>350.0</v>
      </c>
      <c r="P27" s="64"/>
      <c r="Q27" s="88"/>
      <c r="R27" s="89"/>
      <c r="S27" s="80">
        <v>50.0</v>
      </c>
      <c r="T27" s="8"/>
      <c r="U27" s="8"/>
      <c r="V27" s="8"/>
      <c r="W27" s="8"/>
      <c r="X27" s="8"/>
      <c r="Y27" s="8"/>
      <c r="Z27" s="8"/>
      <c r="AA27" s="8"/>
      <c r="AB27" s="8"/>
    </row>
    <row r="28">
      <c r="A28" s="53" t="s">
        <v>48</v>
      </c>
      <c r="B28" s="53" t="s">
        <v>49</v>
      </c>
      <c r="C28" s="54"/>
      <c r="D28" s="120" t="s">
        <v>3204</v>
      </c>
      <c r="E28" s="56" t="s">
        <v>76</v>
      </c>
      <c r="F28" s="53" t="s">
        <v>721</v>
      </c>
      <c r="G28" s="455" t="s">
        <v>3205</v>
      </c>
      <c r="H28" s="605" t="s">
        <v>3206</v>
      </c>
      <c r="I28" s="365">
        <v>1.7991093185E10</v>
      </c>
      <c r="J28" s="53" t="s">
        <v>70</v>
      </c>
      <c r="K28" s="59"/>
      <c r="L28" s="77"/>
      <c r="M28" s="61"/>
      <c r="N28" s="62">
        <v>320.0</v>
      </c>
      <c r="O28" s="87"/>
      <c r="P28" s="64"/>
      <c r="Q28" s="88"/>
      <c r="R28" s="89"/>
      <c r="S28" s="80">
        <v>50.0</v>
      </c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 t="s">
        <v>48</v>
      </c>
      <c r="B29" s="53" t="s">
        <v>49</v>
      </c>
      <c r="C29" s="72"/>
      <c r="D29" s="120" t="s">
        <v>3207</v>
      </c>
      <c r="E29" s="56" t="s">
        <v>76</v>
      </c>
      <c r="F29" s="53" t="s">
        <v>721</v>
      </c>
      <c r="G29" s="405" t="s">
        <v>3208</v>
      </c>
      <c r="H29" s="74" t="s">
        <v>289</v>
      </c>
      <c r="I29" s="117" t="s">
        <v>3209</v>
      </c>
      <c r="J29" s="53" t="s">
        <v>70</v>
      </c>
      <c r="K29" s="59">
        <v>350.0</v>
      </c>
      <c r="L29" s="60"/>
      <c r="M29" s="61"/>
      <c r="N29" s="62"/>
      <c r="O29" s="87"/>
      <c r="P29" s="64"/>
      <c r="Q29" s="88"/>
      <c r="R29" s="89"/>
      <c r="S29" s="80">
        <v>175.0</v>
      </c>
      <c r="T29" s="606" t="s">
        <v>3210</v>
      </c>
      <c r="U29" s="96">
        <f>SUM(U18+U10+U24)</f>
        <v>17970</v>
      </c>
      <c r="V29" s="8"/>
      <c r="W29" s="8"/>
      <c r="X29" s="8"/>
      <c r="Y29" s="8"/>
      <c r="Z29" s="8"/>
      <c r="AA29" s="8"/>
      <c r="AB29" s="8"/>
    </row>
    <row r="30">
      <c r="A30" s="53" t="s">
        <v>48</v>
      </c>
      <c r="B30" s="53" t="s">
        <v>49</v>
      </c>
      <c r="C30" s="121"/>
      <c r="D30" s="120"/>
      <c r="E30" s="56" t="s">
        <v>29</v>
      </c>
      <c r="F30" s="53" t="s">
        <v>721</v>
      </c>
      <c r="G30" s="403" t="s">
        <v>3211</v>
      </c>
      <c r="H30" s="74" t="s">
        <v>3212</v>
      </c>
      <c r="I30" s="117" t="s">
        <v>3213</v>
      </c>
      <c r="J30" s="53" t="s">
        <v>70</v>
      </c>
      <c r="K30" s="59"/>
      <c r="L30" s="77">
        <v>350.0</v>
      </c>
      <c r="M30" s="61"/>
      <c r="N30" s="106"/>
      <c r="O30" s="43"/>
      <c r="P30" s="44"/>
      <c r="Q30" s="45"/>
      <c r="R30" s="78"/>
      <c r="S30" s="80">
        <v>50.0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48</v>
      </c>
      <c r="B31" s="53" t="s">
        <v>49</v>
      </c>
      <c r="C31" s="72"/>
      <c r="D31" s="120" t="s">
        <v>3214</v>
      </c>
      <c r="E31" s="56" t="s">
        <v>63</v>
      </c>
      <c r="F31" s="53" t="s">
        <v>59</v>
      </c>
      <c r="G31" s="391" t="s">
        <v>3215</v>
      </c>
      <c r="H31" s="122" t="s">
        <v>3216</v>
      </c>
      <c r="I31" s="117">
        <v>1.1974088383E10</v>
      </c>
      <c r="J31" s="53" t="s">
        <v>38</v>
      </c>
      <c r="K31" s="59"/>
      <c r="L31" s="77"/>
      <c r="M31" s="123"/>
      <c r="N31" s="62"/>
      <c r="O31" s="87"/>
      <c r="P31" s="64"/>
      <c r="Q31" s="88">
        <v>250.0</v>
      </c>
      <c r="R31" s="89"/>
      <c r="S31" s="80">
        <v>50.0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124"/>
      <c r="D32" s="73" t="s">
        <v>3217</v>
      </c>
      <c r="E32" s="56" t="s">
        <v>63</v>
      </c>
      <c r="F32" s="53" t="s">
        <v>59</v>
      </c>
      <c r="G32" s="405" t="s">
        <v>3218</v>
      </c>
      <c r="H32" s="74" t="s">
        <v>3219</v>
      </c>
      <c r="I32" s="117" t="s">
        <v>3220</v>
      </c>
      <c r="J32" s="53" t="s">
        <v>38</v>
      </c>
      <c r="K32" s="59"/>
      <c r="L32" s="77">
        <v>250.0</v>
      </c>
      <c r="M32" s="123"/>
      <c r="N32" s="62"/>
      <c r="O32" s="87"/>
      <c r="P32" s="64"/>
      <c r="Q32" s="88"/>
      <c r="R32" s="89"/>
      <c r="S32" s="56">
        <v>50.0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48</v>
      </c>
      <c r="B33" s="53" t="s">
        <v>49</v>
      </c>
      <c r="C33" s="72"/>
      <c r="D33" s="125"/>
      <c r="E33" s="56"/>
      <c r="F33" s="53" t="s">
        <v>59</v>
      </c>
      <c r="G33" s="74" t="s">
        <v>3221</v>
      </c>
      <c r="H33" s="74"/>
      <c r="I33" s="117" t="s">
        <v>3222</v>
      </c>
      <c r="J33" s="53"/>
      <c r="K33" s="59"/>
      <c r="L33" s="77">
        <v>250.0</v>
      </c>
      <c r="M33" s="111"/>
      <c r="N33" s="62"/>
      <c r="O33" s="63"/>
      <c r="P33" s="112"/>
      <c r="Q33" s="65"/>
      <c r="R33" s="66"/>
      <c r="S33" s="298">
        <v>250.0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72"/>
      <c r="D34" s="142" t="s">
        <v>3223</v>
      </c>
      <c r="E34" s="56" t="s">
        <v>93</v>
      </c>
      <c r="F34" s="53" t="s">
        <v>59</v>
      </c>
      <c r="G34" s="405" t="s">
        <v>3224</v>
      </c>
      <c r="H34" s="74" t="s">
        <v>3225</v>
      </c>
      <c r="I34" s="117" t="s">
        <v>3226</v>
      </c>
      <c r="J34" s="53" t="s">
        <v>38</v>
      </c>
      <c r="K34" s="59"/>
      <c r="L34" s="77"/>
      <c r="M34" s="97"/>
      <c r="N34" s="62">
        <v>250.0</v>
      </c>
      <c r="O34" s="43"/>
      <c r="P34" s="44"/>
      <c r="Q34" s="45"/>
      <c r="R34" s="78"/>
      <c r="S34" s="56">
        <v>50.0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49</v>
      </c>
      <c r="C35" s="54"/>
      <c r="D35" s="142" t="s">
        <v>3227</v>
      </c>
      <c r="E35" s="56" t="s">
        <v>93</v>
      </c>
      <c r="F35" s="53" t="s">
        <v>721</v>
      </c>
      <c r="G35" s="405" t="s">
        <v>3228</v>
      </c>
      <c r="H35" s="74" t="s">
        <v>3229</v>
      </c>
      <c r="I35" s="365">
        <v>3.798551664E9</v>
      </c>
      <c r="J35" s="53" t="s">
        <v>38</v>
      </c>
      <c r="K35" s="86"/>
      <c r="L35" s="77"/>
      <c r="M35" s="61">
        <v>350.0</v>
      </c>
      <c r="N35" s="62"/>
      <c r="O35" s="87"/>
      <c r="P35" s="64"/>
      <c r="Q35" s="88"/>
      <c r="R35" s="89"/>
      <c r="S35" s="56">
        <v>50.0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54"/>
      <c r="D36" s="120" t="s">
        <v>3230</v>
      </c>
      <c r="E36" s="56" t="s">
        <v>72</v>
      </c>
      <c r="F36" s="53" t="s">
        <v>721</v>
      </c>
      <c r="G36" s="404" t="s">
        <v>3231</v>
      </c>
      <c r="H36" s="150" t="s">
        <v>3232</v>
      </c>
      <c r="I36" s="117" t="s">
        <v>3233</v>
      </c>
      <c r="J36" s="53" t="s">
        <v>70</v>
      </c>
      <c r="K36" s="86"/>
      <c r="L36" s="77">
        <v>350.0</v>
      </c>
      <c r="M36" s="61"/>
      <c r="N36" s="62"/>
      <c r="O36" s="87"/>
      <c r="P36" s="64"/>
      <c r="Q36" s="88"/>
      <c r="R36" s="89"/>
      <c r="S36" s="56">
        <v>50.0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 t="s">
        <v>48</v>
      </c>
      <c r="B37" s="53" t="s">
        <v>49</v>
      </c>
      <c r="C37" s="54"/>
      <c r="D37" s="55"/>
      <c r="E37" s="56" t="s">
        <v>72</v>
      </c>
      <c r="F37" s="53" t="s">
        <v>721</v>
      </c>
      <c r="G37" s="607" t="s">
        <v>3234</v>
      </c>
      <c r="H37" s="129"/>
      <c r="I37" s="117" t="s">
        <v>3235</v>
      </c>
      <c r="J37" s="53" t="s">
        <v>70</v>
      </c>
      <c r="K37" s="59">
        <v>350.0</v>
      </c>
      <c r="L37" s="77"/>
      <c r="M37" s="61"/>
      <c r="N37" s="106"/>
      <c r="O37" s="63"/>
      <c r="P37" s="112"/>
      <c r="Q37" s="65"/>
      <c r="R37" s="66"/>
      <c r="S37" s="56">
        <v>50.0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48</v>
      </c>
      <c r="B38" s="53" t="s">
        <v>49</v>
      </c>
      <c r="C38" s="72"/>
      <c r="D38" s="120"/>
      <c r="E38" s="56" t="s">
        <v>109</v>
      </c>
      <c r="F38" s="53" t="s">
        <v>721</v>
      </c>
      <c r="G38" s="403" t="s">
        <v>3236</v>
      </c>
      <c r="H38" s="74" t="s">
        <v>3237</v>
      </c>
      <c r="I38" s="117" t="s">
        <v>3238</v>
      </c>
      <c r="J38" s="53" t="s">
        <v>38</v>
      </c>
      <c r="K38" s="59"/>
      <c r="L38" s="77">
        <v>320.0</v>
      </c>
      <c r="M38" s="61"/>
      <c r="N38" s="62"/>
      <c r="O38" s="130"/>
      <c r="P38" s="131"/>
      <c r="Q38" s="132"/>
      <c r="R38" s="133"/>
      <c r="S38" s="56">
        <v>50.0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48</v>
      </c>
      <c r="B39" s="53" t="s">
        <v>49</v>
      </c>
      <c r="C39" s="72"/>
      <c r="D39" s="120" t="s">
        <v>3239</v>
      </c>
      <c r="E39" s="56" t="s">
        <v>93</v>
      </c>
      <c r="F39" s="53" t="s">
        <v>59</v>
      </c>
      <c r="G39" s="405" t="s">
        <v>3240</v>
      </c>
      <c r="H39" s="74" t="s">
        <v>3240</v>
      </c>
      <c r="I39" s="56" t="s">
        <v>3241</v>
      </c>
      <c r="J39" s="53" t="s">
        <v>38</v>
      </c>
      <c r="K39" s="119"/>
      <c r="L39" s="77"/>
      <c r="M39" s="61"/>
      <c r="N39" s="62">
        <v>375.0</v>
      </c>
      <c r="O39" s="87"/>
      <c r="P39" s="64"/>
      <c r="Q39" s="88"/>
      <c r="R39" s="89"/>
      <c r="S39" s="298">
        <v>375.0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72"/>
      <c r="D40" s="83"/>
      <c r="E40" s="56" t="s">
        <v>93</v>
      </c>
      <c r="F40" s="53" t="s">
        <v>59</v>
      </c>
      <c r="G40" s="403" t="s">
        <v>3242</v>
      </c>
      <c r="H40" s="74" t="s">
        <v>1697</v>
      </c>
      <c r="I40" s="117" t="s">
        <v>3243</v>
      </c>
      <c r="J40" s="53" t="s">
        <v>38</v>
      </c>
      <c r="K40" s="59"/>
      <c r="L40" s="77">
        <v>250.0</v>
      </c>
      <c r="M40" s="97"/>
      <c r="N40" s="134"/>
      <c r="O40" s="87"/>
      <c r="P40" s="64"/>
      <c r="Q40" s="88"/>
      <c r="R40" s="89"/>
      <c r="S40" s="56">
        <v>50.0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48</v>
      </c>
      <c r="B41" s="53" t="s">
        <v>49</v>
      </c>
      <c r="C41" s="72"/>
      <c r="D41" s="120" t="s">
        <v>3244</v>
      </c>
      <c r="E41" s="56" t="s">
        <v>51</v>
      </c>
      <c r="F41" s="53" t="s">
        <v>1703</v>
      </c>
      <c r="G41" s="405" t="s">
        <v>3245</v>
      </c>
      <c r="H41" s="74" t="s">
        <v>3246</v>
      </c>
      <c r="I41" s="117" t="s">
        <v>3247</v>
      </c>
      <c r="J41" s="53" t="s">
        <v>38</v>
      </c>
      <c r="K41" s="59">
        <v>399.0</v>
      </c>
      <c r="L41" s="105"/>
      <c r="M41" s="61"/>
      <c r="N41" s="135"/>
      <c r="O41" s="87"/>
      <c r="P41" s="64"/>
      <c r="Q41" s="88"/>
      <c r="R41" s="89"/>
      <c r="S41" s="56">
        <v>100.0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54"/>
      <c r="D42" s="136"/>
      <c r="E42" s="56" t="s">
        <v>76</v>
      </c>
      <c r="F42" s="53" t="s">
        <v>59</v>
      </c>
      <c r="G42" s="412" t="s">
        <v>3248</v>
      </c>
      <c r="H42" s="496" t="s">
        <v>3248</v>
      </c>
      <c r="I42" s="365">
        <v>9.291932976E9</v>
      </c>
      <c r="J42" s="53" t="s">
        <v>70</v>
      </c>
      <c r="K42" s="139"/>
      <c r="L42" s="77"/>
      <c r="M42" s="61"/>
      <c r="N42" s="134">
        <v>250.0</v>
      </c>
      <c r="O42" s="87"/>
      <c r="P42" s="64"/>
      <c r="Q42" s="88"/>
      <c r="R42" s="89"/>
      <c r="S42" s="56">
        <v>50.0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48</v>
      </c>
      <c r="B43" s="53" t="s">
        <v>49</v>
      </c>
      <c r="C43" s="54"/>
      <c r="D43" s="73" t="s">
        <v>3249</v>
      </c>
      <c r="E43" s="56" t="s">
        <v>129</v>
      </c>
      <c r="F43" s="53" t="s">
        <v>721</v>
      </c>
      <c r="G43" s="405" t="s">
        <v>3250</v>
      </c>
      <c r="H43" s="74" t="s">
        <v>3251</v>
      </c>
      <c r="I43" s="117" t="s">
        <v>3252</v>
      </c>
      <c r="J43" s="53" t="s">
        <v>38</v>
      </c>
      <c r="K43" s="59"/>
      <c r="L43" s="77">
        <v>350.0</v>
      </c>
      <c r="M43" s="61"/>
      <c r="N43" s="140"/>
      <c r="O43" s="87"/>
      <c r="P43" s="64"/>
      <c r="Q43" s="88"/>
      <c r="R43" s="89"/>
      <c r="S43" s="56">
        <v>50.0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 t="s">
        <v>48</v>
      </c>
      <c r="B44" s="53" t="s">
        <v>49</v>
      </c>
      <c r="C44" s="72"/>
      <c r="D44" s="73" t="s">
        <v>3253</v>
      </c>
      <c r="E44" s="56" t="s">
        <v>72</v>
      </c>
      <c r="F44" s="53" t="s">
        <v>721</v>
      </c>
      <c r="G44" s="405" t="s">
        <v>3254</v>
      </c>
      <c r="H44" s="74" t="s">
        <v>460</v>
      </c>
      <c r="I44" s="365">
        <v>2.1987242782E10</v>
      </c>
      <c r="J44" s="53" t="s">
        <v>70</v>
      </c>
      <c r="K44" s="86"/>
      <c r="L44" s="77"/>
      <c r="M44" s="61"/>
      <c r="N44" s="141"/>
      <c r="O44" s="87"/>
      <c r="P44" s="64">
        <v>350.0</v>
      </c>
      <c r="Q44" s="88"/>
      <c r="R44" s="89"/>
      <c r="S44" s="56">
        <v>50.0</v>
      </c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 t="s">
        <v>57</v>
      </c>
      <c r="B45" s="53" t="s">
        <v>187</v>
      </c>
      <c r="C45" s="72"/>
      <c r="D45" s="142" t="s">
        <v>188</v>
      </c>
      <c r="E45" s="56" t="s">
        <v>29</v>
      </c>
      <c r="F45" s="53" t="s">
        <v>346</v>
      </c>
      <c r="G45" s="405" t="s">
        <v>3255</v>
      </c>
      <c r="H45" s="74"/>
      <c r="I45" s="117" t="s">
        <v>3256</v>
      </c>
      <c r="J45" s="53" t="s">
        <v>70</v>
      </c>
      <c r="K45" s="59" t="s">
        <v>187</v>
      </c>
      <c r="L45" s="105"/>
      <c r="M45" s="61"/>
      <c r="N45" s="141"/>
      <c r="O45" s="87"/>
      <c r="P45" s="64"/>
      <c r="Q45" s="88"/>
      <c r="R45" s="89"/>
      <c r="S45" s="56" t="s">
        <v>188</v>
      </c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 t="s">
        <v>48</v>
      </c>
      <c r="B46" s="53" t="s">
        <v>49</v>
      </c>
      <c r="C46" s="72"/>
      <c r="D46" s="120" t="s">
        <v>3257</v>
      </c>
      <c r="E46" s="56" t="s">
        <v>51</v>
      </c>
      <c r="F46" s="53" t="s">
        <v>59</v>
      </c>
      <c r="G46" s="430" t="s">
        <v>3258</v>
      </c>
      <c r="H46" s="143"/>
      <c r="I46" s="117" t="s">
        <v>3259</v>
      </c>
      <c r="J46" s="53" t="s">
        <v>38</v>
      </c>
      <c r="K46" s="59">
        <v>250.0</v>
      </c>
      <c r="L46" s="77"/>
      <c r="M46" s="123"/>
      <c r="N46" s="141"/>
      <c r="O46" s="63"/>
      <c r="P46" s="112"/>
      <c r="Q46" s="65"/>
      <c r="R46" s="66"/>
      <c r="S46" s="56">
        <v>50.0</v>
      </c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 t="s">
        <v>48</v>
      </c>
      <c r="B47" s="53" t="s">
        <v>49</v>
      </c>
      <c r="C47" s="54"/>
      <c r="D47" s="120" t="s">
        <v>3260</v>
      </c>
      <c r="E47" s="56" t="s">
        <v>129</v>
      </c>
      <c r="F47" s="53" t="s">
        <v>721</v>
      </c>
      <c r="G47" s="405" t="s">
        <v>0</v>
      </c>
      <c r="H47" s="74" t="s">
        <v>805</v>
      </c>
      <c r="I47" s="117" t="s">
        <v>857</v>
      </c>
      <c r="J47" s="53" t="s">
        <v>38</v>
      </c>
      <c r="K47" s="59">
        <v>350.0</v>
      </c>
      <c r="L47" s="77"/>
      <c r="M47" s="145"/>
      <c r="N47" s="141"/>
      <c r="O47" s="87"/>
      <c r="P47" s="64"/>
      <c r="Q47" s="88"/>
      <c r="R47" s="89"/>
      <c r="S47" s="56">
        <v>50.0</v>
      </c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 t="s">
        <v>48</v>
      </c>
      <c r="B48" s="53" t="s">
        <v>49</v>
      </c>
      <c r="C48" s="72"/>
      <c r="D48" s="55"/>
      <c r="E48" s="56" t="s">
        <v>93</v>
      </c>
      <c r="F48" s="53" t="s">
        <v>721</v>
      </c>
      <c r="G48" s="405" t="s">
        <v>3261</v>
      </c>
      <c r="H48" s="74" t="s">
        <v>3262</v>
      </c>
      <c r="I48" s="117" t="s">
        <v>3263</v>
      </c>
      <c r="J48" s="53" t="s">
        <v>38</v>
      </c>
      <c r="K48" s="59">
        <v>250.0</v>
      </c>
      <c r="L48" s="77"/>
      <c r="M48" s="145"/>
      <c r="N48" s="141"/>
      <c r="O48" s="43"/>
      <c r="P48" s="44"/>
      <c r="Q48" s="45"/>
      <c r="R48" s="78"/>
      <c r="S48" s="56">
        <v>100.0</v>
      </c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 t="s">
        <v>48</v>
      </c>
      <c r="B49" s="53" t="s">
        <v>49</v>
      </c>
      <c r="C49" s="72"/>
      <c r="D49" s="125"/>
      <c r="E49" s="56" t="s">
        <v>3146</v>
      </c>
      <c r="F49" s="53" t="s">
        <v>94</v>
      </c>
      <c r="G49" s="405" t="s">
        <v>3264</v>
      </c>
      <c r="H49" s="74"/>
      <c r="I49" s="373" t="s">
        <v>3265</v>
      </c>
      <c r="J49" s="53" t="s">
        <v>38</v>
      </c>
      <c r="K49" s="86">
        <v>294.0</v>
      </c>
      <c r="L49" s="77"/>
      <c r="M49" s="145"/>
      <c r="N49" s="141"/>
      <c r="O49" s="63"/>
      <c r="P49" s="112"/>
      <c r="Q49" s="65"/>
      <c r="R49" s="66"/>
      <c r="S49" s="56">
        <v>50.0</v>
      </c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 t="s">
        <v>48</v>
      </c>
      <c r="B50" s="53" t="s">
        <v>49</v>
      </c>
      <c r="C50" s="72"/>
      <c r="D50" s="311" t="s">
        <v>3266</v>
      </c>
      <c r="E50" s="56" t="s">
        <v>109</v>
      </c>
      <c r="F50" s="53" t="s">
        <v>721</v>
      </c>
      <c r="G50" s="481" t="s">
        <v>3267</v>
      </c>
      <c r="H50" s="74" t="s">
        <v>3268</v>
      </c>
      <c r="I50" s="365">
        <v>6.293079118E9</v>
      </c>
      <c r="J50" s="53" t="s">
        <v>38</v>
      </c>
      <c r="K50" s="86"/>
      <c r="L50" s="77"/>
      <c r="M50" s="148"/>
      <c r="N50" s="141"/>
      <c r="O50" s="63"/>
      <c r="P50" s="64">
        <v>350.0</v>
      </c>
      <c r="Q50" s="65"/>
      <c r="R50" s="66"/>
      <c r="S50" s="56">
        <v>50.0</v>
      </c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/>
      <c r="B51" s="53"/>
      <c r="C51" s="72"/>
      <c r="D51" s="54"/>
      <c r="E51" s="84"/>
      <c r="F51" s="53"/>
      <c r="G51" s="74"/>
      <c r="H51" s="74"/>
      <c r="I51" s="117"/>
      <c r="J51" s="103"/>
      <c r="K51" s="59"/>
      <c r="L51" s="105"/>
      <c r="M51" s="145"/>
      <c r="N51" s="149"/>
      <c r="O51" s="87"/>
      <c r="P51" s="64"/>
      <c r="Q51" s="88"/>
      <c r="R51" s="89"/>
      <c r="S51" s="56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72"/>
      <c r="E52" s="84"/>
      <c r="F52" s="53"/>
      <c r="G52" s="150"/>
      <c r="H52" s="150"/>
      <c r="I52" s="117"/>
      <c r="J52" s="103"/>
      <c r="K52" s="139"/>
      <c r="L52" s="77"/>
      <c r="M52" s="145"/>
      <c r="N52" s="141"/>
      <c r="O52" s="63"/>
      <c r="P52" s="112"/>
      <c r="Q52" s="65"/>
      <c r="R52" s="66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151"/>
      <c r="F53" s="53"/>
      <c r="G53" s="74"/>
      <c r="H53" s="74"/>
      <c r="I53" s="117"/>
      <c r="J53" s="103"/>
      <c r="K53" s="59"/>
      <c r="L53" s="152"/>
      <c r="M53" s="145"/>
      <c r="N53" s="149"/>
      <c r="O53" s="87"/>
      <c r="P53" s="64"/>
      <c r="Q53" s="88"/>
      <c r="R53" s="89"/>
      <c r="S53" s="80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25"/>
      <c r="F54" s="53"/>
      <c r="G54" s="153"/>
      <c r="H54" s="153"/>
      <c r="I54" s="117"/>
      <c r="J54" s="103"/>
      <c r="K54" s="59"/>
      <c r="L54" s="77"/>
      <c r="M54" s="145"/>
      <c r="N54" s="155"/>
      <c r="O54" s="87"/>
      <c r="P54" s="64"/>
      <c r="Q54" s="88"/>
      <c r="R54" s="89"/>
      <c r="S54" s="56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74"/>
      <c r="H55" s="74"/>
      <c r="I55" s="117"/>
      <c r="J55" s="103"/>
      <c r="K55" s="156"/>
      <c r="L55" s="77"/>
      <c r="M55" s="145"/>
      <c r="N55" s="141"/>
      <c r="O55" s="130"/>
      <c r="P55" s="131"/>
      <c r="Q55" s="132"/>
      <c r="R55" s="133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72"/>
      <c r="E56" s="25"/>
      <c r="F56" s="53"/>
      <c r="G56" s="74"/>
      <c r="H56" s="74"/>
      <c r="I56" s="117"/>
      <c r="J56" s="103"/>
      <c r="K56" s="157"/>
      <c r="L56" s="77"/>
      <c r="M56" s="145"/>
      <c r="N56" s="149"/>
      <c r="O56" s="130"/>
      <c r="P56" s="131"/>
      <c r="Q56" s="132"/>
      <c r="R56" s="133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72"/>
      <c r="D57" s="72"/>
      <c r="E57" s="25"/>
      <c r="F57" s="53"/>
      <c r="G57" s="74"/>
      <c r="H57" s="74"/>
      <c r="I57" s="117"/>
      <c r="J57" s="103"/>
      <c r="K57" s="156"/>
      <c r="L57" s="77"/>
      <c r="M57" s="158"/>
      <c r="N57" s="149"/>
      <c r="O57" s="87"/>
      <c r="P57" s="64"/>
      <c r="Q57" s="88"/>
      <c r="R57" s="89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121"/>
      <c r="E58" s="25"/>
      <c r="F58" s="53"/>
      <c r="G58" s="74"/>
      <c r="H58" s="74"/>
      <c r="I58" s="117"/>
      <c r="J58" s="103"/>
      <c r="K58" s="156"/>
      <c r="L58" s="77"/>
      <c r="M58" s="145"/>
      <c r="N58" s="155"/>
      <c r="O58" s="63"/>
      <c r="P58" s="112"/>
      <c r="Q58" s="65"/>
      <c r="R58" s="66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54"/>
      <c r="D59" s="72"/>
      <c r="E59" s="25"/>
      <c r="F59" s="53"/>
      <c r="G59" s="74"/>
      <c r="H59" s="74"/>
      <c r="I59" s="117"/>
      <c r="J59" s="103"/>
      <c r="K59" s="156"/>
      <c r="L59" s="77"/>
      <c r="M59" s="145"/>
      <c r="N59" s="149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72"/>
      <c r="D60" s="72"/>
      <c r="E60" s="25"/>
      <c r="F60" s="53"/>
      <c r="G60" s="74"/>
      <c r="H60" s="74"/>
      <c r="I60" s="117"/>
      <c r="J60" s="103"/>
      <c r="K60" s="156"/>
      <c r="L60" s="105"/>
      <c r="M60" s="145"/>
      <c r="N60" s="159"/>
      <c r="O60" s="63"/>
      <c r="P60" s="112"/>
      <c r="Q60" s="65"/>
      <c r="R60" s="66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77"/>
      <c r="M61" s="145"/>
      <c r="N61" s="159"/>
      <c r="O61" s="63"/>
      <c r="P61" s="112"/>
      <c r="Q61" s="65"/>
      <c r="R61" s="66"/>
      <c r="S61" s="56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6"/>
      <c r="L62" s="77"/>
      <c r="M62" s="148"/>
      <c r="N62" s="159"/>
      <c r="O62" s="87"/>
      <c r="P62" s="64"/>
      <c r="Q62" s="88"/>
      <c r="R62" s="89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6"/>
      <c r="L63" s="105"/>
      <c r="M63" s="148"/>
      <c r="N63" s="159"/>
      <c r="O63" s="63"/>
      <c r="P63" s="112"/>
      <c r="Q63" s="65"/>
      <c r="R63" s="66"/>
      <c r="S63" s="161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7"/>
      <c r="L64" s="105"/>
      <c r="M64" s="145"/>
      <c r="N64" s="149"/>
      <c r="O64" s="87"/>
      <c r="P64" s="64"/>
      <c r="Q64" s="88"/>
      <c r="R64" s="89"/>
      <c r="S64" s="56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25"/>
      <c r="F65" s="53"/>
      <c r="G65" s="74"/>
      <c r="H65" s="74"/>
      <c r="I65" s="117"/>
      <c r="J65" s="103"/>
      <c r="K65" s="157"/>
      <c r="L65" s="105"/>
      <c r="M65" s="148"/>
      <c r="N65" s="155"/>
      <c r="O65" s="63"/>
      <c r="P65" s="112"/>
      <c r="Q65" s="65"/>
      <c r="R65" s="66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25"/>
      <c r="F66" s="53"/>
      <c r="G66" s="74"/>
      <c r="H66" s="74"/>
      <c r="I66" s="117"/>
      <c r="J66" s="103"/>
      <c r="K66" s="156"/>
      <c r="L66" s="105"/>
      <c r="M66" s="148"/>
      <c r="N66" s="141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162"/>
      <c r="F67" s="53"/>
      <c r="G67" s="74"/>
      <c r="H67" s="74"/>
      <c r="I67" s="117"/>
      <c r="J67" s="103"/>
      <c r="K67" s="163"/>
      <c r="L67" s="105"/>
      <c r="M67" s="145"/>
      <c r="N67" s="149"/>
      <c r="O67" s="87"/>
      <c r="P67" s="64"/>
      <c r="Q67" s="88"/>
      <c r="R67" s="89"/>
      <c r="S67" s="56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4"/>
      <c r="L68" s="105"/>
      <c r="M68" s="148"/>
      <c r="N68" s="149"/>
      <c r="O68" s="63"/>
      <c r="P68" s="112"/>
      <c r="Q68" s="65"/>
      <c r="R68" s="66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72"/>
      <c r="D69" s="72"/>
      <c r="E69" s="162"/>
      <c r="F69" s="53"/>
      <c r="G69" s="74"/>
      <c r="H69" s="74"/>
      <c r="I69" s="117"/>
      <c r="J69" s="103"/>
      <c r="K69" s="156"/>
      <c r="L69" s="105"/>
      <c r="M69" s="165"/>
      <c r="N69" s="149"/>
      <c r="O69" s="63"/>
      <c r="P69" s="112"/>
      <c r="Q69" s="65"/>
      <c r="R69" s="66"/>
      <c r="S69" s="80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72"/>
      <c r="D70" s="72"/>
      <c r="E70" s="162"/>
      <c r="F70" s="53"/>
      <c r="G70" s="74"/>
      <c r="H70" s="74"/>
      <c r="I70" s="117"/>
      <c r="J70" s="103"/>
      <c r="K70" s="163"/>
      <c r="L70" s="77"/>
      <c r="M70" s="148"/>
      <c r="N70" s="149"/>
      <c r="O70" s="63"/>
      <c r="P70" s="112"/>
      <c r="Q70" s="65"/>
      <c r="R70" s="66"/>
      <c r="S70" s="56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166"/>
      <c r="D71" s="167"/>
      <c r="E71" s="162"/>
      <c r="F71" s="53"/>
      <c r="G71" s="74"/>
      <c r="H71" s="74"/>
      <c r="I71" s="117"/>
      <c r="J71" s="103"/>
      <c r="K71" s="168"/>
      <c r="L71" s="77"/>
      <c r="M71" s="169"/>
      <c r="N71" s="170"/>
      <c r="O71" s="63"/>
      <c r="P71" s="112"/>
      <c r="Q71" s="65"/>
      <c r="R71" s="66"/>
      <c r="S71" s="56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72"/>
      <c r="E72" s="162"/>
      <c r="F72" s="53"/>
      <c r="G72" s="74"/>
      <c r="H72" s="74"/>
      <c r="I72" s="117"/>
      <c r="J72" s="103"/>
      <c r="K72" s="171"/>
      <c r="L72" s="105"/>
      <c r="M72" s="169"/>
      <c r="N72" s="170"/>
      <c r="O72" s="130"/>
      <c r="P72" s="131"/>
      <c r="Q72" s="132"/>
      <c r="R72" s="133"/>
      <c r="S72" s="161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83"/>
      <c r="E73" s="162"/>
      <c r="F73" s="53"/>
      <c r="G73" s="74"/>
      <c r="H73" s="74"/>
      <c r="I73" s="117"/>
      <c r="J73" s="103"/>
      <c r="K73" s="168"/>
      <c r="L73" s="105"/>
      <c r="M73" s="172"/>
      <c r="N73" s="170"/>
      <c r="O73" s="63"/>
      <c r="P73" s="112"/>
      <c r="Q73" s="65"/>
      <c r="R73" s="66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72"/>
      <c r="E74" s="162"/>
      <c r="F74" s="53"/>
      <c r="G74" s="74"/>
      <c r="H74" s="74"/>
      <c r="I74" s="117"/>
      <c r="J74" s="103"/>
      <c r="K74" s="168"/>
      <c r="L74" s="77"/>
      <c r="M74" s="169"/>
      <c r="N74" s="170"/>
      <c r="O74" s="63"/>
      <c r="P74" s="112"/>
      <c r="Q74" s="65"/>
      <c r="R74" s="66"/>
      <c r="S74" s="161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162"/>
      <c r="F75" s="53"/>
      <c r="G75" s="74"/>
      <c r="H75" s="74"/>
      <c r="I75" s="117"/>
      <c r="J75" s="103"/>
      <c r="K75" s="171"/>
      <c r="L75" s="105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3"/>
      <c r="B76" s="53"/>
      <c r="C76" s="166"/>
      <c r="D76" s="72"/>
      <c r="E76" s="25"/>
      <c r="F76" s="53"/>
      <c r="G76" s="74"/>
      <c r="H76" s="74"/>
      <c r="I76" s="117"/>
      <c r="J76" s="103"/>
      <c r="K76" s="171"/>
      <c r="L76" s="105"/>
      <c r="M76" s="169"/>
      <c r="N76" s="170"/>
      <c r="O76" s="63"/>
      <c r="P76" s="112"/>
      <c r="Q76" s="65"/>
      <c r="R76" s="66"/>
      <c r="S76" s="173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3"/>
      <c r="B77" s="53"/>
      <c r="C77" s="166"/>
      <c r="D77" s="72"/>
      <c r="E77" s="25"/>
      <c r="F77" s="53"/>
      <c r="G77" s="74"/>
      <c r="H77" s="74"/>
      <c r="I77" s="117"/>
      <c r="J77" s="103"/>
      <c r="K77" s="171"/>
      <c r="L77" s="105"/>
      <c r="M77" s="169"/>
      <c r="N77" s="170"/>
      <c r="O77" s="63"/>
      <c r="P77" s="112"/>
      <c r="Q77" s="65"/>
      <c r="R77" s="66"/>
      <c r="S77" s="161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03"/>
      <c r="B78" s="53"/>
      <c r="C78" s="166"/>
      <c r="D78" s="72"/>
      <c r="E78" s="25"/>
      <c r="F78" s="53"/>
      <c r="G78" s="174"/>
      <c r="H78" s="174"/>
      <c r="I78" s="375"/>
      <c r="J78" s="103"/>
      <c r="K78" s="168"/>
      <c r="L78" s="105"/>
      <c r="M78" s="169"/>
      <c r="N78" s="170"/>
      <c r="O78" s="63"/>
      <c r="P78" s="112"/>
      <c r="Q78" s="65"/>
      <c r="R78" s="66"/>
      <c r="S78" s="177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4"/>
      <c r="I79" s="375"/>
      <c r="J79" s="103"/>
      <c r="K79" s="168"/>
      <c r="L79" s="105"/>
      <c r="M79" s="169"/>
      <c r="N79" s="170"/>
      <c r="O79" s="63"/>
      <c r="P79" s="112"/>
      <c r="Q79" s="65"/>
      <c r="R79" s="66"/>
      <c r="S79" s="17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4"/>
      <c r="I80" s="375"/>
      <c r="J80" s="103"/>
      <c r="K80" s="168"/>
      <c r="L80" s="105"/>
      <c r="M80" s="169"/>
      <c r="N80" s="170"/>
      <c r="O80" s="63"/>
      <c r="P80" s="112"/>
      <c r="Q80" s="65"/>
      <c r="R80" s="6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4"/>
      <c r="I81" s="375"/>
      <c r="J81" s="103"/>
      <c r="K81" s="179"/>
      <c r="L81" s="180"/>
      <c r="M81" s="181"/>
      <c r="N81" s="182"/>
      <c r="O81" s="183"/>
      <c r="P81" s="184"/>
      <c r="Q81" s="185"/>
      <c r="R81" s="18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4"/>
      <c r="I82" s="375"/>
      <c r="J82" s="103"/>
      <c r="K82" s="179"/>
      <c r="L82" s="180"/>
      <c r="M82" s="181"/>
      <c r="N82" s="182"/>
      <c r="O82" s="183"/>
      <c r="P82" s="184"/>
      <c r="Q82" s="185"/>
      <c r="R82" s="186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25"/>
      <c r="F83" s="53"/>
      <c r="G83" s="174"/>
      <c r="H83" s="174"/>
      <c r="I83" s="375"/>
      <c r="J83" s="103"/>
      <c r="K83" s="179"/>
      <c r="L83" s="180"/>
      <c r="M83" s="181"/>
      <c r="N83" s="182"/>
      <c r="O83" s="183"/>
      <c r="P83" s="184"/>
      <c r="Q83" s="185"/>
      <c r="R83" s="186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25"/>
      <c r="F84" s="53"/>
      <c r="G84" s="174"/>
      <c r="H84" s="174"/>
      <c r="I84" s="375"/>
      <c r="J84" s="103"/>
      <c r="K84" s="187"/>
      <c r="L84" s="180"/>
      <c r="M84" s="188"/>
      <c r="N84" s="189"/>
      <c r="O84" s="190"/>
      <c r="P84" s="191"/>
      <c r="Q84" s="192"/>
      <c r="R84" s="193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162"/>
      <c r="F85" s="53"/>
      <c r="G85" s="174"/>
      <c r="H85" s="174"/>
      <c r="I85" s="375"/>
      <c r="J85" s="103"/>
      <c r="K85" s="179"/>
      <c r="L85" s="195"/>
      <c r="M85" s="181"/>
      <c r="N85" s="182"/>
      <c r="O85" s="196"/>
      <c r="P85" s="197"/>
      <c r="Q85" s="198"/>
      <c r="R85" s="199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4"/>
      <c r="I86" s="3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4"/>
      <c r="I87" s="3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4"/>
      <c r="I88" s="3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4"/>
      <c r="I89" s="3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4"/>
      <c r="I90" s="3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03"/>
      <c r="B91" s="53"/>
      <c r="C91" s="166"/>
      <c r="D91" s="72"/>
      <c r="E91" s="162"/>
      <c r="F91" s="53"/>
      <c r="G91" s="174"/>
      <c r="H91" s="174"/>
      <c r="I91" s="375"/>
      <c r="J91" s="103"/>
      <c r="K91" s="179"/>
      <c r="L91" s="195"/>
      <c r="M91" s="181"/>
      <c r="N91" s="182"/>
      <c r="O91" s="196"/>
      <c r="P91" s="197"/>
      <c r="Q91" s="198"/>
      <c r="R91" s="199"/>
      <c r="S91" s="17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03"/>
      <c r="B92" s="53"/>
      <c r="C92" s="166"/>
      <c r="D92" s="72"/>
      <c r="E92" s="162"/>
      <c r="F92" s="53"/>
      <c r="G92" s="174"/>
      <c r="H92" s="174"/>
      <c r="I92" s="375"/>
      <c r="J92" s="103"/>
      <c r="K92" s="179"/>
      <c r="L92" s="195"/>
      <c r="M92" s="181"/>
      <c r="N92" s="182"/>
      <c r="O92" s="196"/>
      <c r="P92" s="197"/>
      <c r="Q92" s="198"/>
      <c r="R92" s="199"/>
      <c r="S92" s="17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6"/>
      <c r="B93" s="6"/>
      <c r="C93" s="3"/>
      <c r="D93" s="201"/>
      <c r="E93" s="202"/>
      <c r="F93" s="6"/>
      <c r="G93" s="203"/>
      <c r="H93" s="503"/>
      <c r="I93" s="376"/>
      <c r="J93" s="6"/>
      <c r="K93" s="206"/>
      <c r="R93" s="206"/>
      <c r="S93" s="208">
        <f>SUM(S7:S92)</f>
        <v>8112</v>
      </c>
      <c r="T93" s="8"/>
      <c r="U93" s="8"/>
      <c r="V93" s="8"/>
      <c r="W93" s="8"/>
      <c r="X93" s="8"/>
      <c r="Y93" s="8"/>
      <c r="Z93" s="8"/>
      <c r="AA93" s="8"/>
      <c r="AB93" s="8"/>
    </row>
    <row r="94">
      <c r="A94" s="6"/>
      <c r="B94" s="6"/>
      <c r="C94" s="3"/>
      <c r="D94" s="209"/>
      <c r="E94" s="210"/>
      <c r="F94" s="2"/>
      <c r="G94" s="211"/>
      <c r="H94" s="504"/>
      <c r="I94" s="377"/>
      <c r="J94" s="2"/>
      <c r="K94" s="214" t="s">
        <v>20</v>
      </c>
      <c r="L94" s="215"/>
      <c r="R94" s="215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6"/>
      <c r="B95" s="6"/>
      <c r="C95" s="216"/>
      <c r="D95" s="17"/>
      <c r="E95" s="217"/>
      <c r="F95" s="218"/>
      <c r="G95" s="203"/>
      <c r="H95" s="4"/>
      <c r="I95" s="6"/>
      <c r="J95" s="2"/>
      <c r="K95" s="167">
        <f>SUM(K7:K92)</f>
        <v>4168</v>
      </c>
      <c r="L95" s="219" t="s">
        <v>29</v>
      </c>
      <c r="M95" s="220"/>
      <c r="R95" s="220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"/>
      <c r="B96" s="2"/>
      <c r="C96" s="3"/>
      <c r="D96" s="17"/>
      <c r="E96" s="2"/>
      <c r="F96" s="2"/>
      <c r="G96" s="203"/>
      <c r="H96" s="4"/>
      <c r="I96" s="6"/>
      <c r="J96" s="2"/>
      <c r="K96" s="167">
        <f>SUM(K95*2%)</f>
        <v>83.36</v>
      </c>
      <c r="L96" s="221">
        <f>SUM(L7:L92)</f>
        <v>6410</v>
      </c>
      <c r="M96" s="222" t="s">
        <v>30</v>
      </c>
      <c r="R96" s="222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"/>
      <c r="G97" s="4"/>
      <c r="H97" s="4"/>
      <c r="I97" s="6"/>
      <c r="J97" s="2"/>
      <c r="K97" s="223"/>
      <c r="L97" s="83">
        <f>SUM(L96*3%)</f>
        <v>192.3</v>
      </c>
      <c r="M97" s="224" t="s">
        <v>31</v>
      </c>
      <c r="N97" s="225"/>
      <c r="R97" s="225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"/>
      <c r="G98" s="226" t="s">
        <v>32</v>
      </c>
      <c r="H98" s="505">
        <f>SUM(K95, M98, O101, P102)</f>
        <v>7068</v>
      </c>
      <c r="I98" s="6"/>
      <c r="J98" s="2"/>
      <c r="K98" s="8"/>
      <c r="L98" s="223"/>
      <c r="M98" s="221">
        <f>SUM(M7:M92)</f>
        <v>350</v>
      </c>
      <c r="N98" s="225"/>
      <c r="R98" s="225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28"/>
      <c r="G99" s="226" t="s">
        <v>33</v>
      </c>
      <c r="H99" s="505">
        <f>SUM(L96,N100,Q103)</f>
        <v>10602</v>
      </c>
      <c r="I99" s="6"/>
      <c r="J99" s="2"/>
      <c r="K99" s="8"/>
      <c r="L99" s="8"/>
      <c r="M99" s="83">
        <f>SUM(M98*1%)</f>
        <v>3.5</v>
      </c>
      <c r="N99" s="229" t="s">
        <v>34</v>
      </c>
      <c r="O99" s="206"/>
      <c r="R99" s="206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28"/>
      <c r="G100" s="226" t="s">
        <v>35</v>
      </c>
      <c r="H100" s="505">
        <f>SUM(R105)</f>
        <v>300</v>
      </c>
      <c r="I100" s="6"/>
      <c r="J100" s="2"/>
      <c r="K100" s="8"/>
      <c r="L100" s="8"/>
      <c r="M100" s="18"/>
      <c r="N100" s="167">
        <f>SUM(N7:N92)</f>
        <v>3242</v>
      </c>
      <c r="O100" s="43" t="s">
        <v>14</v>
      </c>
      <c r="P100" s="230"/>
      <c r="Q100" s="230"/>
      <c r="R100" s="230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"/>
      <c r="G101" s="231"/>
      <c r="H101" s="571"/>
      <c r="I101" s="6"/>
      <c r="J101" s="2"/>
      <c r="K101" s="8"/>
      <c r="L101" s="8"/>
      <c r="M101" s="2"/>
      <c r="N101" s="167">
        <f>SUM(N100*2%)</f>
        <v>64.84</v>
      </c>
      <c r="O101" s="167">
        <f>SUM(O7:O92)</f>
        <v>700</v>
      </c>
      <c r="P101" s="44" t="s">
        <v>15</v>
      </c>
      <c r="Q101" s="230"/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4"/>
      <c r="H102" s="4"/>
      <c r="I102" s="6"/>
      <c r="J102" s="2"/>
      <c r="K102" s="8"/>
      <c r="L102" s="8"/>
      <c r="M102" s="2"/>
      <c r="N102" s="2"/>
      <c r="O102" s="167">
        <f>SUM(O101*1%)</f>
        <v>7</v>
      </c>
      <c r="P102" s="17">
        <f>SUM(P7:P92)</f>
        <v>1850</v>
      </c>
      <c r="Q102" s="45" t="s">
        <v>16</v>
      </c>
      <c r="R102" s="230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233" t="s">
        <v>36</v>
      </c>
      <c r="H103" s="506">
        <f>SUM(N7,Q8,K14,R15,K16,O20,N25,K26,O27,N28,K29,L30,L36,K37,N42,P44)</f>
        <v>6617</v>
      </c>
      <c r="I103" s="380">
        <f>SUM(O20,K26,L30,K37)</f>
        <v>1400</v>
      </c>
      <c r="J103" s="2"/>
      <c r="K103" s="8"/>
      <c r="L103" s="8"/>
      <c r="M103" s="2"/>
      <c r="N103" s="2"/>
      <c r="O103" s="8"/>
      <c r="P103" s="167">
        <f>SUM(P102*1%)</f>
        <v>18.5</v>
      </c>
      <c r="Q103" s="167">
        <f>SUM(Q7:Q93)</f>
        <v>950</v>
      </c>
      <c r="R103" s="230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3"/>
      <c r="D104" s="17"/>
      <c r="E104" s="2"/>
      <c r="F104" s="2"/>
      <c r="G104" s="236" t="s">
        <v>37</v>
      </c>
      <c r="H104" s="507"/>
      <c r="I104" s="379"/>
      <c r="J104" s="2"/>
      <c r="K104" s="8"/>
      <c r="L104" s="8"/>
      <c r="M104" s="2"/>
      <c r="N104" s="2"/>
      <c r="O104" s="8"/>
      <c r="P104" s="8"/>
      <c r="Q104" s="167">
        <f>SUM(Q103*1%)</f>
        <v>9.5</v>
      </c>
      <c r="R104" s="46" t="s">
        <v>17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3"/>
      <c r="D105" s="17"/>
      <c r="E105" s="2"/>
      <c r="F105" s="2"/>
      <c r="G105" s="238" t="s">
        <v>38</v>
      </c>
      <c r="H105" s="506">
        <f>SUM(P9,L10,Q11,N12,P13,K17,L18,K19,P21,L23,Q31,L32,N34,M35,L38,N39,L40,K41,L43,K46,K47,K48,P50)</f>
        <v>10559</v>
      </c>
      <c r="I105" s="380">
        <f>SUM(P13,K17,Q31,L38,L40,K48)</f>
        <v>1895</v>
      </c>
      <c r="J105" s="2"/>
      <c r="K105" s="8"/>
      <c r="L105" s="8"/>
      <c r="M105" s="2"/>
      <c r="N105" s="2"/>
      <c r="O105" s="8"/>
      <c r="P105" s="8"/>
      <c r="Q105" s="18"/>
      <c r="R105" s="167">
        <f>SUM(R7:R92)</f>
        <v>300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124"/>
      <c r="D106" s="17"/>
      <c r="E106" s="2"/>
      <c r="F106" s="2"/>
      <c r="G106" s="4"/>
      <c r="H106" s="4"/>
      <c r="I106" s="6"/>
      <c r="J106" s="2"/>
      <c r="K106" s="8"/>
      <c r="L106" s="8"/>
      <c r="M106" s="2"/>
      <c r="N106" s="2"/>
      <c r="O106" s="8"/>
      <c r="P106" s="8"/>
      <c r="Q106" s="2"/>
      <c r="R106" s="167">
        <f>SUM(R105*2%)</f>
        <v>6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239" t="s">
        <v>39</v>
      </c>
      <c r="H107" s="344">
        <f>SUM(P13,K17,O20,K26,L30,Q31,K37,L38,L40,N42)</f>
        <v>3295</v>
      </c>
      <c r="I107" s="6"/>
      <c r="J107" s="2"/>
      <c r="K107" s="8"/>
      <c r="L107" s="8"/>
      <c r="M107" s="2"/>
      <c r="N107" s="2"/>
      <c r="O107" s="8"/>
      <c r="P107" s="8"/>
      <c r="Q107" s="2"/>
      <c r="R107" s="2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239" t="s">
        <v>295</v>
      </c>
      <c r="H108" s="344">
        <f>SUM(S8,S13,S14,S17,S20,S23,S26,S28,S30,S31,S37,S38,S40,S42,S48)</f>
        <v>1050</v>
      </c>
      <c r="I108" s="6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4"/>
      <c r="H109" s="4"/>
      <c r="I109" s="6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4"/>
      <c r="I110" s="6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4"/>
      <c r="I111" s="6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4"/>
      <c r="I112" s="6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4"/>
      <c r="I113" s="6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4"/>
      <c r="I114" s="6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4"/>
      <c r="I115" s="6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4"/>
      <c r="I116" s="6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4"/>
      <c r="I117" s="6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4"/>
      <c r="I118" s="6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4"/>
      <c r="I119" s="6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4"/>
      <c r="I120" s="6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4"/>
      <c r="I121" s="6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4"/>
      <c r="I122" s="6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4"/>
      <c r="I123" s="6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4"/>
      <c r="I124" s="6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4"/>
      <c r="I125" s="6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4"/>
      <c r="I126" s="6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4"/>
      <c r="I127" s="6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4"/>
      <c r="I128" s="6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4"/>
      <c r="I129" s="6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4"/>
      <c r="I130" s="6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4"/>
      <c r="I131" s="6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4"/>
      <c r="I132" s="6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4"/>
      <c r="I133" s="6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4"/>
      <c r="I134" s="6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4"/>
      <c r="I135" s="6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4"/>
      <c r="I136" s="6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4"/>
      <c r="I137" s="6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4"/>
      <c r="I138" s="6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4"/>
      <c r="I139" s="6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4"/>
      <c r="I140" s="6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4"/>
      <c r="I141" s="6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4"/>
      <c r="I142" s="6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4"/>
      <c r="I143" s="6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4"/>
      <c r="I144" s="6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4"/>
      <c r="I145" s="6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4"/>
      <c r="I146" s="6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4"/>
      <c r="I147" s="6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4"/>
      <c r="I148" s="6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4"/>
      <c r="I149" s="6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4"/>
      <c r="I150" s="6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4"/>
      <c r="I151" s="6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4"/>
      <c r="I152" s="6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4"/>
      <c r="I153" s="6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4"/>
      <c r="I154" s="6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4"/>
      <c r="I155" s="6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4"/>
      <c r="I156" s="6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4"/>
      <c r="I157" s="6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4"/>
      <c r="I158" s="6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4"/>
      <c r="I159" s="6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4"/>
      <c r="I160" s="6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4"/>
      <c r="I161" s="6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4"/>
      <c r="I162" s="6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4"/>
      <c r="I163" s="6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4"/>
      <c r="I164" s="6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4"/>
      <c r="I165" s="6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4"/>
      <c r="I166" s="6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4"/>
      <c r="I167" s="6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4"/>
      <c r="I168" s="6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4"/>
      <c r="I169" s="6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4"/>
      <c r="I170" s="6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4"/>
      <c r="I171" s="6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4"/>
      <c r="I172" s="6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4"/>
      <c r="I173" s="6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4"/>
      <c r="I174" s="6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4"/>
      <c r="I175" s="6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4"/>
      <c r="I176" s="6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4"/>
      <c r="I177" s="6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4"/>
      <c r="I178" s="6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4"/>
      <c r="I179" s="6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4"/>
      <c r="I180" s="6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4"/>
      <c r="I181" s="6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4"/>
      <c r="I182" s="6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4"/>
      <c r="I183" s="6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4"/>
      <c r="I184" s="6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4"/>
      <c r="I185" s="6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4"/>
      <c r="I186" s="6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4"/>
      <c r="I187" s="6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4"/>
      <c r="I188" s="6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4"/>
      <c r="I189" s="6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4"/>
      <c r="I190" s="6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4"/>
      <c r="I191" s="6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4"/>
      <c r="I192" s="6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4"/>
      <c r="I193" s="6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4"/>
      <c r="I194" s="6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4"/>
      <c r="I195" s="6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4"/>
      <c r="I196" s="6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4"/>
      <c r="I197" s="6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4"/>
      <c r="I198" s="6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4"/>
      <c r="I199" s="6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4"/>
      <c r="I200" s="6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4"/>
      <c r="I201" s="6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4"/>
      <c r="I202" s="6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4"/>
      <c r="I203" s="6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4"/>
      <c r="I204" s="6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4"/>
      <c r="I205" s="6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4"/>
      <c r="I206" s="6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4"/>
      <c r="I207" s="6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4"/>
      <c r="I208" s="6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4"/>
      <c r="I209" s="6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4"/>
      <c r="I210" s="6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4"/>
      <c r="I211" s="6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4"/>
      <c r="I212" s="6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4"/>
      <c r="I213" s="6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4"/>
      <c r="I214" s="6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4"/>
      <c r="I215" s="6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4"/>
      <c r="I216" s="6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4"/>
      <c r="I217" s="6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4"/>
      <c r="I218" s="6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4"/>
      <c r="I219" s="6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4"/>
      <c r="I220" s="6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4"/>
      <c r="I221" s="6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4"/>
      <c r="I222" s="6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4"/>
      <c r="I223" s="6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124"/>
      <c r="D224" s="17"/>
      <c r="E224" s="2"/>
      <c r="F224" s="2"/>
      <c r="G224" s="4"/>
      <c r="H224" s="4"/>
      <c r="I224" s="6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124"/>
      <c r="D225" s="17"/>
      <c r="E225" s="2"/>
      <c r="F225" s="2"/>
      <c r="G225" s="4"/>
      <c r="H225" s="4"/>
      <c r="I225" s="6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241"/>
      <c r="D226" s="241"/>
      <c r="E226" s="2"/>
      <c r="F226" s="2"/>
      <c r="G226" s="4"/>
      <c r="H226" s="4"/>
      <c r="I226" s="6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4"/>
      <c r="I227" s="6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4"/>
      <c r="I228" s="6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4"/>
      <c r="I229" s="6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4"/>
      <c r="I230" s="6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4"/>
      <c r="I231" s="6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4"/>
      <c r="I232" s="6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4"/>
      <c r="I233" s="6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4"/>
      <c r="I234" s="6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4"/>
      <c r="I235" s="6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4"/>
      <c r="I236" s="6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4"/>
      <c r="I237" s="6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4"/>
      <c r="I238" s="6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4"/>
      <c r="I239" s="6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4"/>
      <c r="I240" s="6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4"/>
      <c r="I241" s="6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4"/>
      <c r="I242" s="6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4"/>
      <c r="I243" s="6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4"/>
      <c r="I244" s="6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4"/>
      <c r="I245" s="6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4"/>
      <c r="I246" s="6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4"/>
      <c r="I247" s="6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4"/>
      <c r="I248" s="6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4"/>
      <c r="I249" s="6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4"/>
      <c r="I250" s="6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4"/>
      <c r="I251" s="6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4"/>
      <c r="I252" s="6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4"/>
      <c r="I253" s="6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4"/>
      <c r="I254" s="6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4"/>
      <c r="I255" s="6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4"/>
      <c r="I256" s="6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4"/>
      <c r="I257" s="6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4"/>
      <c r="I258" s="6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4"/>
      <c r="I259" s="6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4"/>
      <c r="I260" s="6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4"/>
      <c r="I261" s="6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4"/>
      <c r="I262" s="6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4"/>
      <c r="I263" s="6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4"/>
      <c r="I264" s="6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4"/>
      <c r="I265" s="6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4"/>
      <c r="I266" s="6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4"/>
      <c r="I267" s="6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4"/>
      <c r="I268" s="6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4"/>
      <c r="I269" s="6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4"/>
      <c r="I270" s="6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4"/>
      <c r="I271" s="6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4"/>
      <c r="I272" s="6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4"/>
      <c r="I273" s="6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4"/>
      <c r="I274" s="6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4"/>
      <c r="I275" s="6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4"/>
      <c r="I276" s="6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4"/>
      <c r="I277" s="6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4"/>
      <c r="I278" s="6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4"/>
      <c r="I279" s="6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4"/>
      <c r="I280" s="6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4"/>
      <c r="I281" s="6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4"/>
      <c r="I282" s="6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4"/>
      <c r="I283" s="6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4"/>
      <c r="I284" s="6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4"/>
      <c r="I285" s="6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4"/>
      <c r="I286" s="6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4"/>
      <c r="I287" s="6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4"/>
      <c r="I288" s="6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4"/>
      <c r="I289" s="6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4"/>
      <c r="I290" s="6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4"/>
      <c r="I291" s="6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4"/>
      <c r="I292" s="6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4"/>
      <c r="I293" s="6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4"/>
      <c r="I294" s="6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4"/>
      <c r="I295" s="6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4"/>
      <c r="I296" s="6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4"/>
      <c r="I297" s="6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4"/>
      <c r="I298" s="6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4"/>
      <c r="I299" s="6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4"/>
      <c r="I300" s="6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4"/>
      <c r="I301" s="6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4"/>
      <c r="I302" s="6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4"/>
      <c r="I303" s="6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4"/>
      <c r="I304" s="6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4"/>
      <c r="I305" s="6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4"/>
      <c r="I306" s="6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4"/>
      <c r="I307" s="6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4"/>
      <c r="I308" s="6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4"/>
      <c r="I309" s="6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4"/>
      <c r="I310" s="6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4"/>
      <c r="I311" s="6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4"/>
      <c r="I312" s="6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4"/>
      <c r="I313" s="6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4"/>
      <c r="I314" s="6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4"/>
      <c r="I315" s="6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4"/>
      <c r="I316" s="6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4"/>
      <c r="I317" s="6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4"/>
      <c r="I318" s="6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4"/>
      <c r="I319" s="6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4"/>
      <c r="I320" s="6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4"/>
      <c r="I321" s="6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4"/>
      <c r="I322" s="6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4"/>
      <c r="I323" s="6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4"/>
      <c r="I324" s="6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4"/>
      <c r="I325" s="6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4"/>
      <c r="I326" s="6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4"/>
      <c r="I327" s="6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4"/>
      <c r="I328" s="6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4"/>
      <c r="I329" s="6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4"/>
      <c r="I330" s="6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4"/>
      <c r="I331" s="6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4"/>
      <c r="I332" s="6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4"/>
      <c r="I333" s="6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4"/>
      <c r="I334" s="6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4"/>
      <c r="I335" s="6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4"/>
      <c r="I336" s="6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4"/>
      <c r="I337" s="6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4"/>
      <c r="I338" s="6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4"/>
      <c r="I339" s="6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4"/>
      <c r="I340" s="6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4"/>
      <c r="I341" s="6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4"/>
      <c r="I342" s="6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4"/>
      <c r="I343" s="6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4"/>
      <c r="I344" s="6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4"/>
      <c r="I345" s="6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4"/>
      <c r="I346" s="6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4"/>
      <c r="I347" s="6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4"/>
      <c r="I348" s="6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4"/>
      <c r="I349" s="6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4"/>
      <c r="I350" s="6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4"/>
      <c r="I351" s="6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4"/>
      <c r="I352" s="6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4"/>
      <c r="I353" s="6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4"/>
      <c r="I354" s="6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4"/>
      <c r="I355" s="6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4"/>
      <c r="I356" s="6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4"/>
      <c r="I357" s="6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4"/>
      <c r="I358" s="6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4"/>
      <c r="I359" s="6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4"/>
      <c r="I360" s="6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4"/>
      <c r="I361" s="6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4"/>
      <c r="I362" s="6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4"/>
      <c r="I363" s="6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4"/>
      <c r="I364" s="6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4"/>
      <c r="I365" s="6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4"/>
      <c r="I366" s="6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4"/>
      <c r="I367" s="6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4"/>
      <c r="I368" s="6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4"/>
      <c r="I369" s="6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4"/>
      <c r="I370" s="6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4"/>
      <c r="I371" s="6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4"/>
      <c r="I372" s="6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4"/>
      <c r="I373" s="6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4"/>
      <c r="I374" s="6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4"/>
      <c r="I375" s="6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4"/>
      <c r="I376" s="6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4"/>
      <c r="I377" s="6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4"/>
      <c r="I378" s="6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4"/>
      <c r="I379" s="6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4"/>
      <c r="I380" s="6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4"/>
      <c r="I381" s="6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4"/>
      <c r="I382" s="6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4"/>
      <c r="I383" s="6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4"/>
      <c r="I384" s="6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4"/>
      <c r="I385" s="6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4"/>
      <c r="I386" s="6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4"/>
      <c r="I387" s="6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4"/>
      <c r="I388" s="6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4"/>
      <c r="I389" s="6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4"/>
      <c r="I390" s="6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4"/>
      <c r="I391" s="6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4"/>
      <c r="I392" s="6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4"/>
      <c r="I393" s="6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4"/>
      <c r="I394" s="6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4"/>
      <c r="I395" s="6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4"/>
      <c r="I396" s="6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4"/>
      <c r="I397" s="6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4"/>
      <c r="I398" s="6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4"/>
      <c r="I399" s="6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4"/>
      <c r="I400" s="6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4"/>
      <c r="I401" s="6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4"/>
      <c r="I402" s="6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4"/>
      <c r="I403" s="6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4"/>
      <c r="I404" s="6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4"/>
      <c r="I405" s="6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4"/>
      <c r="I406" s="6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4"/>
      <c r="I407" s="6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4"/>
      <c r="I408" s="6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4"/>
      <c r="I409" s="6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4"/>
      <c r="I410" s="6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4"/>
      <c r="I411" s="6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4"/>
      <c r="I412" s="6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4"/>
      <c r="I413" s="6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4"/>
      <c r="I414" s="6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4"/>
      <c r="I415" s="6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4"/>
      <c r="I416" s="6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4"/>
      <c r="I417" s="6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4"/>
      <c r="I418" s="6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4"/>
      <c r="I419" s="6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4"/>
      <c r="I420" s="6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4"/>
      <c r="I421" s="6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4"/>
      <c r="I422" s="6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4"/>
      <c r="I423" s="6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4"/>
      <c r="I424" s="6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4"/>
      <c r="I425" s="6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4"/>
      <c r="I426" s="6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4"/>
      <c r="I427" s="6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4"/>
      <c r="I428" s="6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4"/>
      <c r="I429" s="6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4"/>
      <c r="I430" s="6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4"/>
      <c r="I431" s="6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4"/>
      <c r="I432" s="6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4"/>
      <c r="I433" s="6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4"/>
      <c r="I434" s="6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4"/>
      <c r="I435" s="6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4"/>
      <c r="I436" s="6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4"/>
      <c r="I437" s="6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4"/>
      <c r="I438" s="6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4"/>
      <c r="I439" s="6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4"/>
      <c r="I440" s="6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4"/>
      <c r="I441" s="6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4"/>
      <c r="I442" s="6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4"/>
      <c r="I443" s="6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4"/>
      <c r="I444" s="6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4"/>
      <c r="I445" s="6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4"/>
      <c r="I446" s="6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4"/>
      <c r="I447" s="6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4"/>
      <c r="I448" s="6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4"/>
      <c r="I449" s="6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4"/>
      <c r="I450" s="6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4"/>
      <c r="I451" s="6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4"/>
      <c r="I452" s="6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4"/>
      <c r="I453" s="6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4"/>
      <c r="I454" s="6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4"/>
      <c r="I455" s="6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4"/>
      <c r="I456" s="6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4"/>
      <c r="I457" s="6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4"/>
      <c r="I458" s="6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4"/>
      <c r="I459" s="6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4"/>
      <c r="I460" s="6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4"/>
      <c r="I461" s="6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4"/>
      <c r="I462" s="6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4"/>
      <c r="I463" s="6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4"/>
      <c r="I464" s="6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4"/>
      <c r="I465" s="6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4"/>
      <c r="I466" s="6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4"/>
      <c r="I467" s="6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4"/>
      <c r="I468" s="6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4"/>
      <c r="I469" s="6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4"/>
      <c r="I470" s="6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4"/>
      <c r="I471" s="6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4"/>
      <c r="I472" s="6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4"/>
      <c r="I473" s="6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4"/>
      <c r="I474" s="6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4"/>
      <c r="I475" s="6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4"/>
      <c r="I476" s="6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4"/>
      <c r="I477" s="6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4"/>
      <c r="I478" s="6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4"/>
      <c r="I479" s="6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4"/>
      <c r="I480" s="6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4"/>
      <c r="I481" s="6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4"/>
      <c r="I482" s="6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4"/>
      <c r="I483" s="6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4"/>
      <c r="I484" s="6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4"/>
      <c r="I485" s="6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4"/>
      <c r="I486" s="6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4"/>
      <c r="I487" s="6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4"/>
      <c r="I488" s="6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4"/>
      <c r="I489" s="6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4"/>
      <c r="I490" s="6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4"/>
      <c r="I491" s="6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4"/>
      <c r="I492" s="6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4"/>
      <c r="I493" s="6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4"/>
      <c r="I494" s="6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4"/>
      <c r="I495" s="6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4"/>
      <c r="I496" s="6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4"/>
      <c r="I497" s="6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4"/>
      <c r="I498" s="6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4"/>
      <c r="I499" s="6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4"/>
      <c r="I500" s="6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4"/>
      <c r="I501" s="6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4"/>
      <c r="I502" s="6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4"/>
      <c r="I503" s="6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4"/>
      <c r="I504" s="6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4"/>
      <c r="I505" s="6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4"/>
      <c r="I506" s="6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4"/>
      <c r="I507" s="6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4"/>
      <c r="I508" s="6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4"/>
      <c r="I509" s="6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4"/>
      <c r="I510" s="6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4"/>
      <c r="I511" s="6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4"/>
      <c r="I512" s="6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4"/>
      <c r="I513" s="6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4"/>
      <c r="I514" s="6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4"/>
      <c r="I515" s="6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4"/>
      <c r="I516" s="6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4"/>
      <c r="I517" s="6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4"/>
      <c r="I518" s="6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4"/>
      <c r="I519" s="6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4"/>
      <c r="I520" s="6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4"/>
      <c r="I521" s="6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4"/>
      <c r="I522" s="6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4"/>
      <c r="I523" s="6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4"/>
      <c r="I524" s="6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4"/>
      <c r="I525" s="6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4"/>
      <c r="I526" s="6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4"/>
      <c r="I527" s="6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4"/>
      <c r="I528" s="6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4"/>
      <c r="I529" s="6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4"/>
      <c r="I530" s="6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4"/>
      <c r="I531" s="6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4"/>
      <c r="I532" s="6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4"/>
      <c r="I533" s="6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4"/>
      <c r="I534" s="6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4"/>
      <c r="I535" s="6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4"/>
      <c r="I536" s="6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4"/>
      <c r="I537" s="6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4"/>
      <c r="I538" s="6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4"/>
      <c r="I539" s="6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4"/>
      <c r="I540" s="6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4"/>
      <c r="I541" s="6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4"/>
      <c r="I542" s="6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4"/>
      <c r="I543" s="6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4"/>
      <c r="I544" s="6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4"/>
      <c r="I545" s="6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4"/>
      <c r="I546" s="6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4"/>
      <c r="I547" s="6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4"/>
      <c r="I548" s="6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4"/>
      <c r="I549" s="6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4"/>
      <c r="I550" s="6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4"/>
      <c r="I551" s="6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4"/>
      <c r="I552" s="6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4"/>
      <c r="I553" s="6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4"/>
      <c r="I554" s="6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4"/>
      <c r="I555" s="6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4"/>
      <c r="I556" s="6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4"/>
      <c r="I557" s="6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4"/>
      <c r="I558" s="6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4"/>
      <c r="I559" s="6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4"/>
      <c r="I560" s="6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4"/>
      <c r="I561" s="6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4"/>
      <c r="I562" s="6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4"/>
      <c r="I563" s="6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4"/>
      <c r="I564" s="6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4"/>
      <c r="I565" s="6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4"/>
      <c r="I566" s="6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4"/>
      <c r="I567" s="6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4"/>
      <c r="I568" s="6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4"/>
      <c r="I569" s="6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4"/>
      <c r="I570" s="6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4"/>
      <c r="I571" s="6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4"/>
      <c r="I572" s="6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4"/>
      <c r="I573" s="6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4"/>
      <c r="I574" s="6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4"/>
      <c r="I575" s="6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4"/>
      <c r="I576" s="6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4"/>
      <c r="I577" s="6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4"/>
      <c r="I578" s="6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4"/>
      <c r="I579" s="6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4"/>
      <c r="I580" s="6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4"/>
      <c r="I581" s="6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4"/>
      <c r="I582" s="6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4"/>
      <c r="I583" s="6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4"/>
      <c r="I584" s="6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4"/>
      <c r="I585" s="6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4"/>
      <c r="I586" s="6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4"/>
      <c r="I587" s="6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4"/>
      <c r="I588" s="6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4"/>
      <c r="I589" s="6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4"/>
      <c r="I590" s="6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4"/>
      <c r="I591" s="6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4"/>
      <c r="I592" s="6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4"/>
      <c r="I593" s="6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4"/>
      <c r="I594" s="6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4"/>
      <c r="I595" s="6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4"/>
      <c r="I596" s="6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4"/>
      <c r="I597" s="6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4"/>
      <c r="I598" s="6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4"/>
      <c r="I599" s="6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4"/>
      <c r="I600" s="6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4"/>
      <c r="I601" s="6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4"/>
      <c r="I602" s="6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4"/>
      <c r="I603" s="6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4"/>
      <c r="I604" s="6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4"/>
      <c r="I605" s="6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4"/>
      <c r="I606" s="6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4"/>
      <c r="I607" s="6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4"/>
      <c r="I608" s="6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4"/>
      <c r="I609" s="6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4"/>
      <c r="I610" s="6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4"/>
      <c r="I611" s="6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4"/>
      <c r="I612" s="6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4"/>
      <c r="I613" s="6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4"/>
      <c r="I614" s="6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4"/>
      <c r="I615" s="6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4"/>
      <c r="I616" s="6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4"/>
      <c r="I617" s="6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4"/>
      <c r="I618" s="6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4"/>
      <c r="I619" s="6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4"/>
      <c r="I620" s="6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4"/>
      <c r="I621" s="6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4"/>
      <c r="I622" s="6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4"/>
      <c r="I623" s="6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4"/>
      <c r="I624" s="6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4"/>
      <c r="I625" s="6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4"/>
      <c r="I626" s="6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4"/>
      <c r="I627" s="6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4"/>
      <c r="I628" s="6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4"/>
      <c r="I629" s="6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4"/>
      <c r="I630" s="6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4"/>
      <c r="I631" s="6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4"/>
      <c r="I632" s="6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4"/>
      <c r="I633" s="6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4"/>
      <c r="I634" s="6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4"/>
      <c r="I635" s="6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4"/>
      <c r="I636" s="6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4"/>
      <c r="I637" s="6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4"/>
      <c r="I638" s="6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4"/>
      <c r="I639" s="6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4"/>
      <c r="I640" s="6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4"/>
      <c r="I641" s="6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4"/>
      <c r="I642" s="6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4"/>
      <c r="I643" s="6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4"/>
      <c r="I644" s="6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4"/>
      <c r="I645" s="6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4"/>
      <c r="I646" s="6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4"/>
      <c r="I647" s="6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4"/>
      <c r="I648" s="6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4"/>
      <c r="I649" s="6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4"/>
      <c r="I650" s="6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4"/>
      <c r="I651" s="6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4"/>
      <c r="I652" s="6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4"/>
      <c r="I653" s="6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4"/>
      <c r="I654" s="6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4"/>
      <c r="I655" s="6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4"/>
      <c r="I656" s="6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4"/>
      <c r="I657" s="6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4"/>
      <c r="I658" s="6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4"/>
      <c r="I659" s="6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4"/>
      <c r="I660" s="6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4"/>
      <c r="I661" s="6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4"/>
      <c r="I662" s="6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4"/>
      <c r="I663" s="6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4"/>
      <c r="I664" s="6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4"/>
      <c r="I665" s="6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4"/>
      <c r="I666" s="6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4"/>
      <c r="I667" s="6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4"/>
      <c r="I668" s="6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4"/>
      <c r="I669" s="6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4"/>
      <c r="I670" s="6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4"/>
      <c r="I671" s="6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4"/>
      <c r="I672" s="6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4"/>
      <c r="I673" s="6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4"/>
      <c r="I674" s="6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4"/>
      <c r="I675" s="6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4"/>
      <c r="I676" s="6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4"/>
      <c r="I677" s="6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4"/>
      <c r="I678" s="6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4"/>
      <c r="I679" s="6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4"/>
      <c r="I680" s="6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4"/>
      <c r="I681" s="6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4"/>
      <c r="I682" s="6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4"/>
      <c r="I683" s="6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4"/>
      <c r="I684" s="6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4"/>
      <c r="I685" s="6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4"/>
      <c r="I686" s="6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4"/>
      <c r="I687" s="6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4"/>
      <c r="I688" s="6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4"/>
      <c r="I689" s="6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4"/>
      <c r="I690" s="6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4"/>
      <c r="I691" s="6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4"/>
      <c r="I692" s="6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4"/>
      <c r="I693" s="6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4"/>
      <c r="I694" s="6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4"/>
      <c r="I695" s="6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4"/>
      <c r="I696" s="6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4"/>
      <c r="I697" s="6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4"/>
      <c r="I698" s="6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4"/>
      <c r="I699" s="6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4"/>
      <c r="I700" s="6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4"/>
      <c r="I701" s="6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4"/>
      <c r="I702" s="6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4"/>
      <c r="I703" s="6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4"/>
      <c r="I704" s="6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4"/>
      <c r="I705" s="6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4"/>
      <c r="I706" s="6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4"/>
      <c r="I707" s="6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4"/>
      <c r="I708" s="6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4"/>
      <c r="I709" s="6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4"/>
      <c r="I710" s="6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4"/>
      <c r="I711" s="6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4"/>
      <c r="I712" s="6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4"/>
      <c r="I713" s="6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4"/>
      <c r="I714" s="6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4"/>
      <c r="I715" s="6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4"/>
      <c r="I716" s="6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4"/>
      <c r="I717" s="6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4"/>
      <c r="I718" s="6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4"/>
      <c r="I719" s="6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4"/>
      <c r="I720" s="6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4"/>
      <c r="I721" s="6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4"/>
      <c r="I722" s="6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4"/>
      <c r="I723" s="6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4"/>
      <c r="I724" s="6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4"/>
      <c r="I725" s="6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4"/>
      <c r="I726" s="6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4"/>
      <c r="I727" s="6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4"/>
      <c r="I728" s="6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4"/>
      <c r="I729" s="6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4"/>
      <c r="I730" s="6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4"/>
      <c r="I731" s="6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4"/>
      <c r="I732" s="6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4"/>
      <c r="I733" s="6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4"/>
      <c r="I734" s="6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4"/>
      <c r="I735" s="6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4"/>
      <c r="I736" s="6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4"/>
      <c r="I737" s="6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4"/>
      <c r="I738" s="6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4"/>
      <c r="I739" s="6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4"/>
      <c r="I740" s="6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4"/>
      <c r="I741" s="6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4"/>
      <c r="I742" s="6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4"/>
      <c r="I743" s="6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4"/>
      <c r="I744" s="6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4"/>
      <c r="I745" s="6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4"/>
      <c r="I746" s="6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4"/>
      <c r="I747" s="6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4"/>
      <c r="I748" s="6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4"/>
      <c r="I749" s="6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4"/>
      <c r="I750" s="6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4"/>
      <c r="I751" s="6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4"/>
      <c r="I752" s="6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4"/>
      <c r="I753" s="6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4"/>
      <c r="I754" s="6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4"/>
      <c r="I755" s="6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4"/>
      <c r="I756" s="6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4"/>
      <c r="I757" s="6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4"/>
      <c r="I758" s="6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4"/>
      <c r="I759" s="6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4"/>
      <c r="I760" s="6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4"/>
      <c r="I761" s="6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4"/>
      <c r="I762" s="6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4"/>
      <c r="I763" s="6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4"/>
      <c r="I764" s="6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4"/>
      <c r="I765" s="6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4"/>
      <c r="I766" s="6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4"/>
      <c r="I767" s="6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4"/>
      <c r="I768" s="6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4"/>
      <c r="I769" s="6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4"/>
      <c r="I770" s="6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4"/>
      <c r="I771" s="6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4"/>
      <c r="I772" s="6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4"/>
      <c r="I773" s="6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4"/>
      <c r="I774" s="6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4"/>
      <c r="I775" s="6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4"/>
      <c r="I776" s="6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4"/>
      <c r="I777" s="6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4"/>
      <c r="I778" s="6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4"/>
      <c r="I779" s="6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4"/>
      <c r="I780" s="6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4"/>
      <c r="I781" s="6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4"/>
      <c r="I782" s="6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4"/>
      <c r="I783" s="6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4"/>
      <c r="I784" s="6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4"/>
      <c r="I785" s="6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4"/>
      <c r="I786" s="6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4"/>
      <c r="I787" s="6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4"/>
      <c r="I788" s="6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4"/>
      <c r="I789" s="6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4"/>
      <c r="I790" s="6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4"/>
      <c r="I791" s="6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4"/>
      <c r="I792" s="6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4"/>
      <c r="I793" s="6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4"/>
      <c r="I794" s="6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4"/>
      <c r="I795" s="6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4"/>
      <c r="I796" s="6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4"/>
      <c r="I797" s="6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4"/>
      <c r="I798" s="6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4"/>
      <c r="I799" s="6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4"/>
      <c r="I800" s="6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4"/>
      <c r="I801" s="6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4"/>
      <c r="I802" s="6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4"/>
      <c r="I803" s="6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4"/>
      <c r="I804" s="6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4"/>
      <c r="I805" s="6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4"/>
      <c r="I806" s="6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4"/>
      <c r="I807" s="6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4"/>
      <c r="I808" s="6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4"/>
      <c r="I809" s="6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4"/>
      <c r="I810" s="6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4"/>
      <c r="I811" s="6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4"/>
      <c r="I812" s="6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4"/>
      <c r="I813" s="6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4"/>
      <c r="I814" s="6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4"/>
      <c r="I815" s="6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4"/>
      <c r="I816" s="6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4"/>
      <c r="I817" s="6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4"/>
      <c r="I818" s="6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4"/>
      <c r="I819" s="6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4"/>
      <c r="I820" s="6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4"/>
      <c r="I821" s="6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4"/>
      <c r="I822" s="6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4"/>
      <c r="I823" s="6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4"/>
      <c r="I824" s="6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4"/>
      <c r="I825" s="6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4"/>
      <c r="I826" s="6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4"/>
      <c r="I827" s="6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4"/>
      <c r="I828" s="6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4"/>
      <c r="I829" s="6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4"/>
      <c r="I830" s="6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4"/>
      <c r="I831" s="6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4"/>
      <c r="I832" s="6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4"/>
      <c r="I833" s="6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4"/>
      <c r="I834" s="6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4"/>
      <c r="I835" s="6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4"/>
      <c r="I836" s="6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4"/>
      <c r="I837" s="6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4"/>
      <c r="I838" s="6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4"/>
      <c r="I839" s="6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4"/>
      <c r="I840" s="6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4"/>
      <c r="I841" s="6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4"/>
      <c r="I842" s="6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4"/>
      <c r="I843" s="6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4"/>
      <c r="I844" s="6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4"/>
      <c r="I845" s="6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4"/>
      <c r="I846" s="6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4"/>
      <c r="I847" s="6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4"/>
      <c r="I848" s="6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4"/>
      <c r="I849" s="6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4"/>
      <c r="I850" s="6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4"/>
      <c r="I851" s="6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4"/>
      <c r="I852" s="6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4"/>
      <c r="I853" s="6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4"/>
      <c r="I854" s="6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4"/>
      <c r="I855" s="6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4"/>
      <c r="I856" s="6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4"/>
      <c r="I857" s="6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4"/>
      <c r="I858" s="6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4"/>
      <c r="I859" s="6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4"/>
      <c r="I860" s="6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4"/>
      <c r="I861" s="6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4"/>
      <c r="I862" s="6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4"/>
      <c r="I863" s="6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4"/>
      <c r="I864" s="6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4"/>
      <c r="I865" s="6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4"/>
      <c r="I866" s="6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4"/>
      <c r="I867" s="6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4"/>
      <c r="I868" s="6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4"/>
      <c r="I869" s="6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4"/>
      <c r="I870" s="6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4"/>
      <c r="I871" s="6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4"/>
      <c r="I872" s="6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4"/>
      <c r="I873" s="6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4"/>
      <c r="I874" s="6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4"/>
      <c r="I875" s="6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4"/>
      <c r="I876" s="6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4"/>
      <c r="I877" s="6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4"/>
      <c r="I878" s="6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4"/>
      <c r="I879" s="6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4"/>
      <c r="I880" s="6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4"/>
      <c r="I881" s="6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4"/>
      <c r="I882" s="6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4"/>
      <c r="I883" s="6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4"/>
      <c r="I884" s="6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4"/>
      <c r="I885" s="6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4"/>
      <c r="I886" s="6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4"/>
      <c r="I887" s="6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4"/>
      <c r="I888" s="6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4"/>
      <c r="I889" s="6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4"/>
      <c r="I890" s="6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4"/>
      <c r="I891" s="6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4"/>
      <c r="I892" s="6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4"/>
      <c r="I893" s="6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4"/>
      <c r="I894" s="6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4"/>
      <c r="I895" s="6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4"/>
      <c r="I896" s="6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4"/>
      <c r="I897" s="6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4"/>
      <c r="I898" s="6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4"/>
      <c r="I899" s="6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4"/>
      <c r="I900" s="6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4"/>
      <c r="I901" s="6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4"/>
      <c r="I902" s="6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4"/>
      <c r="I903" s="6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4"/>
      <c r="I904" s="6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4"/>
      <c r="I905" s="6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4"/>
      <c r="I906" s="6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4"/>
      <c r="I907" s="6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4"/>
      <c r="I908" s="6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4"/>
      <c r="I909" s="6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4"/>
      <c r="I910" s="6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4"/>
      <c r="I911" s="6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4"/>
      <c r="I912" s="6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4"/>
      <c r="I913" s="6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4"/>
      <c r="I914" s="6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4"/>
      <c r="I915" s="6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4"/>
      <c r="I916" s="6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4"/>
      <c r="I917" s="6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4"/>
      <c r="I918" s="6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4"/>
      <c r="I919" s="6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4"/>
      <c r="I920" s="6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4"/>
      <c r="I921" s="6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4"/>
      <c r="I922" s="6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4"/>
      <c r="I923" s="6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4"/>
      <c r="I924" s="6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4"/>
      <c r="I925" s="6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4"/>
      <c r="I926" s="6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4"/>
      <c r="I927" s="6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4"/>
      <c r="I928" s="6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4"/>
      <c r="I929" s="6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4"/>
      <c r="I930" s="6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4"/>
      <c r="I931" s="6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4"/>
      <c r="I932" s="6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4"/>
      <c r="I933" s="6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4"/>
      <c r="I934" s="6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4"/>
      <c r="I935" s="6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4"/>
      <c r="I936" s="6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4"/>
      <c r="I937" s="6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4"/>
      <c r="I938" s="6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4"/>
      <c r="I939" s="6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4"/>
      <c r="I940" s="6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4"/>
      <c r="I941" s="6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4"/>
      <c r="I942" s="6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4"/>
      <c r="I943" s="6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4"/>
      <c r="I944" s="6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4"/>
      <c r="I945" s="6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4"/>
      <c r="I946" s="6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4"/>
      <c r="I947" s="6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4"/>
      <c r="I948" s="6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4"/>
      <c r="I949" s="6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4"/>
      <c r="I950" s="6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4"/>
      <c r="I951" s="6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4"/>
      <c r="I952" s="6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4"/>
      <c r="I953" s="6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4"/>
      <c r="I954" s="6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4"/>
      <c r="I955" s="6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4"/>
      <c r="I956" s="6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4"/>
      <c r="I957" s="6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4"/>
      <c r="I958" s="6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4"/>
      <c r="I959" s="6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4"/>
      <c r="I960" s="6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4"/>
      <c r="I961" s="6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4"/>
      <c r="I962" s="6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4"/>
      <c r="I963" s="6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4"/>
      <c r="I964" s="6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4"/>
      <c r="I965" s="6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4"/>
      <c r="I966" s="6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4"/>
      <c r="I967" s="6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4"/>
      <c r="I968" s="6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4"/>
      <c r="I969" s="6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4"/>
      <c r="I970" s="6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4"/>
      <c r="I971" s="6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4"/>
      <c r="I972" s="6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4"/>
      <c r="I973" s="6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4"/>
      <c r="I974" s="6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4"/>
      <c r="I975" s="6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4"/>
      <c r="I976" s="6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4"/>
      <c r="I977" s="6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4"/>
      <c r="I978" s="6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4"/>
      <c r="I979" s="6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4"/>
      <c r="I980" s="6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4"/>
      <c r="I981" s="6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4"/>
      <c r="I982" s="6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4"/>
      <c r="I983" s="6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4"/>
      <c r="I984" s="6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4"/>
      <c r="I985" s="6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4"/>
      <c r="I986" s="6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4"/>
      <c r="I987" s="6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4"/>
      <c r="I988" s="6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4"/>
      <c r="I989" s="6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4"/>
      <c r="I990" s="6"/>
      <c r="J990" s="2"/>
      <c r="K990" s="8"/>
      <c r="L990" s="8"/>
      <c r="M990" s="2"/>
      <c r="N990" s="2"/>
      <c r="O990" s="8"/>
      <c r="P990" s="8"/>
      <c r="Q990" s="2"/>
      <c r="R990" s="2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4"/>
      <c r="I991" s="6"/>
      <c r="J991" s="2"/>
      <c r="K991" s="8"/>
      <c r="L991" s="8"/>
      <c r="M991" s="2"/>
      <c r="N991" s="2"/>
      <c r="O991" s="8"/>
      <c r="P991" s="8"/>
      <c r="Q991" s="2"/>
      <c r="R991" s="2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4"/>
      <c r="I992" s="6"/>
      <c r="J992" s="2"/>
      <c r="K992" s="8"/>
      <c r="L992" s="8"/>
      <c r="M992" s="2"/>
      <c r="N992" s="2"/>
      <c r="O992" s="8"/>
      <c r="P992" s="8"/>
      <c r="Q992" s="2"/>
      <c r="R992" s="2"/>
      <c r="S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4"/>
      <c r="I993" s="6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4"/>
      <c r="I994" s="6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4"/>
      <c r="I995" s="6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4"/>
      <c r="I996" s="6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4"/>
      <c r="I997" s="6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4"/>
      <c r="I998" s="6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W998" s="8"/>
      <c r="X998" s="8"/>
      <c r="Y998" s="8"/>
      <c r="Z998" s="8"/>
      <c r="AA998" s="8"/>
      <c r="AB998" s="8"/>
    </row>
    <row r="999">
      <c r="A999" s="2"/>
      <c r="B999" s="2"/>
      <c r="C999" s="241"/>
      <c r="D999" s="241"/>
      <c r="E999" s="2"/>
      <c r="F999" s="2"/>
      <c r="G999" s="4"/>
      <c r="H999" s="4"/>
      <c r="I999" s="6"/>
      <c r="J999" s="2"/>
      <c r="K999" s="8"/>
      <c r="L999" s="8"/>
      <c r="M999" s="2"/>
      <c r="N999" s="2"/>
      <c r="O999" s="8"/>
      <c r="P999" s="8"/>
      <c r="Q999" s="2"/>
      <c r="R999" s="2"/>
      <c r="S999" s="8"/>
      <c r="V999" s="8"/>
      <c r="W999" s="8"/>
      <c r="X999" s="8"/>
      <c r="Y999" s="8"/>
      <c r="Z999" s="8"/>
      <c r="AA999" s="8"/>
      <c r="AB999" s="8"/>
    </row>
    <row r="1000">
      <c r="A1000" s="2"/>
      <c r="B1000" s="2"/>
      <c r="C1000" s="241"/>
      <c r="D1000" s="241"/>
      <c r="E1000" s="2"/>
      <c r="F1000" s="2"/>
      <c r="G1000" s="4"/>
      <c r="H1000" s="4"/>
      <c r="I1000" s="6"/>
      <c r="J1000" s="2"/>
      <c r="K1000" s="8"/>
      <c r="L1000" s="8"/>
      <c r="M1000" s="2"/>
      <c r="N1000" s="2"/>
      <c r="O1000" s="8"/>
      <c r="P1000" s="8"/>
      <c r="Q1000" s="2"/>
      <c r="R1000" s="2"/>
      <c r="S1000" s="8"/>
      <c r="V1000" s="8"/>
      <c r="Y1000" s="8"/>
      <c r="Z1000" s="8"/>
      <c r="AA1000" s="8"/>
      <c r="AB1000" s="8"/>
    </row>
    <row r="1001">
      <c r="G1001" s="242"/>
      <c r="H1001" s="242"/>
      <c r="I1001" s="243"/>
      <c r="M1001" s="243"/>
      <c r="N1001" s="243"/>
      <c r="Q1001" s="243"/>
      <c r="R1001" s="243"/>
    </row>
  </sheetData>
  <mergeCells count="13">
    <mergeCell ref="L94:Q94"/>
    <mergeCell ref="M95:Q95"/>
    <mergeCell ref="M96:Q96"/>
    <mergeCell ref="N97:Q97"/>
    <mergeCell ref="N98:Q98"/>
    <mergeCell ref="O99:Q99"/>
    <mergeCell ref="A2:J2"/>
    <mergeCell ref="A3:J3"/>
    <mergeCell ref="K3:R3"/>
    <mergeCell ref="T5:V5"/>
    <mergeCell ref="T14:V14"/>
    <mergeCell ref="T22:V22"/>
    <mergeCell ref="K93:Q93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J7:J92">
      <formula1>"Mel,Drieli,Fernanda"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0.0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7.0"/>
    <col customWidth="1" min="21" max="21" width="15.13"/>
    <col customWidth="1" min="22" max="22" width="21.75"/>
    <col customWidth="1" min="23" max="23" width="17.0"/>
    <col customWidth="1" min="24" max="24" width="13.38"/>
  </cols>
  <sheetData>
    <row r="1">
      <c r="A1" s="1" t="s">
        <v>3269</v>
      </c>
      <c r="B1" s="2"/>
      <c r="C1" s="3"/>
      <c r="D1" s="3"/>
      <c r="E1" s="2"/>
      <c r="F1" s="2"/>
      <c r="G1" s="4"/>
      <c r="H1" s="4"/>
      <c r="I1" s="6"/>
      <c r="J1" s="6"/>
      <c r="K1" s="5"/>
      <c r="L1" s="5"/>
      <c r="M1" s="6"/>
      <c r="N1" s="6"/>
      <c r="O1" s="5"/>
      <c r="P1" s="5"/>
      <c r="Q1" s="7"/>
      <c r="R1" s="7"/>
      <c r="S1" s="5"/>
      <c r="T1" s="5"/>
      <c r="U1" s="8"/>
      <c r="V1" s="8"/>
      <c r="W1" s="8"/>
      <c r="X1" s="8"/>
      <c r="Y1" s="8"/>
      <c r="Z1" s="8"/>
      <c r="AA1" s="8"/>
      <c r="AB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3"/>
      <c r="T2" s="5"/>
      <c r="U2" s="8"/>
      <c r="V2" s="8"/>
      <c r="W2" s="8"/>
      <c r="X2" s="8"/>
      <c r="Y2" s="8"/>
      <c r="Z2" s="8"/>
      <c r="AA2" s="8"/>
      <c r="AB2" s="8"/>
    </row>
    <row r="3">
      <c r="A3" s="14"/>
      <c r="B3" s="10"/>
      <c r="C3" s="10"/>
      <c r="D3" s="10"/>
      <c r="E3" s="10"/>
      <c r="F3" s="10"/>
      <c r="G3" s="10"/>
      <c r="H3" s="10"/>
      <c r="I3" s="10"/>
      <c r="J3" s="11"/>
      <c r="K3" s="15"/>
      <c r="S3" s="16"/>
      <c r="T3" s="5"/>
      <c r="U3" s="8"/>
      <c r="V3" s="8"/>
      <c r="W3" s="8"/>
      <c r="X3" s="8"/>
      <c r="Y3" s="8"/>
      <c r="Z3" s="8"/>
      <c r="AA3" s="8"/>
      <c r="AB3" s="8"/>
    </row>
    <row r="4">
      <c r="A4" s="2"/>
      <c r="B4" s="2"/>
      <c r="C4" s="3"/>
      <c r="D4" s="17"/>
      <c r="E4" s="18"/>
      <c r="F4" s="18"/>
      <c r="G4" s="19"/>
      <c r="H4" s="19"/>
      <c r="I4" s="6"/>
      <c r="J4" s="6"/>
      <c r="K4" s="5"/>
      <c r="L4" s="5"/>
      <c r="M4" s="6"/>
      <c r="N4" s="6"/>
      <c r="O4" s="5"/>
      <c r="P4" s="5"/>
      <c r="Q4" s="6"/>
      <c r="R4" s="6"/>
      <c r="S4" s="22"/>
      <c r="T4" s="23"/>
      <c r="U4" s="24"/>
      <c r="V4" s="8"/>
      <c r="W4" s="8"/>
      <c r="X4" s="8"/>
      <c r="Y4" s="8"/>
      <c r="Z4" s="8"/>
      <c r="AA4" s="8"/>
      <c r="AB4" s="8"/>
    </row>
    <row r="5">
      <c r="A5" s="2"/>
      <c r="B5" s="2"/>
      <c r="C5" s="3"/>
      <c r="D5" s="17"/>
      <c r="E5" s="25"/>
      <c r="F5" s="26"/>
      <c r="G5" s="27"/>
      <c r="H5" s="27"/>
      <c r="I5" s="364"/>
      <c r="J5" s="30"/>
      <c r="K5" s="31"/>
      <c r="L5" s="32"/>
      <c r="M5" s="30"/>
      <c r="N5" s="30"/>
      <c r="O5" s="33"/>
      <c r="P5" s="33"/>
      <c r="Q5" s="26"/>
      <c r="R5" s="26"/>
      <c r="S5" s="32"/>
      <c r="T5" s="601" t="s">
        <v>42</v>
      </c>
      <c r="U5" s="10"/>
      <c r="V5" s="11"/>
      <c r="Y5" s="8"/>
      <c r="Z5" s="8"/>
      <c r="AA5" s="8"/>
      <c r="AB5" s="8"/>
    </row>
    <row r="6">
      <c r="A6" s="34" t="s">
        <v>1</v>
      </c>
      <c r="B6" s="34" t="s">
        <v>2</v>
      </c>
      <c r="C6" s="34" t="s">
        <v>3</v>
      </c>
      <c r="D6" s="37" t="s">
        <v>4</v>
      </c>
      <c r="E6" s="37" t="s">
        <v>5</v>
      </c>
      <c r="F6" s="34" t="s">
        <v>6</v>
      </c>
      <c r="G6" s="38" t="s">
        <v>1</v>
      </c>
      <c r="H6" s="38" t="s">
        <v>7</v>
      </c>
      <c r="I6" s="34" t="s">
        <v>8</v>
      </c>
      <c r="J6" s="34" t="s">
        <v>9</v>
      </c>
      <c r="K6" s="39" t="s">
        <v>10</v>
      </c>
      <c r="L6" s="40" t="s">
        <v>11</v>
      </c>
      <c r="M6" s="41" t="s">
        <v>12</v>
      </c>
      <c r="N6" s="42" t="s">
        <v>13</v>
      </c>
      <c r="O6" s="43" t="s">
        <v>14</v>
      </c>
      <c r="P6" s="44" t="s">
        <v>15</v>
      </c>
      <c r="Q6" s="45" t="s">
        <v>16</v>
      </c>
      <c r="R6" s="46" t="s">
        <v>17</v>
      </c>
      <c r="S6" s="48" t="s">
        <v>19</v>
      </c>
      <c r="T6" s="49" t="s">
        <v>20</v>
      </c>
      <c r="U6" s="50">
        <f>SUM(K7:K92)</f>
        <v>3650</v>
      </c>
      <c r="V6" s="51"/>
      <c r="Y6" s="8"/>
      <c r="Z6" s="8"/>
      <c r="AA6" s="8"/>
      <c r="AB6" s="8"/>
    </row>
    <row r="7">
      <c r="A7" s="53" t="s">
        <v>48</v>
      </c>
      <c r="B7" s="53" t="s">
        <v>49</v>
      </c>
      <c r="C7" s="91"/>
      <c r="D7" s="83"/>
      <c r="E7" s="56" t="s">
        <v>109</v>
      </c>
      <c r="F7" s="53" t="s">
        <v>721</v>
      </c>
      <c r="G7" s="608" t="s">
        <v>3270</v>
      </c>
      <c r="H7" s="609" t="s">
        <v>3271</v>
      </c>
      <c r="I7" s="476">
        <v>1.599618739E10</v>
      </c>
      <c r="J7" s="53" t="s">
        <v>38</v>
      </c>
      <c r="K7" s="86"/>
      <c r="L7" s="93"/>
      <c r="M7" s="61"/>
      <c r="N7" s="94">
        <v>350.0</v>
      </c>
      <c r="O7" s="87"/>
      <c r="P7" s="64"/>
      <c r="Q7" s="88"/>
      <c r="R7" s="89"/>
      <c r="S7" s="80">
        <v>50.0</v>
      </c>
      <c r="T7" s="69" t="s">
        <v>12</v>
      </c>
      <c r="U7" s="70">
        <f>SUM(M7:M93)</f>
        <v>1297</v>
      </c>
      <c r="V7" s="8"/>
      <c r="Y7" s="8"/>
      <c r="Z7" s="8"/>
      <c r="AA7" s="8"/>
      <c r="AB7" s="8"/>
    </row>
    <row r="8" ht="16.5" customHeight="1">
      <c r="A8" s="53" t="s">
        <v>48</v>
      </c>
      <c r="B8" s="53" t="s">
        <v>49</v>
      </c>
      <c r="C8" s="54"/>
      <c r="D8" s="120" t="s">
        <v>3272</v>
      </c>
      <c r="E8" s="56" t="s">
        <v>93</v>
      </c>
      <c r="F8" s="53" t="s">
        <v>59</v>
      </c>
      <c r="G8" s="405" t="s">
        <v>3273</v>
      </c>
      <c r="H8" s="150" t="s">
        <v>1663</v>
      </c>
      <c r="I8" s="76">
        <v>4.5995356E9</v>
      </c>
      <c r="J8" s="53" t="s">
        <v>38</v>
      </c>
      <c r="K8" s="59"/>
      <c r="L8" s="77"/>
      <c r="M8" s="97"/>
      <c r="N8" s="62"/>
      <c r="O8" s="43"/>
      <c r="P8" s="44"/>
      <c r="Q8" s="45">
        <v>250.0</v>
      </c>
      <c r="R8" s="78"/>
      <c r="S8" s="80">
        <v>50.0</v>
      </c>
      <c r="T8" s="44" t="s">
        <v>15</v>
      </c>
      <c r="U8" s="81">
        <f>SUM(P7:P92)</f>
        <v>2040</v>
      </c>
      <c r="V8" s="8"/>
      <c r="Y8" s="8"/>
      <c r="Z8" s="8"/>
      <c r="AA8" s="8"/>
      <c r="AB8" s="8"/>
    </row>
    <row r="9">
      <c r="A9" s="53" t="s">
        <v>48</v>
      </c>
      <c r="B9" s="53" t="s">
        <v>49</v>
      </c>
      <c r="C9" s="72"/>
      <c r="D9" s="73" t="s">
        <v>3274</v>
      </c>
      <c r="E9" s="56" t="s">
        <v>129</v>
      </c>
      <c r="F9" s="53" t="s">
        <v>721</v>
      </c>
      <c r="G9" s="405" t="s">
        <v>3275</v>
      </c>
      <c r="H9" s="150" t="s">
        <v>3276</v>
      </c>
      <c r="I9" s="476" t="s">
        <v>3277</v>
      </c>
      <c r="J9" s="53" t="s">
        <v>38</v>
      </c>
      <c r="K9" s="59">
        <v>350.0</v>
      </c>
      <c r="L9" s="77"/>
      <c r="M9" s="61"/>
      <c r="N9" s="62"/>
      <c r="O9" s="43"/>
      <c r="P9" s="44"/>
      <c r="Q9" s="45"/>
      <c r="R9" s="78"/>
      <c r="S9" s="80">
        <v>100.0</v>
      </c>
      <c r="T9" s="43" t="s">
        <v>22</v>
      </c>
      <c r="U9" s="90">
        <f>SUM(O7:O92)</f>
        <v>2600</v>
      </c>
      <c r="V9" s="8"/>
      <c r="Y9" s="8"/>
      <c r="Z9" s="8"/>
      <c r="AA9" s="8"/>
      <c r="AB9" s="8"/>
    </row>
    <row r="10">
      <c r="A10" s="53" t="s">
        <v>48</v>
      </c>
      <c r="B10" s="53" t="s">
        <v>49</v>
      </c>
      <c r="C10" s="72"/>
      <c r="D10" s="73" t="s">
        <v>3278</v>
      </c>
      <c r="E10" s="56" t="s">
        <v>3146</v>
      </c>
      <c r="F10" s="53" t="s">
        <v>721</v>
      </c>
      <c r="G10" s="405" t="s">
        <v>3279</v>
      </c>
      <c r="H10" s="150"/>
      <c r="I10" s="92" t="s">
        <v>3280</v>
      </c>
      <c r="J10" s="53" t="s">
        <v>70</v>
      </c>
      <c r="K10" s="59">
        <v>350.0</v>
      </c>
      <c r="L10" s="77"/>
      <c r="M10" s="61"/>
      <c r="N10" s="62"/>
      <c r="O10" s="87"/>
      <c r="P10" s="64"/>
      <c r="Q10" s="88"/>
      <c r="R10" s="89"/>
      <c r="S10" s="80">
        <v>50.0</v>
      </c>
      <c r="T10" s="95" t="s">
        <v>42</v>
      </c>
      <c r="U10" s="389">
        <f>U6+U7+U8+U9</f>
        <v>9587</v>
      </c>
      <c r="V10" s="8"/>
      <c r="W10" s="8"/>
      <c r="X10" s="8"/>
      <c r="Y10" s="8"/>
      <c r="Z10" s="8"/>
      <c r="AA10" s="8"/>
      <c r="AB10" s="8"/>
    </row>
    <row r="11">
      <c r="A11" s="53" t="s">
        <v>48</v>
      </c>
      <c r="B11" s="53" t="s">
        <v>87</v>
      </c>
      <c r="C11" s="72"/>
      <c r="D11" s="73" t="s">
        <v>3281</v>
      </c>
      <c r="E11" s="56" t="s">
        <v>51</v>
      </c>
      <c r="F11" s="53" t="s">
        <v>1703</v>
      </c>
      <c r="G11" s="405" t="s">
        <v>3282</v>
      </c>
      <c r="H11" s="74" t="s">
        <v>1035</v>
      </c>
      <c r="I11" s="76" t="s">
        <v>3283</v>
      </c>
      <c r="J11" s="53" t="s">
        <v>38</v>
      </c>
      <c r="K11" s="59"/>
      <c r="L11" s="77"/>
      <c r="M11" s="61"/>
      <c r="N11" s="62"/>
      <c r="O11" s="87">
        <v>550.0</v>
      </c>
      <c r="P11" s="64"/>
      <c r="Q11" s="88"/>
      <c r="R11" s="89"/>
      <c r="S11" s="269">
        <v>550.0</v>
      </c>
      <c r="V11" s="8"/>
      <c r="W11" s="8"/>
      <c r="X11" s="8"/>
      <c r="Y11" s="8"/>
      <c r="Z11" s="8"/>
      <c r="AA11" s="8"/>
      <c r="AB11" s="8"/>
    </row>
    <row r="12">
      <c r="A12" s="53" t="s">
        <v>48</v>
      </c>
      <c r="B12" s="53" t="s">
        <v>49</v>
      </c>
      <c r="C12" s="54"/>
      <c r="D12" s="73" t="s">
        <v>3284</v>
      </c>
      <c r="E12" s="56" t="s">
        <v>72</v>
      </c>
      <c r="F12" s="53" t="s">
        <v>721</v>
      </c>
      <c r="G12" s="516" t="s">
        <v>3285</v>
      </c>
      <c r="H12" s="74"/>
      <c r="I12" s="76" t="s">
        <v>3286</v>
      </c>
      <c r="J12" s="53" t="s">
        <v>70</v>
      </c>
      <c r="K12" s="59">
        <v>700.0</v>
      </c>
      <c r="L12" s="105"/>
      <c r="M12" s="61"/>
      <c r="N12" s="106"/>
      <c r="O12" s="43"/>
      <c r="P12" s="44"/>
      <c r="Q12" s="45"/>
      <c r="R12" s="78"/>
      <c r="S12" s="80">
        <v>100.0</v>
      </c>
      <c r="T12" s="52" t="s">
        <v>21</v>
      </c>
      <c r="U12" s="10"/>
      <c r="V12" s="11"/>
      <c r="W12" s="8"/>
      <c r="X12" s="8"/>
      <c r="Y12" s="8"/>
      <c r="Z12" s="8"/>
      <c r="AA12" s="8"/>
      <c r="AB12" s="8"/>
    </row>
    <row r="13">
      <c r="A13" s="53" t="s">
        <v>48</v>
      </c>
      <c r="B13" s="53" t="s">
        <v>49</v>
      </c>
      <c r="C13" s="54"/>
      <c r="D13" s="73" t="s">
        <v>3287</v>
      </c>
      <c r="E13" s="56" t="s">
        <v>76</v>
      </c>
      <c r="F13" s="53" t="s">
        <v>59</v>
      </c>
      <c r="G13" s="369" t="s">
        <v>3288</v>
      </c>
      <c r="H13" s="553" t="s">
        <v>3289</v>
      </c>
      <c r="I13" s="476">
        <v>6.899732195E9</v>
      </c>
      <c r="J13" s="53" t="s">
        <v>70</v>
      </c>
      <c r="K13" s="59">
        <v>250.0</v>
      </c>
      <c r="L13" s="60"/>
      <c r="M13" s="61"/>
      <c r="N13" s="62"/>
      <c r="O13" s="87"/>
      <c r="P13" s="64"/>
      <c r="Q13" s="88"/>
      <c r="R13" s="89"/>
      <c r="S13" s="80">
        <v>125.0</v>
      </c>
      <c r="T13" s="603" t="s">
        <v>307</v>
      </c>
      <c r="U13" s="604">
        <f>SUM(N7:N90)</f>
        <v>1650</v>
      </c>
      <c r="V13" s="8"/>
      <c r="W13" s="8"/>
      <c r="X13" s="8"/>
      <c r="Y13" s="8"/>
      <c r="Z13" s="8"/>
      <c r="AA13" s="8"/>
      <c r="AB13" s="8"/>
    </row>
    <row r="14">
      <c r="A14" s="53" t="s">
        <v>48</v>
      </c>
      <c r="B14" s="53" t="s">
        <v>49</v>
      </c>
      <c r="C14" s="72"/>
      <c r="D14" s="73" t="s">
        <v>3290</v>
      </c>
      <c r="E14" s="56" t="s">
        <v>129</v>
      </c>
      <c r="F14" s="53" t="s">
        <v>721</v>
      </c>
      <c r="G14" s="516" t="s">
        <v>3291</v>
      </c>
      <c r="H14" s="500" t="s">
        <v>613</v>
      </c>
      <c r="I14" s="476">
        <v>4.398007766E9</v>
      </c>
      <c r="J14" s="53" t="s">
        <v>38</v>
      </c>
      <c r="K14" s="59"/>
      <c r="L14" s="109"/>
      <c r="M14" s="61"/>
      <c r="N14" s="62"/>
      <c r="O14" s="87">
        <v>350.0</v>
      </c>
      <c r="P14" s="64"/>
      <c r="Q14" s="88"/>
      <c r="R14" s="89"/>
      <c r="S14" s="80">
        <v>50.0</v>
      </c>
      <c r="T14" s="40" t="s">
        <v>11</v>
      </c>
      <c r="U14" s="82">
        <f>SUM(L7:L90)</f>
        <v>2000</v>
      </c>
      <c r="V14" s="8"/>
      <c r="W14" s="8"/>
      <c r="X14" s="110"/>
      <c r="Y14" s="8"/>
      <c r="Z14" s="8"/>
      <c r="AA14" s="8"/>
      <c r="AB14" s="8"/>
    </row>
    <row r="15" ht="15.75" customHeight="1">
      <c r="A15" s="53" t="s">
        <v>48</v>
      </c>
      <c r="B15" s="53" t="s">
        <v>49</v>
      </c>
      <c r="C15" s="72"/>
      <c r="D15" s="73" t="s">
        <v>3292</v>
      </c>
      <c r="E15" s="56" t="s">
        <v>129</v>
      </c>
      <c r="F15" s="53" t="s">
        <v>721</v>
      </c>
      <c r="G15" s="455" t="s">
        <v>3293</v>
      </c>
      <c r="H15" s="74" t="s">
        <v>2085</v>
      </c>
      <c r="I15" s="365">
        <v>2.1965183913E10</v>
      </c>
      <c r="J15" s="53" t="s">
        <v>38</v>
      </c>
      <c r="K15" s="59"/>
      <c r="L15" s="77"/>
      <c r="M15" s="111"/>
      <c r="N15" s="62"/>
      <c r="O15" s="63"/>
      <c r="P15" s="64">
        <v>490.0</v>
      </c>
      <c r="Q15" s="88"/>
      <c r="R15" s="66"/>
      <c r="S15" s="80">
        <v>100.0</v>
      </c>
      <c r="T15" s="45" t="s">
        <v>16</v>
      </c>
      <c r="U15" s="73">
        <f>SUM(Q7:Q90)</f>
        <v>1100</v>
      </c>
      <c r="V15" s="8"/>
      <c r="W15" s="8"/>
      <c r="X15" s="8"/>
      <c r="Y15" s="8"/>
      <c r="Z15" s="8"/>
      <c r="AA15" s="8"/>
      <c r="AB15" s="8"/>
    </row>
    <row r="16" ht="17.25" customHeight="1">
      <c r="A16" s="53" t="s">
        <v>48</v>
      </c>
      <c r="B16" s="53" t="s">
        <v>49</v>
      </c>
      <c r="C16" s="72"/>
      <c r="D16" s="73"/>
      <c r="E16" s="56" t="s">
        <v>121</v>
      </c>
      <c r="F16" s="53" t="s">
        <v>303</v>
      </c>
      <c r="G16" s="405" t="s">
        <v>3294</v>
      </c>
      <c r="H16" s="500" t="s">
        <v>3295</v>
      </c>
      <c r="I16" s="365">
        <v>1.1997854925E10</v>
      </c>
      <c r="J16" s="53" t="s">
        <v>70</v>
      </c>
      <c r="K16" s="59"/>
      <c r="L16" s="77"/>
      <c r="M16" s="111">
        <v>100.0</v>
      </c>
      <c r="N16" s="62"/>
      <c r="O16" s="87"/>
      <c r="P16" s="64"/>
      <c r="Q16" s="88"/>
      <c r="R16" s="89"/>
      <c r="S16" s="80">
        <v>50.0</v>
      </c>
      <c r="T16" s="95" t="s">
        <v>21</v>
      </c>
      <c r="U16" s="96">
        <f>SUM(U13:U15)</f>
        <v>4750</v>
      </c>
      <c r="V16" s="8"/>
      <c r="W16" s="8"/>
      <c r="X16" s="8"/>
      <c r="Y16" s="8"/>
      <c r="Z16" s="8"/>
      <c r="AA16" s="8"/>
      <c r="AB16" s="8"/>
    </row>
    <row r="17">
      <c r="A17" s="53" t="s">
        <v>48</v>
      </c>
      <c r="B17" s="53"/>
      <c r="C17" s="72"/>
      <c r="D17" s="83"/>
      <c r="E17" s="56"/>
      <c r="F17" s="53" t="s">
        <v>721</v>
      </c>
      <c r="G17" s="74" t="s">
        <v>3296</v>
      </c>
      <c r="H17" s="74" t="s">
        <v>3297</v>
      </c>
      <c r="I17" s="365">
        <v>2.1970132195E10</v>
      </c>
      <c r="J17" s="53"/>
      <c r="K17" s="59"/>
      <c r="L17" s="77"/>
      <c r="M17" s="61">
        <v>350.0</v>
      </c>
      <c r="N17" s="115"/>
      <c r="O17" s="87"/>
      <c r="P17" s="64"/>
      <c r="Q17" s="88"/>
      <c r="R17" s="89"/>
      <c r="S17" s="80">
        <v>50.0</v>
      </c>
      <c r="T17" s="8"/>
      <c r="U17" s="8"/>
      <c r="V17" s="8"/>
      <c r="Y17" s="8"/>
      <c r="Z17" s="8"/>
      <c r="AA17" s="8"/>
      <c r="AB17" s="8"/>
    </row>
    <row r="18">
      <c r="A18" s="53" t="s">
        <v>48</v>
      </c>
      <c r="B18" s="53" t="s">
        <v>49</v>
      </c>
      <c r="C18" s="72"/>
      <c r="D18" s="73"/>
      <c r="E18" s="84"/>
      <c r="F18" s="53" t="s">
        <v>721</v>
      </c>
      <c r="G18" s="74" t="s">
        <v>3298</v>
      </c>
      <c r="H18" s="74" t="s">
        <v>3299</v>
      </c>
      <c r="I18" s="92" t="s">
        <v>3300</v>
      </c>
      <c r="J18" s="53"/>
      <c r="K18" s="59"/>
      <c r="L18" s="77">
        <v>350.0</v>
      </c>
      <c r="M18" s="61"/>
      <c r="N18" s="115"/>
      <c r="O18" s="87"/>
      <c r="P18" s="64"/>
      <c r="Q18" s="88"/>
      <c r="R18" s="89"/>
      <c r="S18" s="80">
        <v>50.0</v>
      </c>
      <c r="T18" s="8"/>
      <c r="U18" s="8"/>
      <c r="V18" s="8"/>
      <c r="W18" s="8"/>
      <c r="X18" s="8"/>
      <c r="Y18" s="8"/>
      <c r="Z18" s="8"/>
      <c r="AA18" s="8"/>
      <c r="AB18" s="8"/>
    </row>
    <row r="19">
      <c r="A19" s="53"/>
      <c r="B19" s="53" t="s">
        <v>187</v>
      </c>
      <c r="C19" s="72"/>
      <c r="D19" s="73" t="s">
        <v>188</v>
      </c>
      <c r="E19" s="56" t="s">
        <v>93</v>
      </c>
      <c r="F19" s="53" t="s">
        <v>721</v>
      </c>
      <c r="G19" s="405" t="s">
        <v>3301</v>
      </c>
      <c r="H19" s="74"/>
      <c r="I19" s="92">
        <v>2.1982773615E10</v>
      </c>
      <c r="J19" s="53" t="s">
        <v>38</v>
      </c>
      <c r="K19" s="59"/>
      <c r="L19" s="77"/>
      <c r="M19" s="61"/>
      <c r="N19" s="106"/>
      <c r="O19" s="87" t="s">
        <v>187</v>
      </c>
      <c r="P19" s="64"/>
      <c r="Q19" s="88"/>
      <c r="R19" s="89"/>
      <c r="S19" s="80" t="s">
        <v>188</v>
      </c>
      <c r="T19" s="8"/>
      <c r="U19" s="8"/>
      <c r="V19" s="8"/>
      <c r="W19" s="8"/>
      <c r="X19" s="8"/>
      <c r="Y19" s="8"/>
      <c r="Z19" s="8"/>
      <c r="AA19" s="8"/>
      <c r="AB19" s="8"/>
    </row>
    <row r="20">
      <c r="A20" s="53" t="s">
        <v>48</v>
      </c>
      <c r="B20" s="53" t="s">
        <v>49</v>
      </c>
      <c r="C20" s="72"/>
      <c r="D20" s="73" t="s">
        <v>3302</v>
      </c>
      <c r="E20" s="56" t="s">
        <v>63</v>
      </c>
      <c r="F20" s="53" t="s">
        <v>721</v>
      </c>
      <c r="G20" s="405" t="s">
        <v>3303</v>
      </c>
      <c r="H20" s="74" t="s">
        <v>3304</v>
      </c>
      <c r="I20" s="76" t="s">
        <v>3305</v>
      </c>
      <c r="J20" s="53" t="s">
        <v>38</v>
      </c>
      <c r="K20" s="59"/>
      <c r="L20" s="77">
        <v>700.0</v>
      </c>
      <c r="M20" s="61"/>
      <c r="N20" s="62"/>
      <c r="O20" s="87"/>
      <c r="P20" s="64"/>
      <c r="Q20" s="88"/>
      <c r="R20" s="89"/>
      <c r="S20" s="80">
        <v>100.0</v>
      </c>
      <c r="T20" s="102" t="s">
        <v>26</v>
      </c>
      <c r="W20" s="8"/>
      <c r="X20" s="8"/>
      <c r="Y20" s="8"/>
      <c r="Z20" s="8"/>
      <c r="AA20" s="8"/>
      <c r="AB20" s="8"/>
    </row>
    <row r="21" ht="17.25" customHeight="1">
      <c r="A21" s="53" t="s">
        <v>48</v>
      </c>
      <c r="B21" s="53" t="s">
        <v>49</v>
      </c>
      <c r="C21" s="72"/>
      <c r="D21" s="121" t="s">
        <v>3306</v>
      </c>
      <c r="E21" s="56" t="s">
        <v>76</v>
      </c>
      <c r="F21" s="53" t="s">
        <v>721</v>
      </c>
      <c r="G21" s="405" t="s">
        <v>3307</v>
      </c>
      <c r="H21" s="74" t="s">
        <v>3308</v>
      </c>
      <c r="I21" s="92" t="s">
        <v>3309</v>
      </c>
      <c r="J21" s="53" t="s">
        <v>70</v>
      </c>
      <c r="K21" s="116"/>
      <c r="L21" s="77"/>
      <c r="M21" s="61"/>
      <c r="N21" s="62">
        <v>350.0</v>
      </c>
      <c r="O21" s="87"/>
      <c r="P21" s="64"/>
      <c r="Q21" s="88"/>
      <c r="R21" s="89"/>
      <c r="S21" s="80">
        <v>50.0</v>
      </c>
      <c r="T21" s="104" t="s">
        <v>17</v>
      </c>
      <c r="U21" s="90">
        <f>SUM(R7:R90)</f>
        <v>0</v>
      </c>
      <c r="V21" s="8"/>
      <c r="W21" s="8"/>
      <c r="X21" s="8"/>
      <c r="Y21" s="8"/>
      <c r="Z21" s="8"/>
      <c r="AA21" s="8"/>
      <c r="AB21" s="8"/>
    </row>
    <row r="22" ht="15.75" customHeight="1">
      <c r="A22" s="53" t="s">
        <v>48</v>
      </c>
      <c r="B22" s="53" t="s">
        <v>49</v>
      </c>
      <c r="C22" s="72"/>
      <c r="D22" s="54"/>
      <c r="E22" s="84"/>
      <c r="F22" s="53" t="s">
        <v>721</v>
      </c>
      <c r="G22" s="74" t="s">
        <v>3310</v>
      </c>
      <c r="H22" s="74"/>
      <c r="I22" s="76" t="s">
        <v>3311</v>
      </c>
      <c r="J22" s="53"/>
      <c r="K22" s="59">
        <v>350.0</v>
      </c>
      <c r="L22" s="60"/>
      <c r="M22" s="97"/>
      <c r="N22" s="106"/>
      <c r="O22" s="87"/>
      <c r="P22" s="64"/>
      <c r="Q22" s="88"/>
      <c r="R22" s="89"/>
      <c r="S22" s="80">
        <v>50.0</v>
      </c>
      <c r="T22" s="98" t="s">
        <v>27</v>
      </c>
      <c r="U22" s="99">
        <f>SUM(U21)</f>
        <v>0</v>
      </c>
      <c r="V22" s="8"/>
      <c r="W22" s="8"/>
      <c r="X22" s="8"/>
      <c r="Y22" s="8"/>
      <c r="Z22" s="8"/>
      <c r="AA22" s="8"/>
      <c r="AB22" s="8"/>
    </row>
    <row r="23">
      <c r="A23" s="53" t="s">
        <v>48</v>
      </c>
      <c r="B23" s="53" t="s">
        <v>49</v>
      </c>
      <c r="C23" s="54"/>
      <c r="D23" s="73" t="s">
        <v>3312</v>
      </c>
      <c r="E23" s="56" t="s">
        <v>129</v>
      </c>
      <c r="F23" s="53" t="s">
        <v>721</v>
      </c>
      <c r="G23" s="405" t="s">
        <v>3313</v>
      </c>
      <c r="H23" s="74" t="s">
        <v>3314</v>
      </c>
      <c r="I23" s="365">
        <v>3.299126882E9</v>
      </c>
      <c r="J23" s="53" t="s">
        <v>38</v>
      </c>
      <c r="K23" s="86"/>
      <c r="L23" s="77"/>
      <c r="M23" s="118"/>
      <c r="N23" s="62"/>
      <c r="O23" s="87"/>
      <c r="P23" s="64">
        <v>350.0</v>
      </c>
      <c r="Q23" s="65"/>
      <c r="R23" s="66"/>
      <c r="S23" s="80">
        <v>50.0</v>
      </c>
      <c r="T23" s="8"/>
      <c r="U23" s="8"/>
      <c r="V23" s="8"/>
      <c r="W23" s="8"/>
      <c r="X23" s="8"/>
      <c r="Y23" s="8"/>
      <c r="Z23" s="8"/>
      <c r="AA23" s="8"/>
      <c r="AB23" s="8"/>
    </row>
    <row r="24">
      <c r="A24" s="53" t="s">
        <v>48</v>
      </c>
      <c r="B24" s="53" t="s">
        <v>49</v>
      </c>
      <c r="C24" s="54"/>
      <c r="D24" s="73" t="s">
        <v>3315</v>
      </c>
      <c r="E24" s="56" t="s">
        <v>93</v>
      </c>
      <c r="F24" s="53" t="s">
        <v>59</v>
      </c>
      <c r="G24" s="405" t="s">
        <v>3316</v>
      </c>
      <c r="H24" s="74" t="s">
        <v>3317</v>
      </c>
      <c r="I24" s="117" t="s">
        <v>3318</v>
      </c>
      <c r="J24" s="53" t="s">
        <v>38</v>
      </c>
      <c r="K24" s="59">
        <v>250.0</v>
      </c>
      <c r="L24" s="77"/>
      <c r="M24" s="111"/>
      <c r="N24" s="62"/>
      <c r="O24" s="87"/>
      <c r="P24" s="64"/>
      <c r="Q24" s="88"/>
      <c r="R24" s="89"/>
      <c r="S24" s="80">
        <v>50.0</v>
      </c>
      <c r="T24" s="8"/>
      <c r="U24" s="8"/>
      <c r="V24" s="8"/>
      <c r="W24" s="8"/>
      <c r="X24" s="8"/>
      <c r="Y24" s="8"/>
      <c r="Z24" s="8"/>
      <c r="AA24" s="8"/>
      <c r="AB24" s="8"/>
    </row>
    <row r="25">
      <c r="A25" s="53" t="s">
        <v>48</v>
      </c>
      <c r="B25" s="53" t="s">
        <v>49</v>
      </c>
      <c r="C25" s="54"/>
      <c r="D25" s="73" t="s">
        <v>3319</v>
      </c>
      <c r="E25" s="56" t="s">
        <v>500</v>
      </c>
      <c r="F25" s="53" t="s">
        <v>105</v>
      </c>
      <c r="G25" s="405" t="s">
        <v>3320</v>
      </c>
      <c r="H25" s="74"/>
      <c r="I25" s="476" t="s">
        <v>3321</v>
      </c>
      <c r="J25" s="53" t="s">
        <v>38</v>
      </c>
      <c r="K25" s="119"/>
      <c r="L25" s="77"/>
      <c r="M25" s="61">
        <v>350.0</v>
      </c>
      <c r="N25" s="115"/>
      <c r="O25" s="87"/>
      <c r="P25" s="64"/>
      <c r="Q25" s="88"/>
      <c r="R25" s="89"/>
      <c r="S25" s="80">
        <v>50.0</v>
      </c>
      <c r="T25" s="8"/>
      <c r="U25" s="8"/>
      <c r="V25" s="8"/>
      <c r="W25" s="8"/>
      <c r="X25" s="8"/>
      <c r="Y25" s="8"/>
      <c r="Z25" s="8"/>
      <c r="AA25" s="8"/>
      <c r="AB25" s="8"/>
    </row>
    <row r="26">
      <c r="A26" s="53" t="s">
        <v>48</v>
      </c>
      <c r="B26" s="53" t="s">
        <v>49</v>
      </c>
      <c r="C26" s="54"/>
      <c r="D26" s="120" t="s">
        <v>3322</v>
      </c>
      <c r="E26" s="56" t="s">
        <v>109</v>
      </c>
      <c r="F26" s="53" t="s">
        <v>721</v>
      </c>
      <c r="G26" s="481" t="s">
        <v>3323</v>
      </c>
      <c r="H26" s="605" t="s">
        <v>96</v>
      </c>
      <c r="I26" s="365">
        <v>6.281630112E9</v>
      </c>
      <c r="J26" s="53" t="s">
        <v>38</v>
      </c>
      <c r="K26" s="59"/>
      <c r="L26" s="77"/>
      <c r="M26" s="61">
        <v>350.0</v>
      </c>
      <c r="N26" s="62"/>
      <c r="O26" s="87"/>
      <c r="P26" s="64"/>
      <c r="Q26" s="88"/>
      <c r="R26" s="89"/>
      <c r="S26" s="80">
        <v>50.0</v>
      </c>
      <c r="T26" s="8"/>
      <c r="U26" s="8"/>
      <c r="V26" s="8"/>
      <c r="W26" s="8"/>
      <c r="X26" s="8"/>
      <c r="Y26" s="8"/>
      <c r="Z26" s="8"/>
      <c r="AA26" s="8"/>
      <c r="AB26" s="8"/>
    </row>
    <row r="27">
      <c r="A27" s="53" t="s">
        <v>48</v>
      </c>
      <c r="B27" s="53" t="s">
        <v>49</v>
      </c>
      <c r="C27" s="72"/>
      <c r="D27" s="120" t="s">
        <v>3324</v>
      </c>
      <c r="E27" s="56" t="s">
        <v>3146</v>
      </c>
      <c r="F27" s="53" t="s">
        <v>94</v>
      </c>
      <c r="G27" s="405" t="s">
        <v>3325</v>
      </c>
      <c r="H27" s="74" t="s">
        <v>3295</v>
      </c>
      <c r="I27" s="365">
        <v>1.9996204654E10</v>
      </c>
      <c r="J27" s="53" t="s">
        <v>70</v>
      </c>
      <c r="K27" s="59"/>
      <c r="L27" s="60"/>
      <c r="M27" s="61">
        <v>147.0</v>
      </c>
      <c r="N27" s="62"/>
      <c r="O27" s="87"/>
      <c r="P27" s="64"/>
      <c r="Q27" s="88"/>
      <c r="R27" s="89"/>
      <c r="S27" s="80">
        <v>50.0</v>
      </c>
      <c r="T27" s="606" t="s">
        <v>3210</v>
      </c>
      <c r="U27" s="96">
        <f>SUM(U16+U10+U22)</f>
        <v>14337</v>
      </c>
      <c r="V27" s="8"/>
      <c r="W27" s="8"/>
      <c r="X27" s="8"/>
      <c r="Y27" s="8"/>
      <c r="Z27" s="8"/>
      <c r="AA27" s="8"/>
      <c r="AB27" s="8"/>
    </row>
    <row r="28">
      <c r="A28" s="53" t="s">
        <v>48</v>
      </c>
      <c r="B28" s="53" t="s">
        <v>49</v>
      </c>
      <c r="C28" s="121"/>
      <c r="D28" s="120" t="s">
        <v>3326</v>
      </c>
      <c r="E28" s="56" t="s">
        <v>63</v>
      </c>
      <c r="F28" s="53" t="s">
        <v>721</v>
      </c>
      <c r="G28" s="405" t="s">
        <v>3327</v>
      </c>
      <c r="H28" s="74" t="s">
        <v>3328</v>
      </c>
      <c r="I28" s="117" t="s">
        <v>1046</v>
      </c>
      <c r="J28" s="53" t="s">
        <v>38</v>
      </c>
      <c r="K28" s="59"/>
      <c r="L28" s="77"/>
      <c r="M28" s="61"/>
      <c r="N28" s="62">
        <v>350.0</v>
      </c>
      <c r="O28" s="43"/>
      <c r="P28" s="44"/>
      <c r="Q28" s="45"/>
      <c r="R28" s="78"/>
      <c r="S28" s="80">
        <v>50.0</v>
      </c>
      <c r="T28" s="8"/>
      <c r="U28" s="8"/>
      <c r="V28" s="8"/>
      <c r="W28" s="8"/>
      <c r="X28" s="8"/>
      <c r="Y28" s="8"/>
      <c r="Z28" s="8"/>
      <c r="AA28" s="8"/>
      <c r="AB28" s="8"/>
    </row>
    <row r="29">
      <c r="A29" s="53" t="s">
        <v>57</v>
      </c>
      <c r="B29" s="53" t="s">
        <v>187</v>
      </c>
      <c r="C29" s="72"/>
      <c r="D29" s="120" t="s">
        <v>188</v>
      </c>
      <c r="E29" s="56" t="s">
        <v>72</v>
      </c>
      <c r="F29" s="53" t="s">
        <v>721</v>
      </c>
      <c r="G29" s="299" t="s">
        <v>3329</v>
      </c>
      <c r="H29" s="122"/>
      <c r="I29" s="117" t="s">
        <v>3330</v>
      </c>
      <c r="J29" s="53" t="s">
        <v>38</v>
      </c>
      <c r="K29" s="59"/>
      <c r="L29" s="77"/>
      <c r="M29" s="111" t="s">
        <v>488</v>
      </c>
      <c r="N29" s="62"/>
      <c r="O29" s="87"/>
      <c r="P29" s="64"/>
      <c r="Q29" s="88"/>
      <c r="R29" s="89"/>
      <c r="S29" s="80" t="s">
        <v>188</v>
      </c>
      <c r="T29" s="8"/>
      <c r="U29" s="8"/>
      <c r="V29" s="8"/>
      <c r="W29" s="8"/>
      <c r="X29" s="8"/>
      <c r="Y29" s="8"/>
      <c r="Z29" s="8"/>
      <c r="AA29" s="8"/>
      <c r="AB29" s="8"/>
    </row>
    <row r="30">
      <c r="A30" s="53" t="s">
        <v>57</v>
      </c>
      <c r="B30" s="53" t="s">
        <v>187</v>
      </c>
      <c r="C30" s="124"/>
      <c r="D30" s="73" t="s">
        <v>188</v>
      </c>
      <c r="E30" s="56" t="s">
        <v>72</v>
      </c>
      <c r="F30" s="53" t="s">
        <v>721</v>
      </c>
      <c r="G30" s="405" t="s">
        <v>3331</v>
      </c>
      <c r="H30" s="74"/>
      <c r="I30" s="117" t="s">
        <v>3330</v>
      </c>
      <c r="J30" s="53" t="s">
        <v>38</v>
      </c>
      <c r="K30" s="59"/>
      <c r="L30" s="77"/>
      <c r="M30" s="111" t="s">
        <v>488</v>
      </c>
      <c r="N30" s="62"/>
      <c r="O30" s="87"/>
      <c r="P30" s="64"/>
      <c r="Q30" s="88"/>
      <c r="R30" s="89"/>
      <c r="S30" s="56" t="s">
        <v>188</v>
      </c>
      <c r="T30" s="8"/>
      <c r="U30" s="8"/>
      <c r="V30" s="8"/>
      <c r="W30" s="8"/>
      <c r="X30" s="8"/>
      <c r="Y30" s="8"/>
      <c r="Z30" s="8"/>
      <c r="AA30" s="8"/>
      <c r="AB30" s="8"/>
    </row>
    <row r="31">
      <c r="A31" s="53" t="s">
        <v>57</v>
      </c>
      <c r="B31" s="53" t="s">
        <v>187</v>
      </c>
      <c r="C31" s="72"/>
      <c r="D31" s="142" t="s">
        <v>188</v>
      </c>
      <c r="E31" s="56" t="s">
        <v>72</v>
      </c>
      <c r="F31" s="53" t="s">
        <v>721</v>
      </c>
      <c r="G31" s="405" t="s">
        <v>3332</v>
      </c>
      <c r="H31" s="74"/>
      <c r="I31" s="117" t="s">
        <v>3330</v>
      </c>
      <c r="J31" s="53" t="s">
        <v>38</v>
      </c>
      <c r="K31" s="59"/>
      <c r="L31" s="77"/>
      <c r="M31" s="111" t="s">
        <v>488</v>
      </c>
      <c r="N31" s="62"/>
      <c r="O31" s="63"/>
      <c r="P31" s="112"/>
      <c r="Q31" s="65"/>
      <c r="R31" s="66"/>
      <c r="S31" s="56" t="s">
        <v>188</v>
      </c>
      <c r="T31" s="8"/>
      <c r="U31" s="8"/>
      <c r="V31" s="8"/>
      <c r="W31" s="8"/>
      <c r="X31" s="8"/>
      <c r="Y31" s="8"/>
      <c r="Z31" s="8"/>
      <c r="AA31" s="8"/>
      <c r="AB31" s="8"/>
    </row>
    <row r="32">
      <c r="A32" s="53" t="s">
        <v>48</v>
      </c>
      <c r="B32" s="53" t="s">
        <v>49</v>
      </c>
      <c r="C32" s="72"/>
      <c r="D32" s="126"/>
      <c r="E32" s="56" t="s">
        <v>2677</v>
      </c>
      <c r="F32" s="53" t="s">
        <v>721</v>
      </c>
      <c r="G32" s="405" t="s">
        <v>3333</v>
      </c>
      <c r="H32" s="74" t="s">
        <v>3334</v>
      </c>
      <c r="I32" s="117" t="s">
        <v>3335</v>
      </c>
      <c r="J32" s="53" t="s">
        <v>38</v>
      </c>
      <c r="K32" s="59"/>
      <c r="L32" s="77"/>
      <c r="M32" s="97"/>
      <c r="N32" s="62">
        <v>600.0</v>
      </c>
      <c r="O32" s="43"/>
      <c r="P32" s="44"/>
      <c r="Q32" s="45"/>
      <c r="R32" s="78"/>
      <c r="S32" s="56">
        <v>300.0</v>
      </c>
      <c r="T32" s="8"/>
      <c r="U32" s="8"/>
      <c r="V32" s="8"/>
      <c r="W32" s="8"/>
      <c r="X32" s="8"/>
      <c r="Y32" s="8"/>
      <c r="Z32" s="8"/>
      <c r="AA32" s="8"/>
      <c r="AB32" s="8"/>
    </row>
    <row r="33">
      <c r="A33" s="53" t="s">
        <v>48</v>
      </c>
      <c r="B33" s="53" t="s">
        <v>49</v>
      </c>
      <c r="C33" s="54"/>
      <c r="D33" s="126"/>
      <c r="E33" s="56" t="s">
        <v>93</v>
      </c>
      <c r="F33" s="53" t="s">
        <v>721</v>
      </c>
      <c r="G33" s="405" t="s">
        <v>3336</v>
      </c>
      <c r="H33" s="74" t="s">
        <v>3337</v>
      </c>
      <c r="I33" s="365">
        <v>6.796758141E9</v>
      </c>
      <c r="J33" s="53" t="s">
        <v>38</v>
      </c>
      <c r="K33" s="86"/>
      <c r="L33" s="77"/>
      <c r="M33" s="61"/>
      <c r="N33" s="62"/>
      <c r="O33" s="87"/>
      <c r="P33" s="64"/>
      <c r="Q33" s="88">
        <v>350.0</v>
      </c>
      <c r="R33" s="89"/>
      <c r="S33" s="56">
        <v>50.0</v>
      </c>
      <c r="T33" s="8"/>
      <c r="U33" s="8"/>
      <c r="V33" s="8"/>
      <c r="W33" s="8"/>
      <c r="X33" s="8"/>
      <c r="Y33" s="8"/>
      <c r="Z33" s="8"/>
      <c r="AA33" s="8"/>
      <c r="AB33" s="8"/>
    </row>
    <row r="34">
      <c r="A34" s="53" t="s">
        <v>48</v>
      </c>
      <c r="B34" s="53" t="s">
        <v>49</v>
      </c>
      <c r="C34" s="54"/>
      <c r="D34" s="120" t="s">
        <v>3338</v>
      </c>
      <c r="E34" s="56" t="s">
        <v>93</v>
      </c>
      <c r="F34" s="53" t="s">
        <v>59</v>
      </c>
      <c r="G34" s="587" t="s">
        <v>3339</v>
      </c>
      <c r="H34" s="150" t="s">
        <v>3340</v>
      </c>
      <c r="I34" s="117">
        <v>1.1996232325E10</v>
      </c>
      <c r="J34" s="53" t="s">
        <v>38</v>
      </c>
      <c r="K34" s="86"/>
      <c r="L34" s="77"/>
      <c r="M34" s="61"/>
      <c r="N34" s="62"/>
      <c r="O34" s="87"/>
      <c r="P34" s="64"/>
      <c r="Q34" s="88">
        <v>500.0</v>
      </c>
      <c r="R34" s="89"/>
      <c r="S34" s="56">
        <v>100.0</v>
      </c>
      <c r="T34" s="8"/>
      <c r="U34" s="8"/>
      <c r="V34" s="8"/>
      <c r="W34" s="8"/>
      <c r="X34" s="8"/>
      <c r="Y34" s="8"/>
      <c r="Z34" s="8"/>
      <c r="AA34" s="8"/>
      <c r="AB34" s="8"/>
    </row>
    <row r="35">
      <c r="A35" s="53" t="s">
        <v>48</v>
      </c>
      <c r="B35" s="53" t="s">
        <v>49</v>
      </c>
      <c r="C35" s="54"/>
      <c r="D35" s="120" t="s">
        <v>3341</v>
      </c>
      <c r="E35" s="56" t="s">
        <v>93</v>
      </c>
      <c r="F35" s="53" t="s">
        <v>721</v>
      </c>
      <c r="G35" s="610" t="s">
        <v>3342</v>
      </c>
      <c r="H35" s="129" t="s">
        <v>3343</v>
      </c>
      <c r="I35" s="365">
        <v>1.1953995112E10</v>
      </c>
      <c r="J35" s="53" t="s">
        <v>38</v>
      </c>
      <c r="K35" s="59"/>
      <c r="L35" s="77"/>
      <c r="M35" s="61"/>
      <c r="N35" s="106"/>
      <c r="O35" s="63"/>
      <c r="P35" s="64">
        <v>350.0</v>
      </c>
      <c r="Q35" s="65"/>
      <c r="R35" s="66"/>
      <c r="S35" s="56">
        <v>50.0</v>
      </c>
      <c r="T35" s="8"/>
      <c r="U35" s="8"/>
      <c r="V35" s="8"/>
      <c r="W35" s="8"/>
      <c r="X35" s="8"/>
      <c r="Y35" s="8"/>
      <c r="Z35" s="8"/>
      <c r="AA35" s="8"/>
      <c r="AB35" s="8"/>
    </row>
    <row r="36">
      <c r="A36" s="53" t="s">
        <v>48</v>
      </c>
      <c r="B36" s="53" t="s">
        <v>49</v>
      </c>
      <c r="C36" s="72"/>
      <c r="D36" s="120" t="s">
        <v>3344</v>
      </c>
      <c r="E36" s="56" t="s">
        <v>29</v>
      </c>
      <c r="F36" s="53" t="s">
        <v>721</v>
      </c>
      <c r="G36" s="405" t="s">
        <v>3345</v>
      </c>
      <c r="H36" s="74" t="s">
        <v>3346</v>
      </c>
      <c r="I36" s="117" t="s">
        <v>3347</v>
      </c>
      <c r="J36" s="53" t="s">
        <v>70</v>
      </c>
      <c r="K36" s="59"/>
      <c r="L36" s="77">
        <v>600.0</v>
      </c>
      <c r="M36" s="61"/>
      <c r="N36" s="62"/>
      <c r="O36" s="130"/>
      <c r="P36" s="131"/>
      <c r="Q36" s="132"/>
      <c r="R36" s="133"/>
      <c r="S36" s="56">
        <v>100.0</v>
      </c>
      <c r="T36" s="8"/>
      <c r="U36" s="8"/>
      <c r="V36" s="8"/>
      <c r="W36" s="8"/>
      <c r="X36" s="8"/>
      <c r="Y36" s="8"/>
      <c r="Z36" s="8"/>
      <c r="AA36" s="8"/>
      <c r="AB36" s="8"/>
    </row>
    <row r="37">
      <c r="A37" s="53"/>
      <c r="B37" s="53" t="s">
        <v>187</v>
      </c>
      <c r="C37" s="72"/>
      <c r="D37" s="120" t="s">
        <v>188</v>
      </c>
      <c r="E37" s="56" t="s">
        <v>3146</v>
      </c>
      <c r="F37" s="53" t="s">
        <v>94</v>
      </c>
      <c r="G37" s="405" t="s">
        <v>3348</v>
      </c>
      <c r="H37" s="74"/>
      <c r="I37" s="56" t="s">
        <v>3349</v>
      </c>
      <c r="J37" s="53" t="s">
        <v>70</v>
      </c>
      <c r="K37" s="119"/>
      <c r="L37" s="77" t="s">
        <v>488</v>
      </c>
      <c r="M37" s="61"/>
      <c r="N37" s="62"/>
      <c r="O37" s="87"/>
      <c r="P37" s="64"/>
      <c r="Q37" s="88"/>
      <c r="R37" s="89"/>
      <c r="S37" s="56" t="s">
        <v>188</v>
      </c>
      <c r="T37" s="8"/>
      <c r="U37" s="8"/>
      <c r="V37" s="8"/>
      <c r="W37" s="8"/>
      <c r="X37" s="8"/>
      <c r="Y37" s="8"/>
      <c r="Z37" s="8"/>
      <c r="AA37" s="8"/>
      <c r="AB37" s="8"/>
    </row>
    <row r="38">
      <c r="A38" s="53" t="s">
        <v>48</v>
      </c>
      <c r="B38" s="53" t="s">
        <v>49</v>
      </c>
      <c r="C38" s="72"/>
      <c r="D38" s="73" t="s">
        <v>3350</v>
      </c>
      <c r="E38" s="56" t="s">
        <v>38</v>
      </c>
      <c r="F38" s="53" t="s">
        <v>721</v>
      </c>
      <c r="G38" s="405" t="s">
        <v>3351</v>
      </c>
      <c r="H38" s="74" t="s">
        <v>3352</v>
      </c>
      <c r="I38" s="117">
        <v>4.198296464E9</v>
      </c>
      <c r="J38" s="53" t="s">
        <v>70</v>
      </c>
      <c r="K38" s="59"/>
      <c r="L38" s="77"/>
      <c r="M38" s="97"/>
      <c r="N38" s="134"/>
      <c r="O38" s="87">
        <v>350.0</v>
      </c>
      <c r="P38" s="64"/>
      <c r="Q38" s="88"/>
      <c r="R38" s="89"/>
      <c r="S38" s="56">
        <v>50.0</v>
      </c>
      <c r="T38" s="8"/>
      <c r="U38" s="8"/>
      <c r="V38" s="8"/>
      <c r="W38" s="8"/>
      <c r="X38" s="8"/>
      <c r="Y38" s="8"/>
      <c r="Z38" s="8"/>
      <c r="AA38" s="8"/>
      <c r="AB38" s="8"/>
    </row>
    <row r="39">
      <c r="A39" s="53" t="s">
        <v>48</v>
      </c>
      <c r="B39" s="53" t="s">
        <v>49</v>
      </c>
      <c r="C39" s="72"/>
      <c r="D39" s="55"/>
      <c r="E39" s="56"/>
      <c r="F39" s="53" t="s">
        <v>721</v>
      </c>
      <c r="G39" s="74" t="s">
        <v>3353</v>
      </c>
      <c r="H39" s="74"/>
      <c r="I39" s="117" t="s">
        <v>3354</v>
      </c>
      <c r="J39" s="103"/>
      <c r="K39" s="59">
        <v>350.0</v>
      </c>
      <c r="L39" s="105"/>
      <c r="M39" s="61"/>
      <c r="N39" s="135"/>
      <c r="O39" s="87"/>
      <c r="P39" s="64"/>
      <c r="Q39" s="88"/>
      <c r="R39" s="89"/>
      <c r="S39" s="56">
        <v>50.0</v>
      </c>
      <c r="T39" s="8"/>
      <c r="U39" s="8"/>
      <c r="V39" s="8"/>
      <c r="W39" s="8"/>
      <c r="X39" s="8"/>
      <c r="Y39" s="8"/>
      <c r="Z39" s="8"/>
      <c r="AA39" s="8"/>
      <c r="AB39" s="8"/>
    </row>
    <row r="40">
      <c r="A40" s="53" t="s">
        <v>48</v>
      </c>
      <c r="B40" s="53" t="s">
        <v>49</v>
      </c>
      <c r="C40" s="54"/>
      <c r="D40" s="136"/>
      <c r="E40" s="84"/>
      <c r="F40" s="53" t="s">
        <v>721</v>
      </c>
      <c r="G40" s="496" t="s">
        <v>3355</v>
      </c>
      <c r="H40" s="496"/>
      <c r="I40" s="365" t="s">
        <v>3354</v>
      </c>
      <c r="J40" s="103"/>
      <c r="K40" s="86">
        <v>350.0</v>
      </c>
      <c r="L40" s="77"/>
      <c r="M40" s="61"/>
      <c r="N40" s="134"/>
      <c r="O40" s="87"/>
      <c r="P40" s="64"/>
      <c r="Q40" s="88"/>
      <c r="R40" s="89"/>
      <c r="S40" s="56">
        <v>50.0</v>
      </c>
      <c r="T40" s="8"/>
      <c r="U40" s="8"/>
      <c r="V40" s="8"/>
      <c r="W40" s="8"/>
      <c r="X40" s="8"/>
      <c r="Y40" s="8"/>
      <c r="Z40" s="8"/>
      <c r="AA40" s="8"/>
      <c r="AB40" s="8"/>
    </row>
    <row r="41">
      <c r="A41" s="53" t="s">
        <v>48</v>
      </c>
      <c r="B41" s="53" t="s">
        <v>49</v>
      </c>
      <c r="C41" s="54"/>
      <c r="D41" s="73" t="s">
        <v>3356</v>
      </c>
      <c r="E41" s="56" t="s">
        <v>2677</v>
      </c>
      <c r="F41" s="53" t="s">
        <v>721</v>
      </c>
      <c r="G41" s="405" t="s">
        <v>3357</v>
      </c>
      <c r="H41" s="74"/>
      <c r="I41" s="117" t="s">
        <v>3358</v>
      </c>
      <c r="J41" s="53" t="s">
        <v>38</v>
      </c>
      <c r="K41" s="59">
        <v>350.0</v>
      </c>
      <c r="L41" s="77"/>
      <c r="M41" s="61"/>
      <c r="N41" s="140"/>
      <c r="O41" s="87"/>
      <c r="P41" s="64"/>
      <c r="Q41" s="88"/>
      <c r="R41" s="89"/>
      <c r="S41" s="56">
        <v>50.0</v>
      </c>
      <c r="T41" s="8"/>
      <c r="U41" s="8"/>
      <c r="V41" s="8"/>
      <c r="W41" s="8"/>
      <c r="X41" s="8"/>
      <c r="Y41" s="8"/>
      <c r="Z41" s="8"/>
      <c r="AA41" s="8"/>
      <c r="AB41" s="8"/>
    </row>
    <row r="42">
      <c r="A42" s="53" t="s">
        <v>48</v>
      </c>
      <c r="B42" s="53" t="s">
        <v>49</v>
      </c>
      <c r="C42" s="72"/>
      <c r="D42" s="73" t="s">
        <v>3359</v>
      </c>
      <c r="E42" s="56" t="s">
        <v>72</v>
      </c>
      <c r="F42" s="53" t="s">
        <v>721</v>
      </c>
      <c r="G42" s="405" t="s">
        <v>3360</v>
      </c>
      <c r="H42" s="74" t="s">
        <v>206</v>
      </c>
      <c r="I42" s="365" t="s">
        <v>3361</v>
      </c>
      <c r="J42" s="53" t="s">
        <v>70</v>
      </c>
      <c r="K42" s="86"/>
      <c r="L42" s="77"/>
      <c r="M42" s="61"/>
      <c r="N42" s="141"/>
      <c r="O42" s="87">
        <v>350.0</v>
      </c>
      <c r="P42" s="64"/>
      <c r="Q42" s="88"/>
      <c r="R42" s="89"/>
      <c r="S42" s="56">
        <v>50.0</v>
      </c>
      <c r="T42" s="8"/>
      <c r="U42" s="8"/>
      <c r="V42" s="8"/>
      <c r="W42" s="8"/>
      <c r="X42" s="8"/>
      <c r="Y42" s="8"/>
      <c r="Z42" s="8"/>
      <c r="AA42" s="8"/>
      <c r="AB42" s="8"/>
    </row>
    <row r="43">
      <c r="A43" s="53" t="s">
        <v>48</v>
      </c>
      <c r="B43" s="53" t="s">
        <v>49</v>
      </c>
      <c r="C43" s="72"/>
      <c r="D43" s="142" t="s">
        <v>3362</v>
      </c>
      <c r="E43" s="56" t="s">
        <v>38</v>
      </c>
      <c r="F43" s="53" t="s">
        <v>721</v>
      </c>
      <c r="G43" s="405" t="s">
        <v>3363</v>
      </c>
      <c r="H43" s="74" t="s">
        <v>3364</v>
      </c>
      <c r="I43" s="117" t="s">
        <v>3365</v>
      </c>
      <c r="J43" s="53" t="s">
        <v>70</v>
      </c>
      <c r="K43" s="59">
        <v>350.0</v>
      </c>
      <c r="L43" s="105"/>
      <c r="M43" s="61"/>
      <c r="N43" s="141"/>
      <c r="O43" s="87"/>
      <c r="P43" s="64"/>
      <c r="Q43" s="88"/>
      <c r="R43" s="89"/>
      <c r="S43" s="56">
        <v>50.0</v>
      </c>
      <c r="T43" s="8"/>
      <c r="U43" s="8"/>
      <c r="V43" s="8"/>
      <c r="W43" s="8"/>
      <c r="X43" s="8"/>
      <c r="Y43" s="8"/>
      <c r="Z43" s="8"/>
      <c r="AA43" s="8"/>
      <c r="AB43" s="8"/>
    </row>
    <row r="44">
      <c r="A44" s="53" t="s">
        <v>48</v>
      </c>
      <c r="B44" s="53" t="s">
        <v>49</v>
      </c>
      <c r="C44" s="72"/>
      <c r="D44" s="55"/>
      <c r="E44" s="56" t="s">
        <v>109</v>
      </c>
      <c r="F44" s="53" t="s">
        <v>721</v>
      </c>
      <c r="G44" s="430" t="s">
        <v>3366</v>
      </c>
      <c r="H44" s="143"/>
      <c r="I44" s="117" t="s">
        <v>3367</v>
      </c>
      <c r="J44" s="53" t="s">
        <v>38</v>
      </c>
      <c r="K44" s="59"/>
      <c r="L44" s="77">
        <v>350.0</v>
      </c>
      <c r="M44" s="123"/>
      <c r="N44" s="141"/>
      <c r="O44" s="63"/>
      <c r="P44" s="112"/>
      <c r="Q44" s="65"/>
      <c r="R44" s="66"/>
      <c r="S44" s="56">
        <v>50.0</v>
      </c>
      <c r="T44" s="8"/>
      <c r="U44" s="8"/>
      <c r="V44" s="8"/>
      <c r="W44" s="8"/>
      <c r="X44" s="8"/>
      <c r="Y44" s="8"/>
      <c r="Z44" s="8"/>
      <c r="AA44" s="8"/>
      <c r="AB44" s="8"/>
    </row>
    <row r="45">
      <c r="A45" s="53" t="s">
        <v>48</v>
      </c>
      <c r="B45" s="53" t="s">
        <v>49</v>
      </c>
      <c r="C45" s="54"/>
      <c r="D45" s="55"/>
      <c r="E45" s="56" t="s">
        <v>76</v>
      </c>
      <c r="F45" s="53" t="s">
        <v>721</v>
      </c>
      <c r="G45" s="405" t="s">
        <v>3368</v>
      </c>
      <c r="H45" s="74" t="s">
        <v>3369</v>
      </c>
      <c r="I45" s="117">
        <v>5.185361663E9</v>
      </c>
      <c r="J45" s="53" t="s">
        <v>70</v>
      </c>
      <c r="K45" s="59"/>
      <c r="L45" s="77"/>
      <c r="M45" s="145"/>
      <c r="N45" s="141"/>
      <c r="O45" s="87">
        <v>300.0</v>
      </c>
      <c r="P45" s="64"/>
      <c r="Q45" s="88"/>
      <c r="R45" s="89"/>
      <c r="S45" s="56">
        <v>150.0</v>
      </c>
      <c r="T45" s="8"/>
      <c r="U45" s="8"/>
      <c r="V45" s="8"/>
      <c r="W45" s="8"/>
      <c r="X45" s="8"/>
      <c r="Y45" s="8"/>
      <c r="Z45" s="8"/>
      <c r="AA45" s="8"/>
      <c r="AB45" s="8"/>
    </row>
    <row r="46">
      <c r="A46" s="53" t="s">
        <v>48</v>
      </c>
      <c r="B46" s="53" t="s">
        <v>49</v>
      </c>
      <c r="C46" s="72"/>
      <c r="D46" s="55"/>
      <c r="E46" s="56" t="s">
        <v>2677</v>
      </c>
      <c r="F46" s="53" t="s">
        <v>721</v>
      </c>
      <c r="G46" s="405" t="s">
        <v>3370</v>
      </c>
      <c r="H46" s="74" t="s">
        <v>76</v>
      </c>
      <c r="I46" s="117">
        <v>5.189584385E9</v>
      </c>
      <c r="J46" s="53" t="s">
        <v>38</v>
      </c>
      <c r="K46" s="59"/>
      <c r="L46" s="77"/>
      <c r="M46" s="145"/>
      <c r="N46" s="141"/>
      <c r="O46" s="43">
        <v>350.0</v>
      </c>
      <c r="P46" s="44"/>
      <c r="Q46" s="45"/>
      <c r="R46" s="78"/>
      <c r="S46" s="56">
        <v>50.0</v>
      </c>
      <c r="T46" s="8"/>
      <c r="U46" s="8"/>
      <c r="V46" s="8"/>
      <c r="W46" s="8"/>
      <c r="X46" s="8"/>
      <c r="Y46" s="8"/>
      <c r="Z46" s="8"/>
      <c r="AA46" s="8"/>
      <c r="AB46" s="8"/>
    </row>
    <row r="47">
      <c r="A47" s="53" t="s">
        <v>48</v>
      </c>
      <c r="B47" s="53" t="s">
        <v>49</v>
      </c>
      <c r="C47" s="72"/>
      <c r="D47" s="125"/>
      <c r="E47" s="56"/>
      <c r="F47" s="53" t="s">
        <v>59</v>
      </c>
      <c r="G47" s="611" t="s">
        <v>3371</v>
      </c>
      <c r="H47" s="74" t="s">
        <v>3162</v>
      </c>
      <c r="I47" s="373" t="s">
        <v>3372</v>
      </c>
      <c r="J47" s="53"/>
      <c r="K47" s="86"/>
      <c r="L47" s="77"/>
      <c r="M47" s="145"/>
      <c r="N47" s="141"/>
      <c r="O47" s="63"/>
      <c r="P47" s="64">
        <v>250.0</v>
      </c>
      <c r="Q47" s="65"/>
      <c r="R47" s="66"/>
      <c r="S47" s="56">
        <v>50.0</v>
      </c>
      <c r="T47" s="8"/>
      <c r="U47" s="8"/>
      <c r="V47" s="8"/>
      <c r="W47" s="8"/>
      <c r="X47" s="8"/>
      <c r="Y47" s="8"/>
      <c r="Z47" s="8"/>
      <c r="AA47" s="8"/>
      <c r="AB47" s="8"/>
    </row>
    <row r="48">
      <c r="A48" s="53" t="s">
        <v>48</v>
      </c>
      <c r="B48" s="53" t="s">
        <v>49</v>
      </c>
      <c r="C48" s="72"/>
      <c r="D48" s="147"/>
      <c r="E48" s="56" t="s">
        <v>72</v>
      </c>
      <c r="F48" s="53" t="s">
        <v>721</v>
      </c>
      <c r="G48" s="612" t="s">
        <v>3373</v>
      </c>
      <c r="H48" s="74" t="s">
        <v>222</v>
      </c>
      <c r="I48" s="365">
        <v>2.2997004307E10</v>
      </c>
      <c r="J48" s="53" t="s">
        <v>70</v>
      </c>
      <c r="K48" s="86"/>
      <c r="L48" s="77"/>
      <c r="M48" s="148"/>
      <c r="N48" s="141"/>
      <c r="O48" s="87">
        <v>350.0</v>
      </c>
      <c r="P48" s="64"/>
      <c r="Q48" s="65"/>
      <c r="R48" s="66"/>
      <c r="S48" s="56">
        <v>50.0</v>
      </c>
      <c r="T48" s="8"/>
      <c r="U48" s="8"/>
      <c r="V48" s="8"/>
      <c r="W48" s="8"/>
      <c r="X48" s="8"/>
      <c r="Y48" s="8"/>
      <c r="Z48" s="8"/>
      <c r="AA48" s="8"/>
      <c r="AB48" s="8"/>
    </row>
    <row r="49">
      <c r="A49" s="53" t="s">
        <v>48</v>
      </c>
      <c r="B49" s="53" t="s">
        <v>49</v>
      </c>
      <c r="C49" s="72"/>
      <c r="D49" s="54"/>
      <c r="E49" s="56" t="s">
        <v>29</v>
      </c>
      <c r="F49" s="53" t="s">
        <v>59</v>
      </c>
      <c r="G49" s="412" t="s">
        <v>3374</v>
      </c>
      <c r="H49" s="74" t="s">
        <v>624</v>
      </c>
      <c r="I49" s="365">
        <v>2.1969919223E10</v>
      </c>
      <c r="J49" s="53" t="s">
        <v>70</v>
      </c>
      <c r="K49" s="59"/>
      <c r="L49" s="105"/>
      <c r="M49" s="145"/>
      <c r="N49" s="149"/>
      <c r="O49" s="87"/>
      <c r="P49" s="64">
        <v>250.0</v>
      </c>
      <c r="Q49" s="88"/>
      <c r="R49" s="89"/>
      <c r="S49" s="56">
        <v>50.0</v>
      </c>
      <c r="T49" s="8"/>
      <c r="U49" s="8"/>
      <c r="V49" s="8"/>
      <c r="W49" s="8"/>
      <c r="X49" s="8"/>
      <c r="Y49" s="8"/>
      <c r="Z49" s="8"/>
      <c r="AA49" s="8"/>
      <c r="AB49" s="8"/>
    </row>
    <row r="50">
      <c r="A50" s="53" t="s">
        <v>48</v>
      </c>
      <c r="B50" s="53" t="s">
        <v>49</v>
      </c>
      <c r="C50" s="72"/>
      <c r="D50" s="72"/>
      <c r="E50" s="56" t="s">
        <v>2677</v>
      </c>
      <c r="F50" s="53" t="s">
        <v>721</v>
      </c>
      <c r="G50" s="572" t="s">
        <v>3375</v>
      </c>
      <c r="H50" s="150" t="s">
        <v>3376</v>
      </c>
      <c r="I50" s="365">
        <v>8.893669187E9</v>
      </c>
      <c r="J50" s="53" t="s">
        <v>38</v>
      </c>
      <c r="K50" s="139"/>
      <c r="L50" s="77"/>
      <c r="M50" s="145"/>
      <c r="N50" s="141"/>
      <c r="O50" s="63"/>
      <c r="P50" s="64">
        <v>350.0</v>
      </c>
      <c r="Q50" s="65"/>
      <c r="R50" s="66"/>
      <c r="S50" s="56">
        <v>50.0</v>
      </c>
      <c r="T50" s="8"/>
      <c r="U50" s="8"/>
      <c r="V50" s="8"/>
      <c r="W50" s="8"/>
      <c r="X50" s="8"/>
      <c r="Y50" s="8"/>
      <c r="Z50" s="8"/>
      <c r="AA50" s="8"/>
      <c r="AB50" s="8"/>
    </row>
    <row r="51">
      <c r="A51" s="53" t="s">
        <v>48</v>
      </c>
      <c r="B51" s="53" t="s">
        <v>49</v>
      </c>
      <c r="C51" s="72"/>
      <c r="D51" s="72"/>
      <c r="E51" s="151" t="s">
        <v>72</v>
      </c>
      <c r="F51" s="53" t="s">
        <v>721</v>
      </c>
      <c r="G51" s="405" t="s">
        <v>3377</v>
      </c>
      <c r="H51" s="74"/>
      <c r="I51" s="117" t="s">
        <v>3330</v>
      </c>
      <c r="J51" s="53" t="s">
        <v>38</v>
      </c>
      <c r="K51" s="59"/>
      <c r="L51" s="152"/>
      <c r="M51" s="145" t="s">
        <v>488</v>
      </c>
      <c r="N51" s="149"/>
      <c r="O51" s="87"/>
      <c r="P51" s="64"/>
      <c r="Q51" s="88"/>
      <c r="R51" s="89"/>
      <c r="S51" s="80" t="s">
        <v>188</v>
      </c>
      <c r="T51" s="8"/>
      <c r="U51" s="8"/>
      <c r="V51" s="8"/>
      <c r="W51" s="8"/>
      <c r="X51" s="8"/>
      <c r="Y51" s="8"/>
      <c r="Z51" s="8"/>
      <c r="AA51" s="8"/>
      <c r="AB51" s="8"/>
    </row>
    <row r="52">
      <c r="A52" s="53"/>
      <c r="B52" s="53"/>
      <c r="C52" s="72"/>
      <c r="D52" s="72"/>
      <c r="E52" s="25"/>
      <c r="F52" s="53"/>
      <c r="G52" s="153"/>
      <c r="H52" s="153"/>
      <c r="I52" s="117"/>
      <c r="J52" s="103"/>
      <c r="K52" s="59"/>
      <c r="L52" s="77"/>
      <c r="M52" s="145"/>
      <c r="N52" s="155"/>
      <c r="O52" s="87"/>
      <c r="P52" s="64"/>
      <c r="Q52" s="88"/>
      <c r="R52" s="89"/>
      <c r="S52" s="56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3"/>
      <c r="B53" s="53"/>
      <c r="C53" s="72"/>
      <c r="D53" s="72"/>
      <c r="E53" s="25"/>
      <c r="F53" s="53"/>
      <c r="G53" s="74"/>
      <c r="H53" s="74"/>
      <c r="I53" s="117"/>
      <c r="J53" s="103"/>
      <c r="K53" s="156"/>
      <c r="L53" s="77"/>
      <c r="M53" s="145"/>
      <c r="N53" s="141"/>
      <c r="O53" s="130"/>
      <c r="P53" s="131"/>
      <c r="Q53" s="132"/>
      <c r="R53" s="133"/>
      <c r="S53" s="56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3"/>
      <c r="B54" s="53"/>
      <c r="C54" s="72"/>
      <c r="D54" s="72"/>
      <c r="E54" s="25"/>
      <c r="F54" s="53"/>
      <c r="G54" s="74"/>
      <c r="H54" s="74"/>
      <c r="I54" s="117"/>
      <c r="J54" s="103"/>
      <c r="K54" s="157"/>
      <c r="L54" s="77"/>
      <c r="M54" s="145"/>
      <c r="N54" s="149"/>
      <c r="O54" s="130"/>
      <c r="P54" s="131"/>
      <c r="Q54" s="132"/>
      <c r="R54" s="133"/>
      <c r="S54" s="56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3"/>
      <c r="B55" s="53"/>
      <c r="C55" s="72"/>
      <c r="D55" s="72"/>
      <c r="E55" s="25"/>
      <c r="F55" s="53"/>
      <c r="G55" s="74"/>
      <c r="H55" s="74"/>
      <c r="I55" s="117"/>
      <c r="J55" s="103"/>
      <c r="K55" s="156"/>
      <c r="L55" s="77"/>
      <c r="M55" s="158"/>
      <c r="N55" s="149"/>
      <c r="O55" s="87"/>
      <c r="P55" s="64"/>
      <c r="Q55" s="88"/>
      <c r="R55" s="89"/>
      <c r="S55" s="56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3"/>
      <c r="B56" s="53"/>
      <c r="C56" s="72"/>
      <c r="D56" s="121"/>
      <c r="E56" s="25"/>
      <c r="F56" s="53"/>
      <c r="G56" s="74"/>
      <c r="H56" s="74"/>
      <c r="I56" s="117"/>
      <c r="J56" s="103"/>
      <c r="K56" s="156"/>
      <c r="L56" s="77"/>
      <c r="M56" s="145"/>
      <c r="N56" s="155"/>
      <c r="O56" s="63"/>
      <c r="P56" s="112"/>
      <c r="Q56" s="65"/>
      <c r="R56" s="66"/>
      <c r="S56" s="56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3"/>
      <c r="B57" s="53"/>
      <c r="C57" s="54"/>
      <c r="D57" s="72"/>
      <c r="E57" s="25"/>
      <c r="F57" s="53"/>
      <c r="G57" s="74"/>
      <c r="H57" s="74"/>
      <c r="I57" s="117"/>
      <c r="J57" s="103"/>
      <c r="K57" s="156"/>
      <c r="L57" s="77"/>
      <c r="M57" s="145"/>
      <c r="N57" s="149"/>
      <c r="O57" s="63"/>
      <c r="P57" s="112"/>
      <c r="Q57" s="65"/>
      <c r="R57" s="66"/>
      <c r="S57" s="56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3"/>
      <c r="B58" s="53"/>
      <c r="C58" s="72"/>
      <c r="D58" s="72"/>
      <c r="E58" s="25"/>
      <c r="F58" s="53"/>
      <c r="G58" s="74"/>
      <c r="H58" s="74"/>
      <c r="I58" s="117"/>
      <c r="J58" s="103"/>
      <c r="K58" s="156"/>
      <c r="L58" s="105"/>
      <c r="M58" s="145"/>
      <c r="N58" s="159"/>
      <c r="O58" s="63"/>
      <c r="P58" s="112"/>
      <c r="Q58" s="65"/>
      <c r="R58" s="66"/>
      <c r="S58" s="56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3"/>
      <c r="B59" s="53"/>
      <c r="C59" s="72"/>
      <c r="D59" s="72"/>
      <c r="E59" s="25"/>
      <c r="F59" s="53"/>
      <c r="G59" s="74"/>
      <c r="H59" s="74"/>
      <c r="I59" s="117"/>
      <c r="J59" s="103"/>
      <c r="K59" s="156"/>
      <c r="L59" s="77"/>
      <c r="M59" s="145"/>
      <c r="N59" s="159"/>
      <c r="O59" s="63"/>
      <c r="P59" s="112"/>
      <c r="Q59" s="65"/>
      <c r="R59" s="66"/>
      <c r="S59" s="56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3"/>
      <c r="B60" s="53"/>
      <c r="C60" s="72"/>
      <c r="D60" s="72"/>
      <c r="E60" s="25"/>
      <c r="F60" s="53"/>
      <c r="G60" s="74"/>
      <c r="H60" s="74"/>
      <c r="I60" s="117"/>
      <c r="J60" s="103"/>
      <c r="K60" s="156"/>
      <c r="L60" s="77"/>
      <c r="M60" s="148"/>
      <c r="N60" s="159"/>
      <c r="O60" s="87"/>
      <c r="P60" s="64"/>
      <c r="Q60" s="88"/>
      <c r="R60" s="89"/>
      <c r="S60" s="56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3"/>
      <c r="B61" s="53"/>
      <c r="C61" s="72"/>
      <c r="D61" s="72"/>
      <c r="E61" s="25"/>
      <c r="F61" s="53"/>
      <c r="G61" s="74"/>
      <c r="H61" s="74"/>
      <c r="I61" s="117"/>
      <c r="J61" s="103"/>
      <c r="K61" s="156"/>
      <c r="L61" s="105"/>
      <c r="M61" s="148"/>
      <c r="N61" s="159"/>
      <c r="O61" s="63"/>
      <c r="P61" s="112"/>
      <c r="Q61" s="65"/>
      <c r="R61" s="66"/>
      <c r="S61" s="161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3"/>
      <c r="B62" s="53"/>
      <c r="C62" s="72"/>
      <c r="D62" s="72"/>
      <c r="E62" s="25"/>
      <c r="F62" s="53"/>
      <c r="G62" s="74"/>
      <c r="H62" s="74"/>
      <c r="I62" s="117"/>
      <c r="J62" s="103"/>
      <c r="K62" s="157"/>
      <c r="L62" s="105"/>
      <c r="M62" s="145"/>
      <c r="N62" s="149"/>
      <c r="O62" s="87"/>
      <c r="P62" s="64"/>
      <c r="Q62" s="88"/>
      <c r="R62" s="89"/>
      <c r="S62" s="56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3"/>
      <c r="B63" s="53"/>
      <c r="C63" s="72"/>
      <c r="D63" s="72"/>
      <c r="E63" s="25"/>
      <c r="F63" s="53"/>
      <c r="G63" s="74"/>
      <c r="H63" s="74"/>
      <c r="I63" s="117"/>
      <c r="J63" s="103"/>
      <c r="K63" s="157"/>
      <c r="L63" s="105"/>
      <c r="M63" s="148"/>
      <c r="N63" s="155"/>
      <c r="O63" s="63"/>
      <c r="P63" s="112"/>
      <c r="Q63" s="65"/>
      <c r="R63" s="66"/>
      <c r="S63" s="56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3"/>
      <c r="B64" s="53"/>
      <c r="C64" s="72"/>
      <c r="D64" s="72"/>
      <c r="E64" s="25"/>
      <c r="F64" s="53"/>
      <c r="G64" s="74"/>
      <c r="H64" s="74"/>
      <c r="I64" s="117"/>
      <c r="J64" s="103"/>
      <c r="K64" s="156"/>
      <c r="L64" s="105"/>
      <c r="M64" s="148"/>
      <c r="N64" s="141"/>
      <c r="O64" s="63"/>
      <c r="P64" s="112"/>
      <c r="Q64" s="65"/>
      <c r="R64" s="66"/>
      <c r="S64" s="56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3"/>
      <c r="B65" s="53"/>
      <c r="C65" s="72"/>
      <c r="D65" s="72"/>
      <c r="E65" s="162"/>
      <c r="F65" s="53"/>
      <c r="G65" s="74"/>
      <c r="H65" s="74"/>
      <c r="I65" s="117"/>
      <c r="J65" s="103"/>
      <c r="K65" s="163"/>
      <c r="L65" s="105"/>
      <c r="M65" s="145"/>
      <c r="N65" s="149"/>
      <c r="O65" s="87"/>
      <c r="P65" s="64"/>
      <c r="Q65" s="88"/>
      <c r="R65" s="89"/>
      <c r="S65" s="56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3"/>
      <c r="B66" s="53"/>
      <c r="C66" s="72"/>
      <c r="D66" s="72"/>
      <c r="E66" s="162"/>
      <c r="F66" s="53"/>
      <c r="G66" s="74"/>
      <c r="H66" s="74"/>
      <c r="I66" s="117"/>
      <c r="J66" s="103"/>
      <c r="K66" s="164"/>
      <c r="L66" s="105"/>
      <c r="M66" s="148"/>
      <c r="N66" s="149"/>
      <c r="O66" s="63"/>
      <c r="P66" s="112"/>
      <c r="Q66" s="65"/>
      <c r="R66" s="66"/>
      <c r="S66" s="56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3"/>
      <c r="B67" s="53"/>
      <c r="C67" s="72"/>
      <c r="D67" s="72"/>
      <c r="E67" s="162"/>
      <c r="F67" s="53"/>
      <c r="G67" s="74"/>
      <c r="H67" s="74"/>
      <c r="I67" s="117"/>
      <c r="J67" s="103"/>
      <c r="K67" s="156"/>
      <c r="L67" s="105"/>
      <c r="M67" s="165"/>
      <c r="N67" s="149"/>
      <c r="O67" s="63"/>
      <c r="P67" s="112"/>
      <c r="Q67" s="65"/>
      <c r="R67" s="66"/>
      <c r="S67" s="80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3"/>
      <c r="B68" s="53"/>
      <c r="C68" s="72"/>
      <c r="D68" s="72"/>
      <c r="E68" s="162"/>
      <c r="F68" s="53"/>
      <c r="G68" s="74"/>
      <c r="H68" s="74"/>
      <c r="I68" s="117"/>
      <c r="J68" s="103"/>
      <c r="K68" s="163"/>
      <c r="L68" s="77"/>
      <c r="M68" s="148"/>
      <c r="N68" s="149"/>
      <c r="O68" s="63"/>
      <c r="P68" s="112"/>
      <c r="Q68" s="65"/>
      <c r="R68" s="66"/>
      <c r="S68" s="56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3"/>
      <c r="B69" s="53"/>
      <c r="C69" s="166"/>
      <c r="D69" s="167"/>
      <c r="E69" s="162"/>
      <c r="F69" s="53"/>
      <c r="G69" s="74"/>
      <c r="H69" s="74"/>
      <c r="I69" s="117"/>
      <c r="J69" s="103"/>
      <c r="K69" s="168"/>
      <c r="L69" s="77"/>
      <c r="M69" s="169"/>
      <c r="N69" s="170"/>
      <c r="O69" s="63"/>
      <c r="P69" s="112"/>
      <c r="Q69" s="65"/>
      <c r="R69" s="66"/>
      <c r="S69" s="56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3"/>
      <c r="B70" s="53"/>
      <c r="C70" s="166"/>
      <c r="D70" s="72"/>
      <c r="E70" s="162"/>
      <c r="F70" s="53"/>
      <c r="G70" s="74"/>
      <c r="H70" s="74"/>
      <c r="I70" s="117"/>
      <c r="J70" s="103"/>
      <c r="K70" s="171"/>
      <c r="L70" s="105"/>
      <c r="M70" s="169"/>
      <c r="N70" s="170"/>
      <c r="O70" s="130"/>
      <c r="P70" s="131"/>
      <c r="Q70" s="132"/>
      <c r="R70" s="133"/>
      <c r="S70" s="161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3"/>
      <c r="B71" s="53"/>
      <c r="C71" s="166"/>
      <c r="D71" s="83"/>
      <c r="E71" s="162"/>
      <c r="F71" s="53"/>
      <c r="G71" s="74"/>
      <c r="H71" s="74"/>
      <c r="I71" s="117"/>
      <c r="J71" s="103"/>
      <c r="K71" s="168"/>
      <c r="L71" s="105"/>
      <c r="M71" s="172"/>
      <c r="N71" s="170"/>
      <c r="O71" s="63"/>
      <c r="P71" s="112"/>
      <c r="Q71" s="65"/>
      <c r="R71" s="66"/>
      <c r="S71" s="161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3"/>
      <c r="B72" s="53"/>
      <c r="C72" s="166"/>
      <c r="D72" s="72"/>
      <c r="E72" s="162"/>
      <c r="F72" s="53"/>
      <c r="G72" s="74"/>
      <c r="H72" s="74"/>
      <c r="I72" s="117"/>
      <c r="J72" s="103"/>
      <c r="K72" s="168"/>
      <c r="L72" s="77"/>
      <c r="M72" s="169"/>
      <c r="N72" s="170"/>
      <c r="O72" s="63"/>
      <c r="P72" s="112"/>
      <c r="Q72" s="65"/>
      <c r="R72" s="66"/>
      <c r="S72" s="161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3"/>
      <c r="B73" s="53"/>
      <c r="C73" s="166"/>
      <c r="D73" s="72"/>
      <c r="E73" s="162"/>
      <c r="F73" s="53"/>
      <c r="G73" s="74"/>
      <c r="H73" s="74"/>
      <c r="I73" s="117"/>
      <c r="J73" s="103"/>
      <c r="K73" s="171"/>
      <c r="L73" s="105"/>
      <c r="M73" s="169"/>
      <c r="N73" s="170"/>
      <c r="O73" s="63"/>
      <c r="P73" s="112"/>
      <c r="Q73" s="65"/>
      <c r="R73" s="66"/>
      <c r="S73" s="161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3"/>
      <c r="B74" s="53"/>
      <c r="C74" s="166"/>
      <c r="D74" s="72"/>
      <c r="E74" s="25"/>
      <c r="F74" s="53"/>
      <c r="G74" s="74"/>
      <c r="H74" s="74"/>
      <c r="I74" s="117"/>
      <c r="J74" s="103"/>
      <c r="K74" s="171"/>
      <c r="L74" s="105"/>
      <c r="M74" s="169"/>
      <c r="N74" s="170"/>
      <c r="O74" s="63"/>
      <c r="P74" s="112"/>
      <c r="Q74" s="65"/>
      <c r="R74" s="66"/>
      <c r="S74" s="173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3"/>
      <c r="B75" s="53"/>
      <c r="C75" s="166"/>
      <c r="D75" s="72"/>
      <c r="E75" s="25"/>
      <c r="F75" s="53"/>
      <c r="G75" s="74"/>
      <c r="H75" s="74"/>
      <c r="I75" s="117"/>
      <c r="J75" s="103"/>
      <c r="K75" s="171"/>
      <c r="L75" s="105"/>
      <c r="M75" s="169"/>
      <c r="N75" s="170"/>
      <c r="O75" s="63"/>
      <c r="P75" s="112"/>
      <c r="Q75" s="65"/>
      <c r="R75" s="66"/>
      <c r="S75" s="161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03"/>
      <c r="B76" s="53"/>
      <c r="C76" s="166"/>
      <c r="D76" s="72"/>
      <c r="E76" s="25"/>
      <c r="F76" s="53"/>
      <c r="G76" s="174"/>
      <c r="H76" s="174"/>
      <c r="I76" s="375"/>
      <c r="J76" s="103"/>
      <c r="K76" s="168"/>
      <c r="L76" s="105"/>
      <c r="M76" s="169"/>
      <c r="N76" s="170"/>
      <c r="O76" s="63"/>
      <c r="P76" s="112"/>
      <c r="Q76" s="65"/>
      <c r="R76" s="66"/>
      <c r="S76" s="177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03"/>
      <c r="B77" s="53"/>
      <c r="C77" s="166"/>
      <c r="D77" s="72"/>
      <c r="E77" s="25"/>
      <c r="F77" s="53"/>
      <c r="G77" s="174"/>
      <c r="H77" s="174"/>
      <c r="I77" s="375"/>
      <c r="J77" s="103"/>
      <c r="K77" s="168"/>
      <c r="L77" s="105"/>
      <c r="M77" s="169"/>
      <c r="N77" s="170"/>
      <c r="O77" s="63"/>
      <c r="P77" s="112"/>
      <c r="Q77" s="65"/>
      <c r="R77" s="66"/>
      <c r="S77" s="17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03"/>
      <c r="B78" s="53"/>
      <c r="C78" s="166"/>
      <c r="D78" s="72"/>
      <c r="E78" s="25"/>
      <c r="F78" s="53"/>
      <c r="G78" s="174"/>
      <c r="H78" s="174"/>
      <c r="I78" s="375"/>
      <c r="J78" s="103"/>
      <c r="K78" s="168"/>
      <c r="L78" s="105"/>
      <c r="M78" s="169"/>
      <c r="N78" s="170"/>
      <c r="O78" s="63"/>
      <c r="P78" s="112"/>
      <c r="Q78" s="65"/>
      <c r="R78" s="66"/>
      <c r="S78" s="17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03"/>
      <c r="B79" s="53"/>
      <c r="C79" s="166"/>
      <c r="D79" s="72"/>
      <c r="E79" s="25"/>
      <c r="F79" s="53"/>
      <c r="G79" s="174"/>
      <c r="H79" s="174"/>
      <c r="I79" s="375"/>
      <c r="J79" s="103"/>
      <c r="K79" s="179"/>
      <c r="L79" s="180"/>
      <c r="M79" s="181"/>
      <c r="N79" s="182"/>
      <c r="O79" s="183"/>
      <c r="P79" s="184"/>
      <c r="Q79" s="185"/>
      <c r="R79" s="186"/>
      <c r="S79" s="17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03"/>
      <c r="B80" s="53"/>
      <c r="C80" s="166"/>
      <c r="D80" s="72"/>
      <c r="E80" s="25"/>
      <c r="F80" s="53"/>
      <c r="G80" s="174"/>
      <c r="H80" s="174"/>
      <c r="I80" s="375"/>
      <c r="J80" s="103"/>
      <c r="K80" s="179"/>
      <c r="L80" s="180"/>
      <c r="M80" s="181"/>
      <c r="N80" s="182"/>
      <c r="O80" s="183"/>
      <c r="P80" s="184"/>
      <c r="Q80" s="185"/>
      <c r="R80" s="186"/>
      <c r="S80" s="17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03"/>
      <c r="B81" s="53"/>
      <c r="C81" s="166"/>
      <c r="D81" s="72"/>
      <c r="E81" s="25"/>
      <c r="F81" s="53"/>
      <c r="G81" s="174"/>
      <c r="H81" s="174"/>
      <c r="I81" s="375"/>
      <c r="J81" s="103"/>
      <c r="K81" s="179"/>
      <c r="L81" s="180"/>
      <c r="M81" s="181"/>
      <c r="N81" s="182"/>
      <c r="O81" s="183"/>
      <c r="P81" s="184"/>
      <c r="Q81" s="185"/>
      <c r="R81" s="186"/>
      <c r="S81" s="17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03"/>
      <c r="B82" s="53"/>
      <c r="C82" s="166"/>
      <c r="D82" s="72"/>
      <c r="E82" s="25"/>
      <c r="F82" s="53"/>
      <c r="G82" s="174"/>
      <c r="H82" s="174"/>
      <c r="I82" s="375"/>
      <c r="J82" s="103"/>
      <c r="K82" s="187"/>
      <c r="L82" s="180"/>
      <c r="M82" s="188"/>
      <c r="N82" s="189"/>
      <c r="O82" s="190"/>
      <c r="P82" s="191"/>
      <c r="Q82" s="192"/>
      <c r="R82" s="193"/>
      <c r="S82" s="17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03"/>
      <c r="B83" s="53"/>
      <c r="C83" s="166"/>
      <c r="D83" s="72"/>
      <c r="E83" s="162"/>
      <c r="F83" s="53"/>
      <c r="G83" s="174"/>
      <c r="H83" s="174"/>
      <c r="I83" s="375"/>
      <c r="J83" s="103"/>
      <c r="K83" s="179"/>
      <c r="L83" s="195"/>
      <c r="M83" s="181"/>
      <c r="N83" s="182"/>
      <c r="O83" s="196"/>
      <c r="P83" s="197"/>
      <c r="Q83" s="198"/>
      <c r="R83" s="199"/>
      <c r="S83" s="17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03"/>
      <c r="B84" s="53"/>
      <c r="C84" s="166"/>
      <c r="D84" s="72"/>
      <c r="E84" s="162"/>
      <c r="F84" s="53"/>
      <c r="G84" s="174"/>
      <c r="H84" s="174"/>
      <c r="I84" s="375"/>
      <c r="J84" s="103"/>
      <c r="K84" s="179"/>
      <c r="L84" s="195"/>
      <c r="M84" s="181"/>
      <c r="N84" s="182"/>
      <c r="O84" s="196"/>
      <c r="P84" s="197"/>
      <c r="Q84" s="198"/>
      <c r="R84" s="199"/>
      <c r="S84" s="17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03"/>
      <c r="B85" s="53"/>
      <c r="C85" s="166"/>
      <c r="D85" s="72"/>
      <c r="E85" s="162"/>
      <c r="F85" s="53"/>
      <c r="G85" s="174"/>
      <c r="H85" s="174"/>
      <c r="I85" s="375"/>
      <c r="J85" s="103"/>
      <c r="K85" s="179"/>
      <c r="L85" s="195"/>
      <c r="M85" s="181"/>
      <c r="N85" s="182"/>
      <c r="O85" s="196"/>
      <c r="P85" s="197"/>
      <c r="Q85" s="198"/>
      <c r="R85" s="199"/>
      <c r="S85" s="17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03"/>
      <c r="B86" s="53"/>
      <c r="C86" s="166"/>
      <c r="D86" s="72"/>
      <c r="E86" s="162"/>
      <c r="F86" s="53"/>
      <c r="G86" s="174"/>
      <c r="H86" s="174"/>
      <c r="I86" s="375"/>
      <c r="J86" s="103"/>
      <c r="K86" s="179"/>
      <c r="L86" s="195"/>
      <c r="M86" s="181"/>
      <c r="N86" s="182"/>
      <c r="O86" s="196"/>
      <c r="P86" s="197"/>
      <c r="Q86" s="198"/>
      <c r="R86" s="199"/>
      <c r="S86" s="17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03"/>
      <c r="B87" s="53"/>
      <c r="C87" s="166"/>
      <c r="D87" s="72"/>
      <c r="E87" s="162"/>
      <c r="F87" s="53"/>
      <c r="G87" s="174"/>
      <c r="H87" s="174"/>
      <c r="I87" s="375"/>
      <c r="J87" s="103"/>
      <c r="K87" s="179"/>
      <c r="L87" s="195"/>
      <c r="M87" s="181"/>
      <c r="N87" s="182"/>
      <c r="O87" s="196"/>
      <c r="P87" s="197"/>
      <c r="Q87" s="198"/>
      <c r="R87" s="199"/>
      <c r="S87" s="17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03"/>
      <c r="B88" s="53"/>
      <c r="C88" s="166"/>
      <c r="D88" s="72"/>
      <c r="E88" s="162"/>
      <c r="F88" s="53"/>
      <c r="G88" s="174"/>
      <c r="H88" s="174"/>
      <c r="I88" s="375"/>
      <c r="J88" s="103"/>
      <c r="K88" s="179"/>
      <c r="L88" s="195"/>
      <c r="M88" s="181"/>
      <c r="N88" s="182"/>
      <c r="O88" s="196"/>
      <c r="P88" s="197"/>
      <c r="Q88" s="198"/>
      <c r="R88" s="199"/>
      <c r="S88" s="17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03"/>
      <c r="B89" s="53"/>
      <c r="C89" s="166"/>
      <c r="D89" s="72"/>
      <c r="E89" s="162"/>
      <c r="F89" s="53"/>
      <c r="G89" s="174"/>
      <c r="H89" s="174"/>
      <c r="I89" s="375"/>
      <c r="J89" s="103"/>
      <c r="K89" s="179"/>
      <c r="L89" s="195"/>
      <c r="M89" s="181"/>
      <c r="N89" s="182"/>
      <c r="O89" s="196"/>
      <c r="P89" s="197"/>
      <c r="Q89" s="198"/>
      <c r="R89" s="199"/>
      <c r="S89" s="17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03"/>
      <c r="B90" s="53"/>
      <c r="C90" s="166"/>
      <c r="D90" s="72"/>
      <c r="E90" s="162"/>
      <c r="F90" s="53"/>
      <c r="G90" s="174"/>
      <c r="H90" s="174"/>
      <c r="I90" s="375"/>
      <c r="J90" s="103"/>
      <c r="K90" s="179"/>
      <c r="L90" s="195"/>
      <c r="M90" s="181"/>
      <c r="N90" s="182"/>
      <c r="O90" s="196"/>
      <c r="P90" s="197"/>
      <c r="Q90" s="198"/>
      <c r="R90" s="199"/>
      <c r="S90" s="17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6"/>
      <c r="B91" s="6"/>
      <c r="C91" s="3"/>
      <c r="D91" s="201"/>
      <c r="E91" s="202"/>
      <c r="F91" s="6"/>
      <c r="G91" s="203"/>
      <c r="H91" s="503"/>
      <c r="I91" s="376"/>
      <c r="J91" s="6"/>
      <c r="K91" s="206"/>
      <c r="R91" s="206"/>
      <c r="S91" s="208">
        <f>SUM(S7:S90)</f>
        <v>3175</v>
      </c>
      <c r="T91" s="8"/>
      <c r="U91" s="8"/>
      <c r="V91" s="8"/>
      <c r="W91" s="8"/>
      <c r="X91" s="8"/>
      <c r="Y91" s="8"/>
      <c r="Z91" s="8"/>
      <c r="AA91" s="8"/>
      <c r="AB91" s="8"/>
    </row>
    <row r="92">
      <c r="A92" s="6"/>
      <c r="B92" s="6"/>
      <c r="C92" s="3"/>
      <c r="D92" s="209"/>
      <c r="E92" s="210"/>
      <c r="F92" s="2"/>
      <c r="G92" s="211"/>
      <c r="H92" s="504"/>
      <c r="I92" s="377"/>
      <c r="J92" s="2"/>
      <c r="K92" s="214" t="s">
        <v>20</v>
      </c>
      <c r="L92" s="215"/>
      <c r="R92" s="215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6"/>
      <c r="B93" s="6"/>
      <c r="C93" s="216"/>
      <c r="D93" s="17"/>
      <c r="E93" s="217"/>
      <c r="F93" s="218"/>
      <c r="G93" s="203"/>
      <c r="H93" s="4"/>
      <c r="I93" s="6"/>
      <c r="J93" s="2"/>
      <c r="K93" s="167">
        <f>SUM(K7:K90)</f>
        <v>3650</v>
      </c>
      <c r="L93" s="219" t="s">
        <v>29</v>
      </c>
      <c r="M93" s="220"/>
      <c r="R93" s="220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2"/>
      <c r="B94" s="2"/>
      <c r="C94" s="3"/>
      <c r="D94" s="17"/>
      <c r="E94" s="2"/>
      <c r="F94" s="2"/>
      <c r="G94" s="203"/>
      <c r="H94" s="4"/>
      <c r="I94" s="6"/>
      <c r="J94" s="2"/>
      <c r="K94" s="167">
        <f>SUM(K93*2%)</f>
        <v>73</v>
      </c>
      <c r="L94" s="221">
        <f>SUM(L7:L90)</f>
        <v>2000</v>
      </c>
      <c r="M94" s="222" t="s">
        <v>30</v>
      </c>
      <c r="R94" s="222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2"/>
      <c r="B95" s="2"/>
      <c r="C95" s="3"/>
      <c r="D95" s="17"/>
      <c r="E95" s="2"/>
      <c r="F95" s="2"/>
      <c r="G95" s="4"/>
      <c r="H95" s="4"/>
      <c r="I95" s="6"/>
      <c r="J95" s="2"/>
      <c r="K95" s="223"/>
      <c r="L95" s="83">
        <f>SUM(L94*2%)</f>
        <v>40</v>
      </c>
      <c r="M95" s="224" t="s">
        <v>31</v>
      </c>
      <c r="N95" s="225"/>
      <c r="R95" s="225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"/>
      <c r="B96" s="2"/>
      <c r="C96" s="3"/>
      <c r="D96" s="17"/>
      <c r="E96" s="2"/>
      <c r="F96" s="2"/>
      <c r="G96" s="226" t="s">
        <v>32</v>
      </c>
      <c r="H96" s="505">
        <f>SUM(K93, M96, O99, P100)</f>
        <v>9587</v>
      </c>
      <c r="I96" s="6"/>
      <c r="J96" s="2"/>
      <c r="K96" s="8"/>
      <c r="L96" s="223"/>
      <c r="M96" s="221">
        <f>SUM(M7:M90)</f>
        <v>1297</v>
      </c>
      <c r="N96" s="225"/>
      <c r="R96" s="225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"/>
      <c r="B97" s="2"/>
      <c r="C97" s="3"/>
      <c r="D97" s="17"/>
      <c r="E97" s="2"/>
      <c r="F97" s="228"/>
      <c r="G97" s="226" t="s">
        <v>33</v>
      </c>
      <c r="H97" s="505">
        <f>SUM(L94,N98,Q101)</f>
        <v>4750</v>
      </c>
      <c r="I97" s="6"/>
      <c r="J97" s="2"/>
      <c r="K97" s="8"/>
      <c r="L97" s="8"/>
      <c r="M97" s="83">
        <f>SUM(M96*1%)</f>
        <v>12.97</v>
      </c>
      <c r="N97" s="229" t="s">
        <v>34</v>
      </c>
      <c r="O97" s="206"/>
      <c r="R97" s="206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"/>
      <c r="B98" s="2"/>
      <c r="C98" s="3"/>
      <c r="D98" s="17"/>
      <c r="E98" s="2"/>
      <c r="F98" s="228"/>
      <c r="G98" s="226" t="s">
        <v>35</v>
      </c>
      <c r="H98" s="505">
        <f>SUM(R103)</f>
        <v>0</v>
      </c>
      <c r="I98" s="6"/>
      <c r="J98" s="2"/>
      <c r="K98" s="8"/>
      <c r="L98" s="8"/>
      <c r="M98" s="18"/>
      <c r="N98" s="167">
        <f>SUM(N7:N90)</f>
        <v>1650</v>
      </c>
      <c r="O98" s="43" t="s">
        <v>14</v>
      </c>
      <c r="P98" s="230"/>
      <c r="Q98" s="230"/>
      <c r="R98" s="230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"/>
      <c r="B99" s="2"/>
      <c r="C99" s="3"/>
      <c r="D99" s="17"/>
      <c r="E99" s="2"/>
      <c r="F99" s="2"/>
      <c r="G99" s="231"/>
      <c r="H99" s="571"/>
      <c r="I99" s="6"/>
      <c r="J99" s="2"/>
      <c r="K99" s="8"/>
      <c r="L99" s="8"/>
      <c r="M99" s="2"/>
      <c r="N99" s="167">
        <f>SUM(N98*1%)</f>
        <v>16.5</v>
      </c>
      <c r="O99" s="167">
        <f>SUM(O7:O90)</f>
        <v>2600</v>
      </c>
      <c r="P99" s="44" t="s">
        <v>15</v>
      </c>
      <c r="Q99" s="230"/>
      <c r="R99" s="230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"/>
      <c r="B100" s="2"/>
      <c r="C100" s="3"/>
      <c r="D100" s="17"/>
      <c r="E100" s="2"/>
      <c r="F100" s="2"/>
      <c r="G100" s="4"/>
      <c r="H100" s="4"/>
      <c r="I100" s="6"/>
      <c r="J100" s="2"/>
      <c r="K100" s="8"/>
      <c r="L100" s="8"/>
      <c r="M100" s="2"/>
      <c r="N100" s="2"/>
      <c r="O100" s="167">
        <f>SUM(O99*2%)</f>
        <v>52</v>
      </c>
      <c r="P100" s="17">
        <f>SUM(P7:P90)</f>
        <v>2040</v>
      </c>
      <c r="Q100" s="45" t="s">
        <v>16</v>
      </c>
      <c r="R100" s="230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"/>
      <c r="B101" s="2"/>
      <c r="C101" s="3"/>
      <c r="D101" s="17"/>
      <c r="E101" s="2"/>
      <c r="F101" s="2"/>
      <c r="G101" s="233" t="s">
        <v>36</v>
      </c>
      <c r="H101" s="506">
        <f>SUM(K10,K12,K13,M16,N21,M27,L36,O38,O42,K43,O45,O48,P49)</f>
        <v>4447</v>
      </c>
      <c r="I101" s="380">
        <f>SUM(O48)</f>
        <v>350</v>
      </c>
      <c r="J101" s="2"/>
      <c r="K101" s="8"/>
      <c r="L101" s="8"/>
      <c r="M101" s="2"/>
      <c r="N101" s="2"/>
      <c r="O101" s="8"/>
      <c r="P101" s="167">
        <f>SUM(P100*2%)</f>
        <v>40.8</v>
      </c>
      <c r="Q101" s="167">
        <f>SUM(Q7:Q91)</f>
        <v>1100</v>
      </c>
      <c r="R101" s="230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"/>
      <c r="B102" s="2"/>
      <c r="C102" s="3"/>
      <c r="D102" s="17"/>
      <c r="E102" s="2"/>
      <c r="F102" s="2"/>
      <c r="G102" s="236" t="s">
        <v>37</v>
      </c>
      <c r="H102" s="507"/>
      <c r="I102" s="379"/>
      <c r="J102" s="2"/>
      <c r="K102" s="8"/>
      <c r="L102" s="8"/>
      <c r="M102" s="2"/>
      <c r="N102" s="2"/>
      <c r="O102" s="8"/>
      <c r="P102" s="8"/>
      <c r="Q102" s="167">
        <f>SUM(Q101*1%)</f>
        <v>11</v>
      </c>
      <c r="R102" s="46" t="s">
        <v>17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"/>
      <c r="B103" s="2"/>
      <c r="C103" s="3"/>
      <c r="D103" s="17"/>
      <c r="E103" s="2"/>
      <c r="F103" s="2"/>
      <c r="G103" s="238" t="s">
        <v>38</v>
      </c>
      <c r="H103" s="508">
        <f>SUM(N7,Q8,K9,O11,O14,P15,L20,P23,K24,M25,M26,N28,N32,Q33,Q34,P35,K41,L44,O46)</f>
        <v>7540</v>
      </c>
      <c r="I103" s="439">
        <f>SUM(N7,Q34,L44)</f>
        <v>1200</v>
      </c>
      <c r="J103" s="2"/>
      <c r="K103" s="8"/>
      <c r="L103" s="8"/>
      <c r="M103" s="2"/>
      <c r="N103" s="2"/>
      <c r="O103" s="8"/>
      <c r="P103" s="8"/>
      <c r="Q103" s="18"/>
      <c r="R103" s="167">
        <f>SUM(R7:R90)</f>
        <v>0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"/>
      <c r="B104" s="2"/>
      <c r="C104" s="124"/>
      <c r="D104" s="17"/>
      <c r="E104" s="2"/>
      <c r="F104" s="2"/>
      <c r="G104" s="4"/>
      <c r="H104" s="4"/>
      <c r="I104" s="6"/>
      <c r="J104" s="2"/>
      <c r="K104" s="8"/>
      <c r="L104" s="8"/>
      <c r="M104" s="2"/>
      <c r="N104" s="2"/>
      <c r="O104" s="8"/>
      <c r="P104" s="8"/>
      <c r="Q104" s="2"/>
      <c r="R104" s="167">
        <f>SUM(R103*1%)</f>
        <v>0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"/>
      <c r="B105" s="2"/>
      <c r="C105" s="124"/>
      <c r="D105" s="17"/>
      <c r="E105" s="2"/>
      <c r="F105" s="2"/>
      <c r="G105" s="239" t="s">
        <v>39</v>
      </c>
      <c r="H105" s="398">
        <f>SUM(N7,Q34,O48,P50)</f>
        <v>1550</v>
      </c>
      <c r="I105" s="6"/>
      <c r="J105" s="2"/>
      <c r="K105" s="8"/>
      <c r="L105" s="8"/>
      <c r="M105" s="2"/>
      <c r="N105" s="2"/>
      <c r="O105" s="8"/>
      <c r="P105" s="8"/>
      <c r="Q105" s="2"/>
      <c r="R105" s="2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"/>
      <c r="B106" s="2"/>
      <c r="C106" s="124"/>
      <c r="D106" s="17"/>
      <c r="E106" s="2"/>
      <c r="F106" s="2"/>
      <c r="G106" s="239" t="s">
        <v>295</v>
      </c>
      <c r="H106" s="344">
        <f>SUM(S7,S8,S16,S32,S34,S35,S42,S44,S48,S50)</f>
        <v>800</v>
      </c>
      <c r="I106" s="6"/>
      <c r="J106" s="2"/>
      <c r="K106" s="8"/>
      <c r="L106" s="8"/>
      <c r="M106" s="2"/>
      <c r="N106" s="2"/>
      <c r="O106" s="8"/>
      <c r="P106" s="8"/>
      <c r="Q106" s="2"/>
      <c r="R106" s="2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"/>
      <c r="B107" s="2"/>
      <c r="C107" s="124"/>
      <c r="D107" s="17"/>
      <c r="E107" s="2"/>
      <c r="F107" s="2"/>
      <c r="G107" s="4"/>
      <c r="H107" s="4"/>
      <c r="I107" s="6"/>
      <c r="J107" s="2"/>
      <c r="K107" s="8"/>
      <c r="L107" s="8"/>
      <c r="M107" s="2"/>
      <c r="N107" s="2"/>
      <c r="O107" s="8"/>
      <c r="P107" s="8"/>
      <c r="Q107" s="2"/>
      <c r="R107" s="2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"/>
      <c r="B108" s="2"/>
      <c r="C108" s="124"/>
      <c r="D108" s="17"/>
      <c r="E108" s="2"/>
      <c r="F108" s="2"/>
      <c r="G108" s="4"/>
      <c r="H108" s="4"/>
      <c r="I108" s="6"/>
      <c r="J108" s="2"/>
      <c r="K108" s="8"/>
      <c r="L108" s="8"/>
      <c r="M108" s="2"/>
      <c r="N108" s="2"/>
      <c r="O108" s="8"/>
      <c r="P108" s="8"/>
      <c r="Q108" s="2"/>
      <c r="R108" s="2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"/>
      <c r="B109" s="2"/>
      <c r="C109" s="124"/>
      <c r="D109" s="17"/>
      <c r="E109" s="2"/>
      <c r="F109" s="2"/>
      <c r="G109" s="4"/>
      <c r="H109" s="4"/>
      <c r="I109" s="6"/>
      <c r="J109" s="2"/>
      <c r="K109" s="8"/>
      <c r="L109" s="8"/>
      <c r="M109" s="2"/>
      <c r="N109" s="2"/>
      <c r="O109" s="8"/>
      <c r="P109" s="8"/>
      <c r="Q109" s="2"/>
      <c r="R109" s="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"/>
      <c r="B110" s="2"/>
      <c r="C110" s="124"/>
      <c r="D110" s="17"/>
      <c r="E110" s="2"/>
      <c r="F110" s="2"/>
      <c r="G110" s="4"/>
      <c r="H110" s="4"/>
      <c r="I110" s="6"/>
      <c r="J110" s="2"/>
      <c r="K110" s="8"/>
      <c r="L110" s="8"/>
      <c r="M110" s="2"/>
      <c r="N110" s="2"/>
      <c r="O110" s="8"/>
      <c r="P110" s="8"/>
      <c r="Q110" s="2"/>
      <c r="R110" s="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"/>
      <c r="B111" s="2"/>
      <c r="C111" s="124"/>
      <c r="D111" s="17"/>
      <c r="E111" s="2"/>
      <c r="F111" s="2"/>
      <c r="G111" s="4"/>
      <c r="H111" s="4"/>
      <c r="I111" s="6"/>
      <c r="J111" s="2"/>
      <c r="K111" s="8"/>
      <c r="L111" s="8"/>
      <c r="M111" s="2"/>
      <c r="N111" s="2"/>
      <c r="O111" s="8"/>
      <c r="P111" s="8"/>
      <c r="Q111" s="2"/>
      <c r="R111" s="2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"/>
      <c r="B112" s="2"/>
      <c r="C112" s="124"/>
      <c r="D112" s="17"/>
      <c r="E112" s="2"/>
      <c r="F112" s="2"/>
      <c r="G112" s="4"/>
      <c r="H112" s="4"/>
      <c r="I112" s="6"/>
      <c r="J112" s="2"/>
      <c r="K112" s="8"/>
      <c r="L112" s="8"/>
      <c r="M112" s="2"/>
      <c r="N112" s="2"/>
      <c r="O112" s="8"/>
      <c r="P112" s="8"/>
      <c r="Q112" s="2"/>
      <c r="R112" s="2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"/>
      <c r="B113" s="2"/>
      <c r="C113" s="124"/>
      <c r="D113" s="17"/>
      <c r="E113" s="2"/>
      <c r="F113" s="2"/>
      <c r="G113" s="4"/>
      <c r="H113" s="4"/>
      <c r="I113" s="6"/>
      <c r="J113" s="2"/>
      <c r="K113" s="8"/>
      <c r="L113" s="8"/>
      <c r="M113" s="2"/>
      <c r="N113" s="2"/>
      <c r="O113" s="8"/>
      <c r="P113" s="8"/>
      <c r="Q113" s="2"/>
      <c r="R113" s="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"/>
      <c r="B114" s="2"/>
      <c r="C114" s="124"/>
      <c r="D114" s="17"/>
      <c r="E114" s="2"/>
      <c r="F114" s="2"/>
      <c r="G114" s="4"/>
      <c r="H114" s="4"/>
      <c r="I114" s="6"/>
      <c r="J114" s="2"/>
      <c r="K114" s="8"/>
      <c r="L114" s="8"/>
      <c r="M114" s="2"/>
      <c r="N114" s="2"/>
      <c r="O114" s="8"/>
      <c r="P114" s="8"/>
      <c r="Q114" s="2"/>
      <c r="R114" s="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"/>
      <c r="B115" s="2"/>
      <c r="C115" s="124"/>
      <c r="D115" s="17"/>
      <c r="E115" s="2"/>
      <c r="F115" s="2"/>
      <c r="G115" s="4"/>
      <c r="H115" s="4"/>
      <c r="I115" s="6"/>
      <c r="J115" s="2"/>
      <c r="K115" s="8"/>
      <c r="L115" s="8"/>
      <c r="M115" s="2"/>
      <c r="N115" s="2"/>
      <c r="O115" s="8"/>
      <c r="P115" s="8"/>
      <c r="Q115" s="2"/>
      <c r="R115" s="2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"/>
      <c r="B116" s="2"/>
      <c r="C116" s="124"/>
      <c r="D116" s="17"/>
      <c r="E116" s="2"/>
      <c r="F116" s="2"/>
      <c r="G116" s="4"/>
      <c r="H116" s="4"/>
      <c r="I116" s="6"/>
      <c r="J116" s="2"/>
      <c r="K116" s="8"/>
      <c r="L116" s="8"/>
      <c r="M116" s="2"/>
      <c r="N116" s="2"/>
      <c r="O116" s="8"/>
      <c r="P116" s="8"/>
      <c r="Q116" s="2"/>
      <c r="R116" s="2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"/>
      <c r="B117" s="2"/>
      <c r="C117" s="124"/>
      <c r="D117" s="17"/>
      <c r="E117" s="2"/>
      <c r="F117" s="2"/>
      <c r="G117" s="4"/>
      <c r="H117" s="4"/>
      <c r="I117" s="6"/>
      <c r="J117" s="2"/>
      <c r="K117" s="8"/>
      <c r="L117" s="8"/>
      <c r="M117" s="2"/>
      <c r="N117" s="2"/>
      <c r="O117" s="8"/>
      <c r="P117" s="8"/>
      <c r="Q117" s="2"/>
      <c r="R117" s="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"/>
      <c r="B118" s="2"/>
      <c r="C118" s="124"/>
      <c r="D118" s="17"/>
      <c r="E118" s="2"/>
      <c r="F118" s="2"/>
      <c r="G118" s="4"/>
      <c r="H118" s="4"/>
      <c r="I118" s="6"/>
      <c r="J118" s="2"/>
      <c r="K118" s="8"/>
      <c r="L118" s="8"/>
      <c r="M118" s="2"/>
      <c r="N118" s="2"/>
      <c r="O118" s="8"/>
      <c r="P118" s="8"/>
      <c r="Q118" s="2"/>
      <c r="R118" s="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"/>
      <c r="B119" s="2"/>
      <c r="C119" s="124"/>
      <c r="D119" s="17"/>
      <c r="E119" s="2"/>
      <c r="F119" s="2"/>
      <c r="G119" s="4"/>
      <c r="H119" s="4"/>
      <c r="I119" s="6"/>
      <c r="J119" s="2"/>
      <c r="K119" s="8"/>
      <c r="L119" s="8"/>
      <c r="M119" s="2"/>
      <c r="N119" s="2"/>
      <c r="O119" s="8"/>
      <c r="P119" s="8"/>
      <c r="Q119" s="2"/>
      <c r="R119" s="2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"/>
      <c r="B120" s="2"/>
      <c r="C120" s="124"/>
      <c r="D120" s="17"/>
      <c r="E120" s="2"/>
      <c r="F120" s="2"/>
      <c r="G120" s="4"/>
      <c r="H120" s="4"/>
      <c r="I120" s="6"/>
      <c r="J120" s="2"/>
      <c r="K120" s="8"/>
      <c r="L120" s="8"/>
      <c r="M120" s="2"/>
      <c r="N120" s="2"/>
      <c r="O120" s="8"/>
      <c r="P120" s="8"/>
      <c r="Q120" s="2"/>
      <c r="R120" s="2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"/>
      <c r="B121" s="2"/>
      <c r="C121" s="124"/>
      <c r="D121" s="17"/>
      <c r="E121" s="2"/>
      <c r="F121" s="2"/>
      <c r="G121" s="4"/>
      <c r="H121" s="4"/>
      <c r="I121" s="6"/>
      <c r="J121" s="2"/>
      <c r="K121" s="8"/>
      <c r="L121" s="8"/>
      <c r="M121" s="2"/>
      <c r="N121" s="2"/>
      <c r="O121" s="8"/>
      <c r="P121" s="8"/>
      <c r="Q121" s="2"/>
      <c r="R121" s="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"/>
      <c r="B122" s="2"/>
      <c r="C122" s="124"/>
      <c r="D122" s="17"/>
      <c r="E122" s="2"/>
      <c r="F122" s="2"/>
      <c r="G122" s="4"/>
      <c r="H122" s="4"/>
      <c r="I122" s="6"/>
      <c r="J122" s="2"/>
      <c r="K122" s="8"/>
      <c r="L122" s="8"/>
      <c r="M122" s="2"/>
      <c r="N122" s="2"/>
      <c r="O122" s="8"/>
      <c r="P122" s="8"/>
      <c r="Q122" s="2"/>
      <c r="R122" s="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"/>
      <c r="B123" s="2"/>
      <c r="C123" s="124"/>
      <c r="D123" s="17"/>
      <c r="E123" s="2"/>
      <c r="F123" s="2"/>
      <c r="G123" s="4"/>
      <c r="H123" s="4"/>
      <c r="I123" s="6"/>
      <c r="J123" s="2"/>
      <c r="K123" s="8"/>
      <c r="L123" s="8"/>
      <c r="M123" s="2"/>
      <c r="N123" s="2"/>
      <c r="O123" s="8"/>
      <c r="P123" s="8"/>
      <c r="Q123" s="2"/>
      <c r="R123" s="2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"/>
      <c r="B124" s="2"/>
      <c r="C124" s="124"/>
      <c r="D124" s="17"/>
      <c r="E124" s="2"/>
      <c r="F124" s="2"/>
      <c r="G124" s="4"/>
      <c r="H124" s="4"/>
      <c r="I124" s="6"/>
      <c r="J124" s="2"/>
      <c r="K124" s="8"/>
      <c r="L124" s="8"/>
      <c r="M124" s="2"/>
      <c r="N124" s="2"/>
      <c r="O124" s="8"/>
      <c r="P124" s="8"/>
      <c r="Q124" s="2"/>
      <c r="R124" s="2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"/>
      <c r="B125" s="2"/>
      <c r="C125" s="124"/>
      <c r="D125" s="17"/>
      <c r="E125" s="2"/>
      <c r="F125" s="2"/>
      <c r="G125" s="4"/>
      <c r="H125" s="4"/>
      <c r="I125" s="6"/>
      <c r="J125" s="2"/>
      <c r="K125" s="8"/>
      <c r="L125" s="8"/>
      <c r="M125" s="2"/>
      <c r="N125" s="2"/>
      <c r="O125" s="8"/>
      <c r="P125" s="8"/>
      <c r="Q125" s="2"/>
      <c r="R125" s="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"/>
      <c r="B126" s="2"/>
      <c r="C126" s="124"/>
      <c r="D126" s="17"/>
      <c r="E126" s="2"/>
      <c r="F126" s="2"/>
      <c r="G126" s="4"/>
      <c r="H126" s="4"/>
      <c r="I126" s="6"/>
      <c r="J126" s="2"/>
      <c r="K126" s="8"/>
      <c r="L126" s="8"/>
      <c r="M126" s="2"/>
      <c r="N126" s="2"/>
      <c r="O126" s="8"/>
      <c r="P126" s="8"/>
      <c r="Q126" s="2"/>
      <c r="R126" s="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"/>
      <c r="B127" s="2"/>
      <c r="C127" s="124"/>
      <c r="D127" s="17"/>
      <c r="E127" s="2"/>
      <c r="F127" s="2"/>
      <c r="G127" s="4"/>
      <c r="H127" s="4"/>
      <c r="I127" s="6"/>
      <c r="J127" s="2"/>
      <c r="K127" s="8"/>
      <c r="L127" s="8"/>
      <c r="M127" s="2"/>
      <c r="N127" s="2"/>
      <c r="O127" s="8"/>
      <c r="P127" s="8"/>
      <c r="Q127" s="2"/>
      <c r="R127" s="2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"/>
      <c r="B128" s="2"/>
      <c r="C128" s="124"/>
      <c r="D128" s="17"/>
      <c r="E128" s="2"/>
      <c r="F128" s="2"/>
      <c r="G128" s="4"/>
      <c r="H128" s="4"/>
      <c r="I128" s="6"/>
      <c r="J128" s="2"/>
      <c r="K128" s="8"/>
      <c r="L128" s="8"/>
      <c r="M128" s="2"/>
      <c r="N128" s="2"/>
      <c r="O128" s="8"/>
      <c r="P128" s="8"/>
      <c r="Q128" s="2"/>
      <c r="R128" s="2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"/>
      <c r="B129" s="2"/>
      <c r="C129" s="124"/>
      <c r="D129" s="17"/>
      <c r="E129" s="2"/>
      <c r="F129" s="2"/>
      <c r="G129" s="4"/>
      <c r="H129" s="4"/>
      <c r="I129" s="6"/>
      <c r="J129" s="2"/>
      <c r="K129" s="8"/>
      <c r="L129" s="8"/>
      <c r="M129" s="2"/>
      <c r="N129" s="2"/>
      <c r="O129" s="8"/>
      <c r="P129" s="8"/>
      <c r="Q129" s="2"/>
      <c r="R129" s="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"/>
      <c r="B130" s="2"/>
      <c r="C130" s="124"/>
      <c r="D130" s="17"/>
      <c r="E130" s="2"/>
      <c r="F130" s="2"/>
      <c r="G130" s="4"/>
      <c r="H130" s="4"/>
      <c r="I130" s="6"/>
      <c r="J130" s="2"/>
      <c r="K130" s="8"/>
      <c r="L130" s="8"/>
      <c r="M130" s="2"/>
      <c r="N130" s="2"/>
      <c r="O130" s="8"/>
      <c r="P130" s="8"/>
      <c r="Q130" s="2"/>
      <c r="R130" s="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"/>
      <c r="B131" s="2"/>
      <c r="C131" s="124"/>
      <c r="D131" s="17"/>
      <c r="E131" s="2"/>
      <c r="F131" s="2"/>
      <c r="G131" s="4"/>
      <c r="H131" s="4"/>
      <c r="I131" s="6"/>
      <c r="J131" s="2"/>
      <c r="K131" s="8"/>
      <c r="L131" s="8"/>
      <c r="M131" s="2"/>
      <c r="N131" s="2"/>
      <c r="O131" s="8"/>
      <c r="P131" s="8"/>
      <c r="Q131" s="2"/>
      <c r="R131" s="2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"/>
      <c r="B132" s="2"/>
      <c r="C132" s="124"/>
      <c r="D132" s="17"/>
      <c r="E132" s="2"/>
      <c r="F132" s="2"/>
      <c r="G132" s="4"/>
      <c r="H132" s="4"/>
      <c r="I132" s="6"/>
      <c r="J132" s="2"/>
      <c r="K132" s="8"/>
      <c r="L132" s="8"/>
      <c r="M132" s="2"/>
      <c r="N132" s="2"/>
      <c r="O132" s="8"/>
      <c r="P132" s="8"/>
      <c r="Q132" s="2"/>
      <c r="R132" s="2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"/>
      <c r="B133" s="2"/>
      <c r="C133" s="124"/>
      <c r="D133" s="17"/>
      <c r="E133" s="2"/>
      <c r="F133" s="2"/>
      <c r="G133" s="4"/>
      <c r="H133" s="4"/>
      <c r="I133" s="6"/>
      <c r="J133" s="2"/>
      <c r="K133" s="8"/>
      <c r="L133" s="8"/>
      <c r="M133" s="2"/>
      <c r="N133" s="2"/>
      <c r="O133" s="8"/>
      <c r="P133" s="8"/>
      <c r="Q133" s="2"/>
      <c r="R133" s="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"/>
      <c r="B134" s="2"/>
      <c r="C134" s="124"/>
      <c r="D134" s="17"/>
      <c r="E134" s="2"/>
      <c r="F134" s="2"/>
      <c r="G134" s="4"/>
      <c r="H134" s="4"/>
      <c r="I134" s="6"/>
      <c r="J134" s="2"/>
      <c r="K134" s="8"/>
      <c r="L134" s="8"/>
      <c r="M134" s="2"/>
      <c r="N134" s="2"/>
      <c r="O134" s="8"/>
      <c r="P134" s="8"/>
      <c r="Q134" s="2"/>
      <c r="R134" s="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"/>
      <c r="B135" s="2"/>
      <c r="C135" s="124"/>
      <c r="D135" s="17"/>
      <c r="E135" s="2"/>
      <c r="F135" s="2"/>
      <c r="G135" s="4"/>
      <c r="H135" s="4"/>
      <c r="I135" s="6"/>
      <c r="J135" s="2"/>
      <c r="K135" s="8"/>
      <c r="L135" s="8"/>
      <c r="M135" s="2"/>
      <c r="N135" s="2"/>
      <c r="O135" s="8"/>
      <c r="P135" s="8"/>
      <c r="Q135" s="2"/>
      <c r="R135" s="2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"/>
      <c r="B136" s="2"/>
      <c r="C136" s="124"/>
      <c r="D136" s="17"/>
      <c r="E136" s="2"/>
      <c r="F136" s="2"/>
      <c r="G136" s="4"/>
      <c r="H136" s="4"/>
      <c r="I136" s="6"/>
      <c r="J136" s="2"/>
      <c r="K136" s="8"/>
      <c r="L136" s="8"/>
      <c r="M136" s="2"/>
      <c r="N136" s="2"/>
      <c r="O136" s="8"/>
      <c r="P136" s="8"/>
      <c r="Q136" s="2"/>
      <c r="R136" s="2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"/>
      <c r="B137" s="2"/>
      <c r="C137" s="124"/>
      <c r="D137" s="17"/>
      <c r="E137" s="2"/>
      <c r="F137" s="2"/>
      <c r="G137" s="4"/>
      <c r="H137" s="4"/>
      <c r="I137" s="6"/>
      <c r="J137" s="2"/>
      <c r="K137" s="8"/>
      <c r="L137" s="8"/>
      <c r="M137" s="2"/>
      <c r="N137" s="2"/>
      <c r="O137" s="8"/>
      <c r="P137" s="8"/>
      <c r="Q137" s="2"/>
      <c r="R137" s="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"/>
      <c r="B138" s="2"/>
      <c r="C138" s="124"/>
      <c r="D138" s="17"/>
      <c r="E138" s="2"/>
      <c r="F138" s="2"/>
      <c r="G138" s="4"/>
      <c r="H138" s="4"/>
      <c r="I138" s="6"/>
      <c r="J138" s="2"/>
      <c r="K138" s="8"/>
      <c r="L138" s="8"/>
      <c r="M138" s="2"/>
      <c r="N138" s="2"/>
      <c r="O138" s="8"/>
      <c r="P138" s="8"/>
      <c r="Q138" s="2"/>
      <c r="R138" s="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"/>
      <c r="B139" s="2"/>
      <c r="C139" s="124"/>
      <c r="D139" s="17"/>
      <c r="E139" s="2"/>
      <c r="F139" s="2"/>
      <c r="G139" s="4"/>
      <c r="H139" s="4"/>
      <c r="I139" s="6"/>
      <c r="J139" s="2"/>
      <c r="K139" s="8"/>
      <c r="L139" s="8"/>
      <c r="M139" s="2"/>
      <c r="N139" s="2"/>
      <c r="O139" s="8"/>
      <c r="P139" s="8"/>
      <c r="Q139" s="2"/>
      <c r="R139" s="2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"/>
      <c r="B140" s="2"/>
      <c r="C140" s="124"/>
      <c r="D140" s="17"/>
      <c r="E140" s="2"/>
      <c r="F140" s="2"/>
      <c r="G140" s="4"/>
      <c r="H140" s="4"/>
      <c r="I140" s="6"/>
      <c r="J140" s="2"/>
      <c r="K140" s="8"/>
      <c r="L140" s="8"/>
      <c r="M140" s="2"/>
      <c r="N140" s="2"/>
      <c r="O140" s="8"/>
      <c r="P140" s="8"/>
      <c r="Q140" s="2"/>
      <c r="R140" s="2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"/>
      <c r="B141" s="2"/>
      <c r="C141" s="124"/>
      <c r="D141" s="17"/>
      <c r="E141" s="2"/>
      <c r="F141" s="2"/>
      <c r="G141" s="4"/>
      <c r="H141" s="4"/>
      <c r="I141" s="6"/>
      <c r="J141" s="2"/>
      <c r="K141" s="8"/>
      <c r="L141" s="8"/>
      <c r="M141" s="2"/>
      <c r="N141" s="2"/>
      <c r="O141" s="8"/>
      <c r="P141" s="8"/>
      <c r="Q141" s="2"/>
      <c r="R141" s="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"/>
      <c r="B142" s="2"/>
      <c r="C142" s="124"/>
      <c r="D142" s="17"/>
      <c r="E142" s="2"/>
      <c r="F142" s="2"/>
      <c r="G142" s="4"/>
      <c r="H142" s="4"/>
      <c r="I142" s="6"/>
      <c r="J142" s="2"/>
      <c r="K142" s="8"/>
      <c r="L142" s="8"/>
      <c r="M142" s="2"/>
      <c r="N142" s="2"/>
      <c r="O142" s="8"/>
      <c r="P142" s="8"/>
      <c r="Q142" s="2"/>
      <c r="R142" s="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"/>
      <c r="B143" s="2"/>
      <c r="C143" s="124"/>
      <c r="D143" s="17"/>
      <c r="E143" s="2"/>
      <c r="F143" s="2"/>
      <c r="G143" s="4"/>
      <c r="H143" s="4"/>
      <c r="I143" s="6"/>
      <c r="J143" s="2"/>
      <c r="K143" s="8"/>
      <c r="L143" s="8"/>
      <c r="M143" s="2"/>
      <c r="N143" s="2"/>
      <c r="O143" s="8"/>
      <c r="P143" s="8"/>
      <c r="Q143" s="2"/>
      <c r="R143" s="2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"/>
      <c r="B144" s="2"/>
      <c r="C144" s="124"/>
      <c r="D144" s="17"/>
      <c r="E144" s="2"/>
      <c r="F144" s="2"/>
      <c r="G144" s="4"/>
      <c r="H144" s="4"/>
      <c r="I144" s="6"/>
      <c r="J144" s="2"/>
      <c r="K144" s="8"/>
      <c r="L144" s="8"/>
      <c r="M144" s="2"/>
      <c r="N144" s="2"/>
      <c r="O144" s="8"/>
      <c r="P144" s="8"/>
      <c r="Q144" s="2"/>
      <c r="R144" s="2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"/>
      <c r="B145" s="2"/>
      <c r="C145" s="124"/>
      <c r="D145" s="17"/>
      <c r="E145" s="2"/>
      <c r="F145" s="2"/>
      <c r="G145" s="4"/>
      <c r="H145" s="4"/>
      <c r="I145" s="6"/>
      <c r="J145" s="2"/>
      <c r="K145" s="8"/>
      <c r="L145" s="8"/>
      <c r="M145" s="2"/>
      <c r="N145" s="2"/>
      <c r="O145" s="8"/>
      <c r="P145" s="8"/>
      <c r="Q145" s="2"/>
      <c r="R145" s="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"/>
      <c r="B146" s="2"/>
      <c r="C146" s="124"/>
      <c r="D146" s="17"/>
      <c r="E146" s="2"/>
      <c r="F146" s="2"/>
      <c r="G146" s="4"/>
      <c r="H146" s="4"/>
      <c r="I146" s="6"/>
      <c r="J146" s="2"/>
      <c r="K146" s="8"/>
      <c r="L146" s="8"/>
      <c r="M146" s="2"/>
      <c r="N146" s="2"/>
      <c r="O146" s="8"/>
      <c r="P146" s="8"/>
      <c r="Q146" s="2"/>
      <c r="R146" s="2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"/>
      <c r="B147" s="2"/>
      <c r="C147" s="124"/>
      <c r="D147" s="17"/>
      <c r="E147" s="2"/>
      <c r="F147" s="2"/>
      <c r="G147" s="4"/>
      <c r="H147" s="4"/>
      <c r="I147" s="6"/>
      <c r="J147" s="2"/>
      <c r="K147" s="8"/>
      <c r="L147" s="8"/>
      <c r="M147" s="2"/>
      <c r="N147" s="2"/>
      <c r="O147" s="8"/>
      <c r="P147" s="8"/>
      <c r="Q147" s="2"/>
      <c r="R147" s="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"/>
      <c r="B148" s="2"/>
      <c r="C148" s="124"/>
      <c r="D148" s="17"/>
      <c r="E148" s="2"/>
      <c r="F148" s="2"/>
      <c r="G148" s="4"/>
      <c r="H148" s="4"/>
      <c r="I148" s="6"/>
      <c r="J148" s="2"/>
      <c r="K148" s="8"/>
      <c r="L148" s="8"/>
      <c r="M148" s="2"/>
      <c r="N148" s="2"/>
      <c r="O148" s="8"/>
      <c r="P148" s="8"/>
      <c r="Q148" s="2"/>
      <c r="R148" s="2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"/>
      <c r="B149" s="2"/>
      <c r="C149" s="124"/>
      <c r="D149" s="17"/>
      <c r="E149" s="2"/>
      <c r="F149" s="2"/>
      <c r="G149" s="4"/>
      <c r="H149" s="4"/>
      <c r="I149" s="6"/>
      <c r="J149" s="2"/>
      <c r="K149" s="8"/>
      <c r="L149" s="8"/>
      <c r="M149" s="2"/>
      <c r="N149" s="2"/>
      <c r="O149" s="8"/>
      <c r="P149" s="8"/>
      <c r="Q149" s="2"/>
      <c r="R149" s="2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"/>
      <c r="B150" s="2"/>
      <c r="C150" s="124"/>
      <c r="D150" s="17"/>
      <c r="E150" s="2"/>
      <c r="F150" s="2"/>
      <c r="G150" s="4"/>
      <c r="H150" s="4"/>
      <c r="I150" s="6"/>
      <c r="J150" s="2"/>
      <c r="K150" s="8"/>
      <c r="L150" s="8"/>
      <c r="M150" s="2"/>
      <c r="N150" s="2"/>
      <c r="O150" s="8"/>
      <c r="P150" s="8"/>
      <c r="Q150" s="2"/>
      <c r="R150" s="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"/>
      <c r="B151" s="2"/>
      <c r="C151" s="124"/>
      <c r="D151" s="17"/>
      <c r="E151" s="2"/>
      <c r="F151" s="2"/>
      <c r="G151" s="4"/>
      <c r="H151" s="4"/>
      <c r="I151" s="6"/>
      <c r="J151" s="2"/>
      <c r="K151" s="8"/>
      <c r="L151" s="8"/>
      <c r="M151" s="2"/>
      <c r="N151" s="2"/>
      <c r="O151" s="8"/>
      <c r="P151" s="8"/>
      <c r="Q151" s="2"/>
      <c r="R151" s="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"/>
      <c r="B152" s="2"/>
      <c r="C152" s="124"/>
      <c r="D152" s="17"/>
      <c r="E152" s="2"/>
      <c r="F152" s="2"/>
      <c r="G152" s="4"/>
      <c r="H152" s="4"/>
      <c r="I152" s="6"/>
      <c r="J152" s="2"/>
      <c r="K152" s="8"/>
      <c r="L152" s="8"/>
      <c r="M152" s="2"/>
      <c r="N152" s="2"/>
      <c r="O152" s="8"/>
      <c r="P152" s="8"/>
      <c r="Q152" s="2"/>
      <c r="R152" s="2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"/>
      <c r="B153" s="2"/>
      <c r="C153" s="124"/>
      <c r="D153" s="17"/>
      <c r="E153" s="2"/>
      <c r="F153" s="2"/>
      <c r="G153" s="4"/>
      <c r="H153" s="4"/>
      <c r="I153" s="6"/>
      <c r="J153" s="2"/>
      <c r="K153" s="8"/>
      <c r="L153" s="8"/>
      <c r="M153" s="2"/>
      <c r="N153" s="2"/>
      <c r="O153" s="8"/>
      <c r="P153" s="8"/>
      <c r="Q153" s="2"/>
      <c r="R153" s="2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"/>
      <c r="B154" s="2"/>
      <c r="C154" s="124"/>
      <c r="D154" s="17"/>
      <c r="E154" s="2"/>
      <c r="F154" s="2"/>
      <c r="G154" s="4"/>
      <c r="H154" s="4"/>
      <c r="I154" s="6"/>
      <c r="J154" s="2"/>
      <c r="K154" s="8"/>
      <c r="L154" s="8"/>
      <c r="M154" s="2"/>
      <c r="N154" s="2"/>
      <c r="O154" s="8"/>
      <c r="P154" s="8"/>
      <c r="Q154" s="2"/>
      <c r="R154" s="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"/>
      <c r="B155" s="2"/>
      <c r="C155" s="124"/>
      <c r="D155" s="17"/>
      <c r="E155" s="2"/>
      <c r="F155" s="2"/>
      <c r="G155" s="4"/>
      <c r="H155" s="4"/>
      <c r="I155" s="6"/>
      <c r="J155" s="2"/>
      <c r="K155" s="8"/>
      <c r="L155" s="8"/>
      <c r="M155" s="2"/>
      <c r="N155" s="2"/>
      <c r="O155" s="8"/>
      <c r="P155" s="8"/>
      <c r="Q155" s="2"/>
      <c r="R155" s="2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"/>
      <c r="B156" s="2"/>
      <c r="C156" s="124"/>
      <c r="D156" s="17"/>
      <c r="E156" s="2"/>
      <c r="F156" s="2"/>
      <c r="G156" s="4"/>
      <c r="H156" s="4"/>
      <c r="I156" s="6"/>
      <c r="J156" s="2"/>
      <c r="K156" s="8"/>
      <c r="L156" s="8"/>
      <c r="M156" s="2"/>
      <c r="N156" s="2"/>
      <c r="O156" s="8"/>
      <c r="P156" s="8"/>
      <c r="Q156" s="2"/>
      <c r="R156" s="2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"/>
      <c r="B157" s="2"/>
      <c r="C157" s="124"/>
      <c r="D157" s="17"/>
      <c r="E157" s="2"/>
      <c r="F157" s="2"/>
      <c r="G157" s="4"/>
      <c r="H157" s="4"/>
      <c r="I157" s="6"/>
      <c r="J157" s="2"/>
      <c r="K157" s="8"/>
      <c r="L157" s="8"/>
      <c r="M157" s="2"/>
      <c r="N157" s="2"/>
      <c r="O157" s="8"/>
      <c r="P157" s="8"/>
      <c r="Q157" s="2"/>
      <c r="R157" s="2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"/>
      <c r="B158" s="2"/>
      <c r="C158" s="124"/>
      <c r="D158" s="17"/>
      <c r="E158" s="2"/>
      <c r="F158" s="2"/>
      <c r="G158" s="4"/>
      <c r="H158" s="4"/>
      <c r="I158" s="6"/>
      <c r="J158" s="2"/>
      <c r="K158" s="8"/>
      <c r="L158" s="8"/>
      <c r="M158" s="2"/>
      <c r="N158" s="2"/>
      <c r="O158" s="8"/>
      <c r="P158" s="8"/>
      <c r="Q158" s="2"/>
      <c r="R158" s="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"/>
      <c r="B159" s="2"/>
      <c r="C159" s="124"/>
      <c r="D159" s="17"/>
      <c r="E159" s="2"/>
      <c r="F159" s="2"/>
      <c r="G159" s="4"/>
      <c r="H159" s="4"/>
      <c r="I159" s="6"/>
      <c r="J159" s="2"/>
      <c r="K159" s="8"/>
      <c r="L159" s="8"/>
      <c r="M159" s="2"/>
      <c r="N159" s="2"/>
      <c r="O159" s="8"/>
      <c r="P159" s="8"/>
      <c r="Q159" s="2"/>
      <c r="R159" s="2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"/>
      <c r="B160" s="2"/>
      <c r="C160" s="124"/>
      <c r="D160" s="17"/>
      <c r="E160" s="2"/>
      <c r="F160" s="2"/>
      <c r="G160" s="4"/>
      <c r="H160" s="4"/>
      <c r="I160" s="6"/>
      <c r="J160" s="2"/>
      <c r="K160" s="8"/>
      <c r="L160" s="8"/>
      <c r="M160" s="2"/>
      <c r="N160" s="2"/>
      <c r="O160" s="8"/>
      <c r="P160" s="8"/>
      <c r="Q160" s="2"/>
      <c r="R160" s="2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"/>
      <c r="B161" s="2"/>
      <c r="C161" s="124"/>
      <c r="D161" s="17"/>
      <c r="E161" s="2"/>
      <c r="F161" s="2"/>
      <c r="G161" s="4"/>
      <c r="H161" s="4"/>
      <c r="I161" s="6"/>
      <c r="J161" s="2"/>
      <c r="K161" s="8"/>
      <c r="L161" s="8"/>
      <c r="M161" s="2"/>
      <c r="N161" s="2"/>
      <c r="O161" s="8"/>
      <c r="P161" s="8"/>
      <c r="Q161" s="2"/>
      <c r="R161" s="2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"/>
      <c r="B162" s="2"/>
      <c r="C162" s="124"/>
      <c r="D162" s="17"/>
      <c r="E162" s="2"/>
      <c r="F162" s="2"/>
      <c r="G162" s="4"/>
      <c r="H162" s="4"/>
      <c r="I162" s="6"/>
      <c r="J162" s="2"/>
      <c r="K162" s="8"/>
      <c r="L162" s="8"/>
      <c r="M162" s="2"/>
      <c r="N162" s="2"/>
      <c r="O162" s="8"/>
      <c r="P162" s="8"/>
      <c r="Q162" s="2"/>
      <c r="R162" s="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"/>
      <c r="B163" s="2"/>
      <c r="C163" s="124"/>
      <c r="D163" s="17"/>
      <c r="E163" s="2"/>
      <c r="F163" s="2"/>
      <c r="G163" s="4"/>
      <c r="H163" s="4"/>
      <c r="I163" s="6"/>
      <c r="J163" s="2"/>
      <c r="K163" s="8"/>
      <c r="L163" s="8"/>
      <c r="M163" s="2"/>
      <c r="N163" s="2"/>
      <c r="O163" s="8"/>
      <c r="P163" s="8"/>
      <c r="Q163" s="2"/>
      <c r="R163" s="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"/>
      <c r="B164" s="2"/>
      <c r="C164" s="124"/>
      <c r="D164" s="17"/>
      <c r="E164" s="2"/>
      <c r="F164" s="2"/>
      <c r="G164" s="4"/>
      <c r="H164" s="4"/>
      <c r="I164" s="6"/>
      <c r="J164" s="2"/>
      <c r="K164" s="8"/>
      <c r="L164" s="8"/>
      <c r="M164" s="2"/>
      <c r="N164" s="2"/>
      <c r="O164" s="8"/>
      <c r="P164" s="8"/>
      <c r="Q164" s="2"/>
      <c r="R164" s="2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"/>
      <c r="B165" s="2"/>
      <c r="C165" s="124"/>
      <c r="D165" s="17"/>
      <c r="E165" s="2"/>
      <c r="F165" s="2"/>
      <c r="G165" s="4"/>
      <c r="H165" s="4"/>
      <c r="I165" s="6"/>
      <c r="J165" s="2"/>
      <c r="K165" s="8"/>
      <c r="L165" s="8"/>
      <c r="M165" s="2"/>
      <c r="N165" s="2"/>
      <c r="O165" s="8"/>
      <c r="P165" s="8"/>
      <c r="Q165" s="2"/>
      <c r="R165" s="2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"/>
      <c r="B166" s="2"/>
      <c r="C166" s="124"/>
      <c r="D166" s="17"/>
      <c r="E166" s="2"/>
      <c r="F166" s="2"/>
      <c r="G166" s="4"/>
      <c r="H166" s="4"/>
      <c r="I166" s="6"/>
      <c r="J166" s="2"/>
      <c r="K166" s="8"/>
      <c r="L166" s="8"/>
      <c r="M166" s="2"/>
      <c r="N166" s="2"/>
      <c r="O166" s="8"/>
      <c r="P166" s="8"/>
      <c r="Q166" s="2"/>
      <c r="R166" s="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"/>
      <c r="B167" s="2"/>
      <c r="C167" s="124"/>
      <c r="D167" s="17"/>
      <c r="E167" s="2"/>
      <c r="F167" s="2"/>
      <c r="G167" s="4"/>
      <c r="H167" s="4"/>
      <c r="I167" s="6"/>
      <c r="J167" s="2"/>
      <c r="K167" s="8"/>
      <c r="L167" s="8"/>
      <c r="M167" s="2"/>
      <c r="N167" s="2"/>
      <c r="O167" s="8"/>
      <c r="P167" s="8"/>
      <c r="Q167" s="2"/>
      <c r="R167" s="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"/>
      <c r="B168" s="2"/>
      <c r="C168" s="124"/>
      <c r="D168" s="17"/>
      <c r="E168" s="2"/>
      <c r="F168" s="2"/>
      <c r="G168" s="4"/>
      <c r="H168" s="4"/>
      <c r="I168" s="6"/>
      <c r="J168" s="2"/>
      <c r="K168" s="8"/>
      <c r="L168" s="8"/>
      <c r="M168" s="2"/>
      <c r="N168" s="2"/>
      <c r="O168" s="8"/>
      <c r="P168" s="8"/>
      <c r="Q168" s="2"/>
      <c r="R168" s="2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"/>
      <c r="B169" s="2"/>
      <c r="C169" s="124"/>
      <c r="D169" s="17"/>
      <c r="E169" s="2"/>
      <c r="F169" s="2"/>
      <c r="G169" s="4"/>
      <c r="H169" s="4"/>
      <c r="I169" s="6"/>
      <c r="J169" s="2"/>
      <c r="K169" s="8"/>
      <c r="L169" s="8"/>
      <c r="M169" s="2"/>
      <c r="N169" s="2"/>
      <c r="O169" s="8"/>
      <c r="P169" s="8"/>
      <c r="Q169" s="2"/>
      <c r="R169" s="2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"/>
      <c r="B170" s="2"/>
      <c r="C170" s="124"/>
      <c r="D170" s="17"/>
      <c r="E170" s="2"/>
      <c r="F170" s="2"/>
      <c r="G170" s="4"/>
      <c r="H170" s="4"/>
      <c r="I170" s="6"/>
      <c r="J170" s="2"/>
      <c r="K170" s="8"/>
      <c r="L170" s="8"/>
      <c r="M170" s="2"/>
      <c r="N170" s="2"/>
      <c r="O170" s="8"/>
      <c r="P170" s="8"/>
      <c r="Q170" s="2"/>
      <c r="R170" s="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"/>
      <c r="B171" s="2"/>
      <c r="C171" s="124"/>
      <c r="D171" s="17"/>
      <c r="E171" s="2"/>
      <c r="F171" s="2"/>
      <c r="G171" s="4"/>
      <c r="H171" s="4"/>
      <c r="I171" s="6"/>
      <c r="J171" s="2"/>
      <c r="K171" s="8"/>
      <c r="L171" s="8"/>
      <c r="M171" s="2"/>
      <c r="N171" s="2"/>
      <c r="O171" s="8"/>
      <c r="P171" s="8"/>
      <c r="Q171" s="2"/>
      <c r="R171" s="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"/>
      <c r="B172" s="2"/>
      <c r="C172" s="124"/>
      <c r="D172" s="17"/>
      <c r="E172" s="2"/>
      <c r="F172" s="2"/>
      <c r="G172" s="4"/>
      <c r="H172" s="4"/>
      <c r="I172" s="6"/>
      <c r="J172" s="2"/>
      <c r="K172" s="8"/>
      <c r="L172" s="8"/>
      <c r="M172" s="2"/>
      <c r="N172" s="2"/>
      <c r="O172" s="8"/>
      <c r="P172" s="8"/>
      <c r="Q172" s="2"/>
      <c r="R172" s="2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"/>
      <c r="B173" s="2"/>
      <c r="C173" s="124"/>
      <c r="D173" s="17"/>
      <c r="E173" s="2"/>
      <c r="F173" s="2"/>
      <c r="G173" s="4"/>
      <c r="H173" s="4"/>
      <c r="I173" s="6"/>
      <c r="J173" s="2"/>
      <c r="K173" s="8"/>
      <c r="L173" s="8"/>
      <c r="M173" s="2"/>
      <c r="N173" s="2"/>
      <c r="O173" s="8"/>
      <c r="P173" s="8"/>
      <c r="Q173" s="2"/>
      <c r="R173" s="2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"/>
      <c r="B174" s="2"/>
      <c r="C174" s="124"/>
      <c r="D174" s="17"/>
      <c r="E174" s="2"/>
      <c r="F174" s="2"/>
      <c r="G174" s="4"/>
      <c r="H174" s="4"/>
      <c r="I174" s="6"/>
      <c r="J174" s="2"/>
      <c r="K174" s="8"/>
      <c r="L174" s="8"/>
      <c r="M174" s="2"/>
      <c r="N174" s="2"/>
      <c r="O174" s="8"/>
      <c r="P174" s="8"/>
      <c r="Q174" s="2"/>
      <c r="R174" s="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"/>
      <c r="B175" s="2"/>
      <c r="C175" s="124"/>
      <c r="D175" s="17"/>
      <c r="E175" s="2"/>
      <c r="F175" s="2"/>
      <c r="G175" s="4"/>
      <c r="H175" s="4"/>
      <c r="I175" s="6"/>
      <c r="J175" s="2"/>
      <c r="K175" s="8"/>
      <c r="L175" s="8"/>
      <c r="M175" s="2"/>
      <c r="N175" s="2"/>
      <c r="O175" s="8"/>
      <c r="P175" s="8"/>
      <c r="Q175" s="2"/>
      <c r="R175" s="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"/>
      <c r="B176" s="2"/>
      <c r="C176" s="124"/>
      <c r="D176" s="17"/>
      <c r="E176" s="2"/>
      <c r="F176" s="2"/>
      <c r="G176" s="4"/>
      <c r="H176" s="4"/>
      <c r="I176" s="6"/>
      <c r="J176" s="2"/>
      <c r="K176" s="8"/>
      <c r="L176" s="8"/>
      <c r="M176" s="2"/>
      <c r="N176" s="2"/>
      <c r="O176" s="8"/>
      <c r="P176" s="8"/>
      <c r="Q176" s="2"/>
      <c r="R176" s="2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"/>
      <c r="B177" s="2"/>
      <c r="C177" s="124"/>
      <c r="D177" s="17"/>
      <c r="E177" s="2"/>
      <c r="F177" s="2"/>
      <c r="G177" s="4"/>
      <c r="H177" s="4"/>
      <c r="I177" s="6"/>
      <c r="J177" s="2"/>
      <c r="K177" s="8"/>
      <c r="L177" s="8"/>
      <c r="M177" s="2"/>
      <c r="N177" s="2"/>
      <c r="O177" s="8"/>
      <c r="P177" s="8"/>
      <c r="Q177" s="2"/>
      <c r="R177" s="2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"/>
      <c r="B178" s="2"/>
      <c r="C178" s="124"/>
      <c r="D178" s="17"/>
      <c r="E178" s="2"/>
      <c r="F178" s="2"/>
      <c r="G178" s="4"/>
      <c r="H178" s="4"/>
      <c r="I178" s="6"/>
      <c r="J178" s="2"/>
      <c r="K178" s="8"/>
      <c r="L178" s="8"/>
      <c r="M178" s="2"/>
      <c r="N178" s="2"/>
      <c r="O178" s="8"/>
      <c r="P178" s="8"/>
      <c r="Q178" s="2"/>
      <c r="R178" s="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"/>
      <c r="B179" s="2"/>
      <c r="C179" s="124"/>
      <c r="D179" s="17"/>
      <c r="E179" s="2"/>
      <c r="F179" s="2"/>
      <c r="G179" s="4"/>
      <c r="H179" s="4"/>
      <c r="I179" s="6"/>
      <c r="J179" s="2"/>
      <c r="K179" s="8"/>
      <c r="L179" s="8"/>
      <c r="M179" s="2"/>
      <c r="N179" s="2"/>
      <c r="O179" s="8"/>
      <c r="P179" s="8"/>
      <c r="Q179" s="2"/>
      <c r="R179" s="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"/>
      <c r="B180" s="2"/>
      <c r="C180" s="124"/>
      <c r="D180" s="17"/>
      <c r="E180" s="2"/>
      <c r="F180" s="2"/>
      <c r="G180" s="4"/>
      <c r="H180" s="4"/>
      <c r="I180" s="6"/>
      <c r="J180" s="2"/>
      <c r="K180" s="8"/>
      <c r="L180" s="8"/>
      <c r="M180" s="2"/>
      <c r="N180" s="2"/>
      <c r="O180" s="8"/>
      <c r="P180" s="8"/>
      <c r="Q180" s="2"/>
      <c r="R180" s="2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"/>
      <c r="B181" s="2"/>
      <c r="C181" s="124"/>
      <c r="D181" s="17"/>
      <c r="E181" s="2"/>
      <c r="F181" s="2"/>
      <c r="G181" s="4"/>
      <c r="H181" s="4"/>
      <c r="I181" s="6"/>
      <c r="J181" s="2"/>
      <c r="K181" s="8"/>
      <c r="L181" s="8"/>
      <c r="M181" s="2"/>
      <c r="N181" s="2"/>
      <c r="O181" s="8"/>
      <c r="P181" s="8"/>
      <c r="Q181" s="2"/>
      <c r="R181" s="2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"/>
      <c r="B182" s="2"/>
      <c r="C182" s="124"/>
      <c r="D182" s="17"/>
      <c r="E182" s="2"/>
      <c r="F182" s="2"/>
      <c r="G182" s="4"/>
      <c r="H182" s="4"/>
      <c r="I182" s="6"/>
      <c r="J182" s="2"/>
      <c r="K182" s="8"/>
      <c r="L182" s="8"/>
      <c r="M182" s="2"/>
      <c r="N182" s="2"/>
      <c r="O182" s="8"/>
      <c r="P182" s="8"/>
      <c r="Q182" s="2"/>
      <c r="R182" s="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"/>
      <c r="B183" s="2"/>
      <c r="C183" s="124"/>
      <c r="D183" s="17"/>
      <c r="E183" s="2"/>
      <c r="F183" s="2"/>
      <c r="G183" s="4"/>
      <c r="H183" s="4"/>
      <c r="I183" s="6"/>
      <c r="J183" s="2"/>
      <c r="K183" s="8"/>
      <c r="L183" s="8"/>
      <c r="M183" s="2"/>
      <c r="N183" s="2"/>
      <c r="O183" s="8"/>
      <c r="P183" s="8"/>
      <c r="Q183" s="2"/>
      <c r="R183" s="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"/>
      <c r="B184" s="2"/>
      <c r="C184" s="124"/>
      <c r="D184" s="17"/>
      <c r="E184" s="2"/>
      <c r="F184" s="2"/>
      <c r="G184" s="4"/>
      <c r="H184" s="4"/>
      <c r="I184" s="6"/>
      <c r="J184" s="2"/>
      <c r="K184" s="8"/>
      <c r="L184" s="8"/>
      <c r="M184" s="2"/>
      <c r="N184" s="2"/>
      <c r="O184" s="8"/>
      <c r="P184" s="8"/>
      <c r="Q184" s="2"/>
      <c r="R184" s="2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"/>
      <c r="B185" s="2"/>
      <c r="C185" s="124"/>
      <c r="D185" s="17"/>
      <c r="E185" s="2"/>
      <c r="F185" s="2"/>
      <c r="G185" s="4"/>
      <c r="H185" s="4"/>
      <c r="I185" s="6"/>
      <c r="J185" s="2"/>
      <c r="K185" s="8"/>
      <c r="L185" s="8"/>
      <c r="M185" s="2"/>
      <c r="N185" s="2"/>
      <c r="O185" s="8"/>
      <c r="P185" s="8"/>
      <c r="Q185" s="2"/>
      <c r="R185" s="2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"/>
      <c r="B186" s="2"/>
      <c r="C186" s="124"/>
      <c r="D186" s="17"/>
      <c r="E186" s="2"/>
      <c r="F186" s="2"/>
      <c r="G186" s="4"/>
      <c r="H186" s="4"/>
      <c r="I186" s="6"/>
      <c r="J186" s="2"/>
      <c r="K186" s="8"/>
      <c r="L186" s="8"/>
      <c r="M186" s="2"/>
      <c r="N186" s="2"/>
      <c r="O186" s="8"/>
      <c r="P186" s="8"/>
      <c r="Q186" s="2"/>
      <c r="R186" s="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"/>
      <c r="B187" s="2"/>
      <c r="C187" s="124"/>
      <c r="D187" s="17"/>
      <c r="E187" s="2"/>
      <c r="F187" s="2"/>
      <c r="G187" s="4"/>
      <c r="H187" s="4"/>
      <c r="I187" s="6"/>
      <c r="J187" s="2"/>
      <c r="K187" s="8"/>
      <c r="L187" s="8"/>
      <c r="M187" s="2"/>
      <c r="N187" s="2"/>
      <c r="O187" s="8"/>
      <c r="P187" s="8"/>
      <c r="Q187" s="2"/>
      <c r="R187" s="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"/>
      <c r="B188" s="2"/>
      <c r="C188" s="124"/>
      <c r="D188" s="17"/>
      <c r="E188" s="2"/>
      <c r="F188" s="2"/>
      <c r="G188" s="4"/>
      <c r="H188" s="4"/>
      <c r="I188" s="6"/>
      <c r="J188" s="2"/>
      <c r="K188" s="8"/>
      <c r="L188" s="8"/>
      <c r="M188" s="2"/>
      <c r="N188" s="2"/>
      <c r="O188" s="8"/>
      <c r="P188" s="8"/>
      <c r="Q188" s="2"/>
      <c r="R188" s="2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"/>
      <c r="B189" s="2"/>
      <c r="C189" s="124"/>
      <c r="D189" s="17"/>
      <c r="E189" s="2"/>
      <c r="F189" s="2"/>
      <c r="G189" s="4"/>
      <c r="H189" s="4"/>
      <c r="I189" s="6"/>
      <c r="J189" s="2"/>
      <c r="K189" s="8"/>
      <c r="L189" s="8"/>
      <c r="M189" s="2"/>
      <c r="N189" s="2"/>
      <c r="O189" s="8"/>
      <c r="P189" s="8"/>
      <c r="Q189" s="2"/>
      <c r="R189" s="2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"/>
      <c r="B190" s="2"/>
      <c r="C190" s="124"/>
      <c r="D190" s="17"/>
      <c r="E190" s="2"/>
      <c r="F190" s="2"/>
      <c r="G190" s="4"/>
      <c r="H190" s="4"/>
      <c r="I190" s="6"/>
      <c r="J190" s="2"/>
      <c r="K190" s="8"/>
      <c r="L190" s="8"/>
      <c r="M190" s="2"/>
      <c r="N190" s="2"/>
      <c r="O190" s="8"/>
      <c r="P190" s="8"/>
      <c r="Q190" s="2"/>
      <c r="R190" s="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"/>
      <c r="B191" s="2"/>
      <c r="C191" s="124"/>
      <c r="D191" s="17"/>
      <c r="E191" s="2"/>
      <c r="F191" s="2"/>
      <c r="G191" s="4"/>
      <c r="H191" s="4"/>
      <c r="I191" s="6"/>
      <c r="J191" s="2"/>
      <c r="K191" s="8"/>
      <c r="L191" s="8"/>
      <c r="M191" s="2"/>
      <c r="N191" s="2"/>
      <c r="O191" s="8"/>
      <c r="P191" s="8"/>
      <c r="Q191" s="2"/>
      <c r="R191" s="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"/>
      <c r="B192" s="2"/>
      <c r="C192" s="124"/>
      <c r="D192" s="17"/>
      <c r="E192" s="2"/>
      <c r="F192" s="2"/>
      <c r="G192" s="4"/>
      <c r="H192" s="4"/>
      <c r="I192" s="6"/>
      <c r="J192" s="2"/>
      <c r="K192" s="8"/>
      <c r="L192" s="8"/>
      <c r="M192" s="2"/>
      <c r="N192" s="2"/>
      <c r="O192" s="8"/>
      <c r="P192" s="8"/>
      <c r="Q192" s="2"/>
      <c r="R192" s="2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"/>
      <c r="B193" s="2"/>
      <c r="C193" s="124"/>
      <c r="D193" s="17"/>
      <c r="E193" s="2"/>
      <c r="F193" s="2"/>
      <c r="G193" s="4"/>
      <c r="H193" s="4"/>
      <c r="I193" s="6"/>
      <c r="J193" s="2"/>
      <c r="K193" s="8"/>
      <c r="L193" s="8"/>
      <c r="M193" s="2"/>
      <c r="N193" s="2"/>
      <c r="O193" s="8"/>
      <c r="P193" s="8"/>
      <c r="Q193" s="2"/>
      <c r="R193" s="2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"/>
      <c r="B194" s="2"/>
      <c r="C194" s="124"/>
      <c r="D194" s="17"/>
      <c r="E194" s="2"/>
      <c r="F194" s="2"/>
      <c r="G194" s="4"/>
      <c r="H194" s="4"/>
      <c r="I194" s="6"/>
      <c r="J194" s="2"/>
      <c r="K194" s="8"/>
      <c r="L194" s="8"/>
      <c r="M194" s="2"/>
      <c r="N194" s="2"/>
      <c r="O194" s="8"/>
      <c r="P194" s="8"/>
      <c r="Q194" s="2"/>
      <c r="R194" s="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"/>
      <c r="B195" s="2"/>
      <c r="C195" s="124"/>
      <c r="D195" s="17"/>
      <c r="E195" s="2"/>
      <c r="F195" s="2"/>
      <c r="G195" s="4"/>
      <c r="H195" s="4"/>
      <c r="I195" s="6"/>
      <c r="J195" s="2"/>
      <c r="K195" s="8"/>
      <c r="L195" s="8"/>
      <c r="M195" s="2"/>
      <c r="N195" s="2"/>
      <c r="O195" s="8"/>
      <c r="P195" s="8"/>
      <c r="Q195" s="2"/>
      <c r="R195" s="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"/>
      <c r="B196" s="2"/>
      <c r="C196" s="124"/>
      <c r="D196" s="17"/>
      <c r="E196" s="2"/>
      <c r="F196" s="2"/>
      <c r="G196" s="4"/>
      <c r="H196" s="4"/>
      <c r="I196" s="6"/>
      <c r="J196" s="2"/>
      <c r="K196" s="8"/>
      <c r="L196" s="8"/>
      <c r="M196" s="2"/>
      <c r="N196" s="2"/>
      <c r="O196" s="8"/>
      <c r="P196" s="8"/>
      <c r="Q196" s="2"/>
      <c r="R196" s="2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"/>
      <c r="B197" s="2"/>
      <c r="C197" s="124"/>
      <c r="D197" s="17"/>
      <c r="E197" s="2"/>
      <c r="F197" s="2"/>
      <c r="G197" s="4"/>
      <c r="H197" s="4"/>
      <c r="I197" s="6"/>
      <c r="J197" s="2"/>
      <c r="K197" s="8"/>
      <c r="L197" s="8"/>
      <c r="M197" s="2"/>
      <c r="N197" s="2"/>
      <c r="O197" s="8"/>
      <c r="P197" s="8"/>
      <c r="Q197" s="2"/>
      <c r="R197" s="2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"/>
      <c r="B198" s="2"/>
      <c r="C198" s="124"/>
      <c r="D198" s="17"/>
      <c r="E198" s="2"/>
      <c r="F198" s="2"/>
      <c r="G198" s="4"/>
      <c r="H198" s="4"/>
      <c r="I198" s="6"/>
      <c r="J198" s="2"/>
      <c r="K198" s="8"/>
      <c r="L198" s="8"/>
      <c r="M198" s="2"/>
      <c r="N198" s="2"/>
      <c r="O198" s="8"/>
      <c r="P198" s="8"/>
      <c r="Q198" s="2"/>
      <c r="R198" s="2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"/>
      <c r="B199" s="2"/>
      <c r="C199" s="124"/>
      <c r="D199" s="17"/>
      <c r="E199" s="2"/>
      <c r="F199" s="2"/>
      <c r="G199" s="4"/>
      <c r="H199" s="4"/>
      <c r="I199" s="6"/>
      <c r="J199" s="2"/>
      <c r="K199" s="8"/>
      <c r="L199" s="8"/>
      <c r="M199" s="2"/>
      <c r="N199" s="2"/>
      <c r="O199" s="8"/>
      <c r="P199" s="8"/>
      <c r="Q199" s="2"/>
      <c r="R199" s="2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"/>
      <c r="B200" s="2"/>
      <c r="C200" s="124"/>
      <c r="D200" s="17"/>
      <c r="E200" s="2"/>
      <c r="F200" s="2"/>
      <c r="G200" s="4"/>
      <c r="H200" s="4"/>
      <c r="I200" s="6"/>
      <c r="J200" s="2"/>
      <c r="K200" s="8"/>
      <c r="L200" s="8"/>
      <c r="M200" s="2"/>
      <c r="N200" s="2"/>
      <c r="O200" s="8"/>
      <c r="P200" s="8"/>
      <c r="Q200" s="2"/>
      <c r="R200" s="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"/>
      <c r="B201" s="2"/>
      <c r="C201" s="124"/>
      <c r="D201" s="17"/>
      <c r="E201" s="2"/>
      <c r="F201" s="2"/>
      <c r="G201" s="4"/>
      <c r="H201" s="4"/>
      <c r="I201" s="6"/>
      <c r="J201" s="2"/>
      <c r="K201" s="8"/>
      <c r="L201" s="8"/>
      <c r="M201" s="2"/>
      <c r="N201" s="2"/>
      <c r="O201" s="8"/>
      <c r="P201" s="8"/>
      <c r="Q201" s="2"/>
      <c r="R201" s="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"/>
      <c r="B202" s="2"/>
      <c r="C202" s="124"/>
      <c r="D202" s="17"/>
      <c r="E202" s="2"/>
      <c r="F202" s="2"/>
      <c r="G202" s="4"/>
      <c r="H202" s="4"/>
      <c r="I202" s="6"/>
      <c r="J202" s="2"/>
      <c r="K202" s="8"/>
      <c r="L202" s="8"/>
      <c r="M202" s="2"/>
      <c r="N202" s="2"/>
      <c r="O202" s="8"/>
      <c r="P202" s="8"/>
      <c r="Q202" s="2"/>
      <c r="R202" s="2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"/>
      <c r="B203" s="2"/>
      <c r="C203" s="124"/>
      <c r="D203" s="17"/>
      <c r="E203" s="2"/>
      <c r="F203" s="2"/>
      <c r="G203" s="4"/>
      <c r="H203" s="4"/>
      <c r="I203" s="6"/>
      <c r="J203" s="2"/>
      <c r="K203" s="8"/>
      <c r="L203" s="8"/>
      <c r="M203" s="2"/>
      <c r="N203" s="2"/>
      <c r="O203" s="8"/>
      <c r="P203" s="8"/>
      <c r="Q203" s="2"/>
      <c r="R203" s="2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"/>
      <c r="B204" s="2"/>
      <c r="C204" s="124"/>
      <c r="D204" s="17"/>
      <c r="E204" s="2"/>
      <c r="F204" s="2"/>
      <c r="G204" s="4"/>
      <c r="H204" s="4"/>
      <c r="I204" s="6"/>
      <c r="J204" s="2"/>
      <c r="K204" s="8"/>
      <c r="L204" s="8"/>
      <c r="M204" s="2"/>
      <c r="N204" s="2"/>
      <c r="O204" s="8"/>
      <c r="P204" s="8"/>
      <c r="Q204" s="2"/>
      <c r="R204" s="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"/>
      <c r="B205" s="2"/>
      <c r="C205" s="124"/>
      <c r="D205" s="17"/>
      <c r="E205" s="2"/>
      <c r="F205" s="2"/>
      <c r="G205" s="4"/>
      <c r="H205" s="4"/>
      <c r="I205" s="6"/>
      <c r="J205" s="2"/>
      <c r="K205" s="8"/>
      <c r="L205" s="8"/>
      <c r="M205" s="2"/>
      <c r="N205" s="2"/>
      <c r="O205" s="8"/>
      <c r="P205" s="8"/>
      <c r="Q205" s="2"/>
      <c r="R205" s="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"/>
      <c r="B206" s="2"/>
      <c r="C206" s="124"/>
      <c r="D206" s="17"/>
      <c r="E206" s="2"/>
      <c r="F206" s="2"/>
      <c r="G206" s="4"/>
      <c r="H206" s="4"/>
      <c r="I206" s="6"/>
      <c r="J206" s="2"/>
      <c r="K206" s="8"/>
      <c r="L206" s="8"/>
      <c r="M206" s="2"/>
      <c r="N206" s="2"/>
      <c r="O206" s="8"/>
      <c r="P206" s="8"/>
      <c r="Q206" s="2"/>
      <c r="R206" s="2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"/>
      <c r="B207" s="2"/>
      <c r="C207" s="124"/>
      <c r="D207" s="17"/>
      <c r="E207" s="2"/>
      <c r="F207" s="2"/>
      <c r="G207" s="4"/>
      <c r="H207" s="4"/>
      <c r="I207" s="6"/>
      <c r="J207" s="2"/>
      <c r="K207" s="8"/>
      <c r="L207" s="8"/>
      <c r="M207" s="2"/>
      <c r="N207" s="2"/>
      <c r="O207" s="8"/>
      <c r="P207" s="8"/>
      <c r="Q207" s="2"/>
      <c r="R207" s="2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"/>
      <c r="B208" s="2"/>
      <c r="C208" s="124"/>
      <c r="D208" s="17"/>
      <c r="E208" s="2"/>
      <c r="F208" s="2"/>
      <c r="G208" s="4"/>
      <c r="H208" s="4"/>
      <c r="I208" s="6"/>
      <c r="J208" s="2"/>
      <c r="K208" s="8"/>
      <c r="L208" s="8"/>
      <c r="M208" s="2"/>
      <c r="N208" s="2"/>
      <c r="O208" s="8"/>
      <c r="P208" s="8"/>
      <c r="Q208" s="2"/>
      <c r="R208" s="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"/>
      <c r="B209" s="2"/>
      <c r="C209" s="124"/>
      <c r="D209" s="17"/>
      <c r="E209" s="2"/>
      <c r="F209" s="2"/>
      <c r="G209" s="4"/>
      <c r="H209" s="4"/>
      <c r="I209" s="6"/>
      <c r="J209" s="2"/>
      <c r="K209" s="8"/>
      <c r="L209" s="8"/>
      <c r="M209" s="2"/>
      <c r="N209" s="2"/>
      <c r="O209" s="8"/>
      <c r="P209" s="8"/>
      <c r="Q209" s="2"/>
      <c r="R209" s="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"/>
      <c r="B210" s="2"/>
      <c r="C210" s="124"/>
      <c r="D210" s="17"/>
      <c r="E210" s="2"/>
      <c r="F210" s="2"/>
      <c r="G210" s="4"/>
      <c r="H210" s="4"/>
      <c r="I210" s="6"/>
      <c r="J210" s="2"/>
      <c r="K210" s="8"/>
      <c r="L210" s="8"/>
      <c r="M210" s="2"/>
      <c r="N210" s="2"/>
      <c r="O210" s="8"/>
      <c r="P210" s="8"/>
      <c r="Q210" s="2"/>
      <c r="R210" s="2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"/>
      <c r="B211" s="2"/>
      <c r="C211" s="124"/>
      <c r="D211" s="17"/>
      <c r="E211" s="2"/>
      <c r="F211" s="2"/>
      <c r="G211" s="4"/>
      <c r="H211" s="4"/>
      <c r="I211" s="6"/>
      <c r="J211" s="2"/>
      <c r="K211" s="8"/>
      <c r="L211" s="8"/>
      <c r="M211" s="2"/>
      <c r="N211" s="2"/>
      <c r="O211" s="8"/>
      <c r="P211" s="8"/>
      <c r="Q211" s="2"/>
      <c r="R211" s="2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"/>
      <c r="B212" s="2"/>
      <c r="C212" s="124"/>
      <c r="D212" s="17"/>
      <c r="E212" s="2"/>
      <c r="F212" s="2"/>
      <c r="G212" s="4"/>
      <c r="H212" s="4"/>
      <c r="I212" s="6"/>
      <c r="J212" s="2"/>
      <c r="K212" s="8"/>
      <c r="L212" s="8"/>
      <c r="M212" s="2"/>
      <c r="N212" s="2"/>
      <c r="O212" s="8"/>
      <c r="P212" s="8"/>
      <c r="Q212" s="2"/>
      <c r="R212" s="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"/>
      <c r="B213" s="2"/>
      <c r="C213" s="124"/>
      <c r="D213" s="17"/>
      <c r="E213" s="2"/>
      <c r="F213" s="2"/>
      <c r="G213" s="4"/>
      <c r="H213" s="4"/>
      <c r="I213" s="6"/>
      <c r="J213" s="2"/>
      <c r="K213" s="8"/>
      <c r="L213" s="8"/>
      <c r="M213" s="2"/>
      <c r="N213" s="2"/>
      <c r="O213" s="8"/>
      <c r="P213" s="8"/>
      <c r="Q213" s="2"/>
      <c r="R213" s="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"/>
      <c r="B214" s="2"/>
      <c r="C214" s="124"/>
      <c r="D214" s="17"/>
      <c r="E214" s="2"/>
      <c r="F214" s="2"/>
      <c r="G214" s="4"/>
      <c r="H214" s="4"/>
      <c r="I214" s="6"/>
      <c r="J214" s="2"/>
      <c r="K214" s="8"/>
      <c r="L214" s="8"/>
      <c r="M214" s="2"/>
      <c r="N214" s="2"/>
      <c r="O214" s="8"/>
      <c r="P214" s="8"/>
      <c r="Q214" s="2"/>
      <c r="R214" s="2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"/>
      <c r="B215" s="2"/>
      <c r="C215" s="124"/>
      <c r="D215" s="17"/>
      <c r="E215" s="2"/>
      <c r="F215" s="2"/>
      <c r="G215" s="4"/>
      <c r="H215" s="4"/>
      <c r="I215" s="6"/>
      <c r="J215" s="2"/>
      <c r="K215" s="8"/>
      <c r="L215" s="8"/>
      <c r="M215" s="2"/>
      <c r="N215" s="2"/>
      <c r="O215" s="8"/>
      <c r="P215" s="8"/>
      <c r="Q215" s="2"/>
      <c r="R215" s="2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"/>
      <c r="B216" s="2"/>
      <c r="C216" s="124"/>
      <c r="D216" s="17"/>
      <c r="E216" s="2"/>
      <c r="F216" s="2"/>
      <c r="G216" s="4"/>
      <c r="H216" s="4"/>
      <c r="I216" s="6"/>
      <c r="J216" s="2"/>
      <c r="K216" s="8"/>
      <c r="L216" s="8"/>
      <c r="M216" s="2"/>
      <c r="N216" s="2"/>
      <c r="O216" s="8"/>
      <c r="P216" s="8"/>
      <c r="Q216" s="2"/>
      <c r="R216" s="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"/>
      <c r="B217" s="2"/>
      <c r="C217" s="124"/>
      <c r="D217" s="17"/>
      <c r="E217" s="2"/>
      <c r="F217" s="2"/>
      <c r="G217" s="4"/>
      <c r="H217" s="4"/>
      <c r="I217" s="6"/>
      <c r="J217" s="2"/>
      <c r="K217" s="8"/>
      <c r="L217" s="8"/>
      <c r="M217" s="2"/>
      <c r="N217" s="2"/>
      <c r="O217" s="8"/>
      <c r="P217" s="8"/>
      <c r="Q217" s="2"/>
      <c r="R217" s="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"/>
      <c r="B218" s="2"/>
      <c r="C218" s="124"/>
      <c r="D218" s="17"/>
      <c r="E218" s="2"/>
      <c r="F218" s="2"/>
      <c r="G218" s="4"/>
      <c r="H218" s="4"/>
      <c r="I218" s="6"/>
      <c r="J218" s="2"/>
      <c r="K218" s="8"/>
      <c r="L218" s="8"/>
      <c r="M218" s="2"/>
      <c r="N218" s="2"/>
      <c r="O218" s="8"/>
      <c r="P218" s="8"/>
      <c r="Q218" s="2"/>
      <c r="R218" s="2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"/>
      <c r="B219" s="2"/>
      <c r="C219" s="124"/>
      <c r="D219" s="17"/>
      <c r="E219" s="2"/>
      <c r="F219" s="2"/>
      <c r="G219" s="4"/>
      <c r="H219" s="4"/>
      <c r="I219" s="6"/>
      <c r="J219" s="2"/>
      <c r="K219" s="8"/>
      <c r="L219" s="8"/>
      <c r="M219" s="2"/>
      <c r="N219" s="2"/>
      <c r="O219" s="8"/>
      <c r="P219" s="8"/>
      <c r="Q219" s="2"/>
      <c r="R219" s="2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"/>
      <c r="B220" s="2"/>
      <c r="C220" s="124"/>
      <c r="D220" s="17"/>
      <c r="E220" s="2"/>
      <c r="F220" s="2"/>
      <c r="G220" s="4"/>
      <c r="H220" s="4"/>
      <c r="I220" s="6"/>
      <c r="J220" s="2"/>
      <c r="K220" s="8"/>
      <c r="L220" s="8"/>
      <c r="M220" s="2"/>
      <c r="N220" s="2"/>
      <c r="O220" s="8"/>
      <c r="P220" s="8"/>
      <c r="Q220" s="2"/>
      <c r="R220" s="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"/>
      <c r="B221" s="2"/>
      <c r="C221" s="124"/>
      <c r="D221" s="17"/>
      <c r="E221" s="2"/>
      <c r="F221" s="2"/>
      <c r="G221" s="4"/>
      <c r="H221" s="4"/>
      <c r="I221" s="6"/>
      <c r="J221" s="2"/>
      <c r="K221" s="8"/>
      <c r="L221" s="8"/>
      <c r="M221" s="2"/>
      <c r="N221" s="2"/>
      <c r="O221" s="8"/>
      <c r="P221" s="8"/>
      <c r="Q221" s="2"/>
      <c r="R221" s="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"/>
      <c r="B222" s="2"/>
      <c r="C222" s="124"/>
      <c r="D222" s="17"/>
      <c r="E222" s="2"/>
      <c r="F222" s="2"/>
      <c r="G222" s="4"/>
      <c r="H222" s="4"/>
      <c r="I222" s="6"/>
      <c r="J222" s="2"/>
      <c r="K222" s="8"/>
      <c r="L222" s="8"/>
      <c r="M222" s="2"/>
      <c r="N222" s="2"/>
      <c r="O222" s="8"/>
      <c r="P222" s="8"/>
      <c r="Q222" s="2"/>
      <c r="R222" s="2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"/>
      <c r="B223" s="2"/>
      <c r="C223" s="124"/>
      <c r="D223" s="17"/>
      <c r="E223" s="2"/>
      <c r="F223" s="2"/>
      <c r="G223" s="4"/>
      <c r="H223" s="4"/>
      <c r="I223" s="6"/>
      <c r="J223" s="2"/>
      <c r="K223" s="8"/>
      <c r="L223" s="8"/>
      <c r="M223" s="2"/>
      <c r="N223" s="2"/>
      <c r="O223" s="8"/>
      <c r="P223" s="8"/>
      <c r="Q223" s="2"/>
      <c r="R223" s="2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"/>
      <c r="B224" s="2"/>
      <c r="C224" s="241"/>
      <c r="D224" s="241"/>
      <c r="E224" s="2"/>
      <c r="F224" s="2"/>
      <c r="G224" s="4"/>
      <c r="H224" s="4"/>
      <c r="I224" s="6"/>
      <c r="J224" s="2"/>
      <c r="K224" s="8"/>
      <c r="L224" s="8"/>
      <c r="M224" s="2"/>
      <c r="N224" s="2"/>
      <c r="O224" s="8"/>
      <c r="P224" s="8"/>
      <c r="Q224" s="2"/>
      <c r="R224" s="2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"/>
      <c r="B225" s="2"/>
      <c r="C225" s="241"/>
      <c r="D225" s="241"/>
      <c r="E225" s="2"/>
      <c r="F225" s="2"/>
      <c r="G225" s="4"/>
      <c r="H225" s="4"/>
      <c r="I225" s="6"/>
      <c r="J225" s="2"/>
      <c r="K225" s="8"/>
      <c r="L225" s="8"/>
      <c r="M225" s="2"/>
      <c r="N225" s="2"/>
      <c r="O225" s="8"/>
      <c r="P225" s="8"/>
      <c r="Q225" s="2"/>
      <c r="R225" s="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"/>
      <c r="B226" s="2"/>
      <c r="C226" s="241"/>
      <c r="D226" s="241"/>
      <c r="E226" s="2"/>
      <c r="F226" s="2"/>
      <c r="G226" s="4"/>
      <c r="H226" s="4"/>
      <c r="I226" s="6"/>
      <c r="J226" s="2"/>
      <c r="K226" s="8"/>
      <c r="L226" s="8"/>
      <c r="M226" s="2"/>
      <c r="N226" s="2"/>
      <c r="O226" s="8"/>
      <c r="P226" s="8"/>
      <c r="Q226" s="2"/>
      <c r="R226" s="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"/>
      <c r="B227" s="2"/>
      <c r="C227" s="241"/>
      <c r="D227" s="241"/>
      <c r="E227" s="2"/>
      <c r="F227" s="2"/>
      <c r="G227" s="4"/>
      <c r="H227" s="4"/>
      <c r="I227" s="6"/>
      <c r="J227" s="2"/>
      <c r="K227" s="8"/>
      <c r="L227" s="8"/>
      <c r="M227" s="2"/>
      <c r="N227" s="2"/>
      <c r="O227" s="8"/>
      <c r="P227" s="8"/>
      <c r="Q227" s="2"/>
      <c r="R227" s="2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"/>
      <c r="B228" s="2"/>
      <c r="C228" s="241"/>
      <c r="D228" s="241"/>
      <c r="E228" s="2"/>
      <c r="F228" s="2"/>
      <c r="G228" s="4"/>
      <c r="H228" s="4"/>
      <c r="I228" s="6"/>
      <c r="J228" s="2"/>
      <c r="K228" s="8"/>
      <c r="L228" s="8"/>
      <c r="M228" s="2"/>
      <c r="N228" s="2"/>
      <c r="O228" s="8"/>
      <c r="P228" s="8"/>
      <c r="Q228" s="2"/>
      <c r="R228" s="2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"/>
      <c r="B229" s="2"/>
      <c r="C229" s="241"/>
      <c r="D229" s="241"/>
      <c r="E229" s="2"/>
      <c r="F229" s="2"/>
      <c r="G229" s="4"/>
      <c r="H229" s="4"/>
      <c r="I229" s="6"/>
      <c r="J229" s="2"/>
      <c r="K229" s="8"/>
      <c r="L229" s="8"/>
      <c r="M229" s="2"/>
      <c r="N229" s="2"/>
      <c r="O229" s="8"/>
      <c r="P229" s="8"/>
      <c r="Q229" s="2"/>
      <c r="R229" s="2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"/>
      <c r="B230" s="2"/>
      <c r="C230" s="241"/>
      <c r="D230" s="241"/>
      <c r="E230" s="2"/>
      <c r="F230" s="2"/>
      <c r="G230" s="4"/>
      <c r="H230" s="4"/>
      <c r="I230" s="6"/>
      <c r="J230" s="2"/>
      <c r="K230" s="8"/>
      <c r="L230" s="8"/>
      <c r="M230" s="2"/>
      <c r="N230" s="2"/>
      <c r="O230" s="8"/>
      <c r="P230" s="8"/>
      <c r="Q230" s="2"/>
      <c r="R230" s="2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"/>
      <c r="B231" s="2"/>
      <c r="C231" s="241"/>
      <c r="D231" s="241"/>
      <c r="E231" s="2"/>
      <c r="F231" s="2"/>
      <c r="G231" s="4"/>
      <c r="H231" s="4"/>
      <c r="I231" s="6"/>
      <c r="J231" s="2"/>
      <c r="K231" s="8"/>
      <c r="L231" s="8"/>
      <c r="M231" s="2"/>
      <c r="N231" s="2"/>
      <c r="O231" s="8"/>
      <c r="P231" s="8"/>
      <c r="Q231" s="2"/>
      <c r="R231" s="2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"/>
      <c r="B232" s="2"/>
      <c r="C232" s="241"/>
      <c r="D232" s="241"/>
      <c r="E232" s="2"/>
      <c r="F232" s="2"/>
      <c r="G232" s="4"/>
      <c r="H232" s="4"/>
      <c r="I232" s="6"/>
      <c r="J232" s="2"/>
      <c r="K232" s="8"/>
      <c r="L232" s="8"/>
      <c r="M232" s="2"/>
      <c r="N232" s="2"/>
      <c r="O232" s="8"/>
      <c r="P232" s="8"/>
      <c r="Q232" s="2"/>
      <c r="R232" s="2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"/>
      <c r="B233" s="2"/>
      <c r="C233" s="241"/>
      <c r="D233" s="241"/>
      <c r="E233" s="2"/>
      <c r="F233" s="2"/>
      <c r="G233" s="4"/>
      <c r="H233" s="4"/>
      <c r="I233" s="6"/>
      <c r="J233" s="2"/>
      <c r="K233" s="8"/>
      <c r="L233" s="8"/>
      <c r="M233" s="2"/>
      <c r="N233" s="2"/>
      <c r="O233" s="8"/>
      <c r="P233" s="8"/>
      <c r="Q233" s="2"/>
      <c r="R233" s="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"/>
      <c r="B234" s="2"/>
      <c r="C234" s="241"/>
      <c r="D234" s="241"/>
      <c r="E234" s="2"/>
      <c r="F234" s="2"/>
      <c r="G234" s="4"/>
      <c r="H234" s="4"/>
      <c r="I234" s="6"/>
      <c r="J234" s="2"/>
      <c r="K234" s="8"/>
      <c r="L234" s="8"/>
      <c r="M234" s="2"/>
      <c r="N234" s="2"/>
      <c r="O234" s="8"/>
      <c r="P234" s="8"/>
      <c r="Q234" s="2"/>
      <c r="R234" s="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"/>
      <c r="B235" s="2"/>
      <c r="C235" s="241"/>
      <c r="D235" s="241"/>
      <c r="E235" s="2"/>
      <c r="F235" s="2"/>
      <c r="G235" s="4"/>
      <c r="H235" s="4"/>
      <c r="I235" s="6"/>
      <c r="J235" s="2"/>
      <c r="K235" s="8"/>
      <c r="L235" s="8"/>
      <c r="M235" s="2"/>
      <c r="N235" s="2"/>
      <c r="O235" s="8"/>
      <c r="P235" s="8"/>
      <c r="Q235" s="2"/>
      <c r="R235" s="2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"/>
      <c r="B236" s="2"/>
      <c r="C236" s="241"/>
      <c r="D236" s="241"/>
      <c r="E236" s="2"/>
      <c r="F236" s="2"/>
      <c r="G236" s="4"/>
      <c r="H236" s="4"/>
      <c r="I236" s="6"/>
      <c r="J236" s="2"/>
      <c r="K236" s="8"/>
      <c r="L236" s="8"/>
      <c r="M236" s="2"/>
      <c r="N236" s="2"/>
      <c r="O236" s="8"/>
      <c r="P236" s="8"/>
      <c r="Q236" s="2"/>
      <c r="R236" s="2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"/>
      <c r="B237" s="2"/>
      <c r="C237" s="241"/>
      <c r="D237" s="241"/>
      <c r="E237" s="2"/>
      <c r="F237" s="2"/>
      <c r="G237" s="4"/>
      <c r="H237" s="4"/>
      <c r="I237" s="6"/>
      <c r="J237" s="2"/>
      <c r="K237" s="8"/>
      <c r="L237" s="8"/>
      <c r="M237" s="2"/>
      <c r="N237" s="2"/>
      <c r="O237" s="8"/>
      <c r="P237" s="8"/>
      <c r="Q237" s="2"/>
      <c r="R237" s="2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"/>
      <c r="B238" s="2"/>
      <c r="C238" s="241"/>
      <c r="D238" s="241"/>
      <c r="E238" s="2"/>
      <c r="F238" s="2"/>
      <c r="G238" s="4"/>
      <c r="H238" s="4"/>
      <c r="I238" s="6"/>
      <c r="J238" s="2"/>
      <c r="K238" s="8"/>
      <c r="L238" s="8"/>
      <c r="M238" s="2"/>
      <c r="N238" s="2"/>
      <c r="O238" s="8"/>
      <c r="P238" s="8"/>
      <c r="Q238" s="2"/>
      <c r="R238" s="2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"/>
      <c r="B239" s="2"/>
      <c r="C239" s="241"/>
      <c r="D239" s="241"/>
      <c r="E239" s="2"/>
      <c r="F239" s="2"/>
      <c r="G239" s="4"/>
      <c r="H239" s="4"/>
      <c r="I239" s="6"/>
      <c r="J239" s="2"/>
      <c r="K239" s="8"/>
      <c r="L239" s="8"/>
      <c r="M239" s="2"/>
      <c r="N239" s="2"/>
      <c r="O239" s="8"/>
      <c r="P239" s="8"/>
      <c r="Q239" s="2"/>
      <c r="R239" s="2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"/>
      <c r="B240" s="2"/>
      <c r="C240" s="241"/>
      <c r="D240" s="241"/>
      <c r="E240" s="2"/>
      <c r="F240" s="2"/>
      <c r="G240" s="4"/>
      <c r="H240" s="4"/>
      <c r="I240" s="6"/>
      <c r="J240" s="2"/>
      <c r="K240" s="8"/>
      <c r="L240" s="8"/>
      <c r="M240" s="2"/>
      <c r="N240" s="2"/>
      <c r="O240" s="8"/>
      <c r="P240" s="8"/>
      <c r="Q240" s="2"/>
      <c r="R240" s="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"/>
      <c r="B241" s="2"/>
      <c r="C241" s="241"/>
      <c r="D241" s="241"/>
      <c r="E241" s="2"/>
      <c r="F241" s="2"/>
      <c r="G241" s="4"/>
      <c r="H241" s="4"/>
      <c r="I241" s="6"/>
      <c r="J241" s="2"/>
      <c r="K241" s="8"/>
      <c r="L241" s="8"/>
      <c r="M241" s="2"/>
      <c r="N241" s="2"/>
      <c r="O241" s="8"/>
      <c r="P241" s="8"/>
      <c r="Q241" s="2"/>
      <c r="R241" s="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"/>
      <c r="B242" s="2"/>
      <c r="C242" s="241"/>
      <c r="D242" s="241"/>
      <c r="E242" s="2"/>
      <c r="F242" s="2"/>
      <c r="G242" s="4"/>
      <c r="H242" s="4"/>
      <c r="I242" s="6"/>
      <c r="J242" s="2"/>
      <c r="K242" s="8"/>
      <c r="L242" s="8"/>
      <c r="M242" s="2"/>
      <c r="N242" s="2"/>
      <c r="O242" s="8"/>
      <c r="P242" s="8"/>
      <c r="Q242" s="2"/>
      <c r="R242" s="2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"/>
      <c r="B243" s="2"/>
      <c r="C243" s="241"/>
      <c r="D243" s="241"/>
      <c r="E243" s="2"/>
      <c r="F243" s="2"/>
      <c r="G243" s="4"/>
      <c r="H243" s="4"/>
      <c r="I243" s="6"/>
      <c r="J243" s="2"/>
      <c r="K243" s="8"/>
      <c r="L243" s="8"/>
      <c r="M243" s="2"/>
      <c r="N243" s="2"/>
      <c r="O243" s="8"/>
      <c r="P243" s="8"/>
      <c r="Q243" s="2"/>
      <c r="R243" s="2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"/>
      <c r="B244" s="2"/>
      <c r="C244" s="241"/>
      <c r="D244" s="241"/>
      <c r="E244" s="2"/>
      <c r="F244" s="2"/>
      <c r="G244" s="4"/>
      <c r="H244" s="4"/>
      <c r="I244" s="6"/>
      <c r="J244" s="2"/>
      <c r="K244" s="8"/>
      <c r="L244" s="8"/>
      <c r="M244" s="2"/>
      <c r="N244" s="2"/>
      <c r="O244" s="8"/>
      <c r="P244" s="8"/>
      <c r="Q244" s="2"/>
      <c r="R244" s="2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"/>
      <c r="B245" s="2"/>
      <c r="C245" s="241"/>
      <c r="D245" s="241"/>
      <c r="E245" s="2"/>
      <c r="F245" s="2"/>
      <c r="G245" s="4"/>
      <c r="H245" s="4"/>
      <c r="I245" s="6"/>
      <c r="J245" s="2"/>
      <c r="K245" s="8"/>
      <c r="L245" s="8"/>
      <c r="M245" s="2"/>
      <c r="N245" s="2"/>
      <c r="O245" s="8"/>
      <c r="P245" s="8"/>
      <c r="Q245" s="2"/>
      <c r="R245" s="2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"/>
      <c r="B246" s="2"/>
      <c r="C246" s="241"/>
      <c r="D246" s="241"/>
      <c r="E246" s="2"/>
      <c r="F246" s="2"/>
      <c r="G246" s="4"/>
      <c r="H246" s="4"/>
      <c r="I246" s="6"/>
      <c r="J246" s="2"/>
      <c r="K246" s="8"/>
      <c r="L246" s="8"/>
      <c r="M246" s="2"/>
      <c r="N246" s="2"/>
      <c r="O246" s="8"/>
      <c r="P246" s="8"/>
      <c r="Q246" s="2"/>
      <c r="R246" s="2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"/>
      <c r="B247" s="2"/>
      <c r="C247" s="241"/>
      <c r="D247" s="241"/>
      <c r="E247" s="2"/>
      <c r="F247" s="2"/>
      <c r="G247" s="4"/>
      <c r="H247" s="4"/>
      <c r="I247" s="6"/>
      <c r="J247" s="2"/>
      <c r="K247" s="8"/>
      <c r="L247" s="8"/>
      <c r="M247" s="2"/>
      <c r="N247" s="2"/>
      <c r="O247" s="8"/>
      <c r="P247" s="8"/>
      <c r="Q247" s="2"/>
      <c r="R247" s="2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"/>
      <c r="B248" s="2"/>
      <c r="C248" s="241"/>
      <c r="D248" s="241"/>
      <c r="E248" s="2"/>
      <c r="F248" s="2"/>
      <c r="G248" s="4"/>
      <c r="H248" s="4"/>
      <c r="I248" s="6"/>
      <c r="J248" s="2"/>
      <c r="K248" s="8"/>
      <c r="L248" s="8"/>
      <c r="M248" s="2"/>
      <c r="N248" s="2"/>
      <c r="O248" s="8"/>
      <c r="P248" s="8"/>
      <c r="Q248" s="2"/>
      <c r="R248" s="2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"/>
      <c r="B249" s="2"/>
      <c r="C249" s="241"/>
      <c r="D249" s="241"/>
      <c r="E249" s="2"/>
      <c r="F249" s="2"/>
      <c r="G249" s="4"/>
      <c r="H249" s="4"/>
      <c r="I249" s="6"/>
      <c r="J249" s="2"/>
      <c r="K249" s="8"/>
      <c r="L249" s="8"/>
      <c r="M249" s="2"/>
      <c r="N249" s="2"/>
      <c r="O249" s="8"/>
      <c r="P249" s="8"/>
      <c r="Q249" s="2"/>
      <c r="R249" s="2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"/>
      <c r="B250" s="2"/>
      <c r="C250" s="241"/>
      <c r="D250" s="241"/>
      <c r="E250" s="2"/>
      <c r="F250" s="2"/>
      <c r="G250" s="4"/>
      <c r="H250" s="4"/>
      <c r="I250" s="6"/>
      <c r="J250" s="2"/>
      <c r="K250" s="8"/>
      <c r="L250" s="8"/>
      <c r="M250" s="2"/>
      <c r="N250" s="2"/>
      <c r="O250" s="8"/>
      <c r="P250" s="8"/>
      <c r="Q250" s="2"/>
      <c r="R250" s="2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"/>
      <c r="B251" s="2"/>
      <c r="C251" s="241"/>
      <c r="D251" s="241"/>
      <c r="E251" s="2"/>
      <c r="F251" s="2"/>
      <c r="G251" s="4"/>
      <c r="H251" s="4"/>
      <c r="I251" s="6"/>
      <c r="J251" s="2"/>
      <c r="K251" s="8"/>
      <c r="L251" s="8"/>
      <c r="M251" s="2"/>
      <c r="N251" s="2"/>
      <c r="O251" s="8"/>
      <c r="P251" s="8"/>
      <c r="Q251" s="2"/>
      <c r="R251" s="2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"/>
      <c r="B252" s="2"/>
      <c r="C252" s="241"/>
      <c r="D252" s="241"/>
      <c r="E252" s="2"/>
      <c r="F252" s="2"/>
      <c r="G252" s="4"/>
      <c r="H252" s="4"/>
      <c r="I252" s="6"/>
      <c r="J252" s="2"/>
      <c r="K252" s="8"/>
      <c r="L252" s="8"/>
      <c r="M252" s="2"/>
      <c r="N252" s="2"/>
      <c r="O252" s="8"/>
      <c r="P252" s="8"/>
      <c r="Q252" s="2"/>
      <c r="R252" s="2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"/>
      <c r="B253" s="2"/>
      <c r="C253" s="241"/>
      <c r="D253" s="241"/>
      <c r="E253" s="2"/>
      <c r="F253" s="2"/>
      <c r="G253" s="4"/>
      <c r="H253" s="4"/>
      <c r="I253" s="6"/>
      <c r="J253" s="2"/>
      <c r="K253" s="8"/>
      <c r="L253" s="8"/>
      <c r="M253" s="2"/>
      <c r="N253" s="2"/>
      <c r="O253" s="8"/>
      <c r="P253" s="8"/>
      <c r="Q253" s="2"/>
      <c r="R253" s="2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"/>
      <c r="B254" s="2"/>
      <c r="C254" s="241"/>
      <c r="D254" s="241"/>
      <c r="E254" s="2"/>
      <c r="F254" s="2"/>
      <c r="G254" s="4"/>
      <c r="H254" s="4"/>
      <c r="I254" s="6"/>
      <c r="J254" s="2"/>
      <c r="K254" s="8"/>
      <c r="L254" s="8"/>
      <c r="M254" s="2"/>
      <c r="N254" s="2"/>
      <c r="O254" s="8"/>
      <c r="P254" s="8"/>
      <c r="Q254" s="2"/>
      <c r="R254" s="2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"/>
      <c r="B255" s="2"/>
      <c r="C255" s="241"/>
      <c r="D255" s="241"/>
      <c r="E255" s="2"/>
      <c r="F255" s="2"/>
      <c r="G255" s="4"/>
      <c r="H255" s="4"/>
      <c r="I255" s="6"/>
      <c r="J255" s="2"/>
      <c r="K255" s="8"/>
      <c r="L255" s="8"/>
      <c r="M255" s="2"/>
      <c r="N255" s="2"/>
      <c r="O255" s="8"/>
      <c r="P255" s="8"/>
      <c r="Q255" s="2"/>
      <c r="R255" s="2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"/>
      <c r="B256" s="2"/>
      <c r="C256" s="241"/>
      <c r="D256" s="241"/>
      <c r="E256" s="2"/>
      <c r="F256" s="2"/>
      <c r="G256" s="4"/>
      <c r="H256" s="4"/>
      <c r="I256" s="6"/>
      <c r="J256" s="2"/>
      <c r="K256" s="8"/>
      <c r="L256" s="8"/>
      <c r="M256" s="2"/>
      <c r="N256" s="2"/>
      <c r="O256" s="8"/>
      <c r="P256" s="8"/>
      <c r="Q256" s="2"/>
      <c r="R256" s="2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"/>
      <c r="B257" s="2"/>
      <c r="C257" s="241"/>
      <c r="D257" s="241"/>
      <c r="E257" s="2"/>
      <c r="F257" s="2"/>
      <c r="G257" s="4"/>
      <c r="H257" s="4"/>
      <c r="I257" s="6"/>
      <c r="J257" s="2"/>
      <c r="K257" s="8"/>
      <c r="L257" s="8"/>
      <c r="M257" s="2"/>
      <c r="N257" s="2"/>
      <c r="O257" s="8"/>
      <c r="P257" s="8"/>
      <c r="Q257" s="2"/>
      <c r="R257" s="2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"/>
      <c r="B258" s="2"/>
      <c r="C258" s="241"/>
      <c r="D258" s="241"/>
      <c r="E258" s="2"/>
      <c r="F258" s="2"/>
      <c r="G258" s="4"/>
      <c r="H258" s="4"/>
      <c r="I258" s="6"/>
      <c r="J258" s="2"/>
      <c r="K258" s="8"/>
      <c r="L258" s="8"/>
      <c r="M258" s="2"/>
      <c r="N258" s="2"/>
      <c r="O258" s="8"/>
      <c r="P258" s="8"/>
      <c r="Q258" s="2"/>
      <c r="R258" s="2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"/>
      <c r="B259" s="2"/>
      <c r="C259" s="241"/>
      <c r="D259" s="241"/>
      <c r="E259" s="2"/>
      <c r="F259" s="2"/>
      <c r="G259" s="4"/>
      <c r="H259" s="4"/>
      <c r="I259" s="6"/>
      <c r="J259" s="2"/>
      <c r="K259" s="8"/>
      <c r="L259" s="8"/>
      <c r="M259" s="2"/>
      <c r="N259" s="2"/>
      <c r="O259" s="8"/>
      <c r="P259" s="8"/>
      <c r="Q259" s="2"/>
      <c r="R259" s="2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"/>
      <c r="B260" s="2"/>
      <c r="C260" s="241"/>
      <c r="D260" s="241"/>
      <c r="E260" s="2"/>
      <c r="F260" s="2"/>
      <c r="G260" s="4"/>
      <c r="H260" s="4"/>
      <c r="I260" s="6"/>
      <c r="J260" s="2"/>
      <c r="K260" s="8"/>
      <c r="L260" s="8"/>
      <c r="M260" s="2"/>
      <c r="N260" s="2"/>
      <c r="O260" s="8"/>
      <c r="P260" s="8"/>
      <c r="Q260" s="2"/>
      <c r="R260" s="2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"/>
      <c r="B261" s="2"/>
      <c r="C261" s="241"/>
      <c r="D261" s="241"/>
      <c r="E261" s="2"/>
      <c r="F261" s="2"/>
      <c r="G261" s="4"/>
      <c r="H261" s="4"/>
      <c r="I261" s="6"/>
      <c r="J261" s="2"/>
      <c r="K261" s="8"/>
      <c r="L261" s="8"/>
      <c r="M261" s="2"/>
      <c r="N261" s="2"/>
      <c r="O261" s="8"/>
      <c r="P261" s="8"/>
      <c r="Q261" s="2"/>
      <c r="R261" s="2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"/>
      <c r="B262" s="2"/>
      <c r="C262" s="241"/>
      <c r="D262" s="241"/>
      <c r="E262" s="2"/>
      <c r="F262" s="2"/>
      <c r="G262" s="4"/>
      <c r="H262" s="4"/>
      <c r="I262" s="6"/>
      <c r="J262" s="2"/>
      <c r="K262" s="8"/>
      <c r="L262" s="8"/>
      <c r="M262" s="2"/>
      <c r="N262" s="2"/>
      <c r="O262" s="8"/>
      <c r="P262" s="8"/>
      <c r="Q262" s="2"/>
      <c r="R262" s="2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"/>
      <c r="B263" s="2"/>
      <c r="C263" s="241"/>
      <c r="D263" s="241"/>
      <c r="E263" s="2"/>
      <c r="F263" s="2"/>
      <c r="G263" s="4"/>
      <c r="H263" s="4"/>
      <c r="I263" s="6"/>
      <c r="J263" s="2"/>
      <c r="K263" s="8"/>
      <c r="L263" s="8"/>
      <c r="M263" s="2"/>
      <c r="N263" s="2"/>
      <c r="O263" s="8"/>
      <c r="P263" s="8"/>
      <c r="Q263" s="2"/>
      <c r="R263" s="2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"/>
      <c r="B264" s="2"/>
      <c r="C264" s="241"/>
      <c r="D264" s="241"/>
      <c r="E264" s="2"/>
      <c r="F264" s="2"/>
      <c r="G264" s="4"/>
      <c r="H264" s="4"/>
      <c r="I264" s="6"/>
      <c r="J264" s="2"/>
      <c r="K264" s="8"/>
      <c r="L264" s="8"/>
      <c r="M264" s="2"/>
      <c r="N264" s="2"/>
      <c r="O264" s="8"/>
      <c r="P264" s="8"/>
      <c r="Q264" s="2"/>
      <c r="R264" s="2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"/>
      <c r="B265" s="2"/>
      <c r="C265" s="241"/>
      <c r="D265" s="241"/>
      <c r="E265" s="2"/>
      <c r="F265" s="2"/>
      <c r="G265" s="4"/>
      <c r="H265" s="4"/>
      <c r="I265" s="6"/>
      <c r="J265" s="2"/>
      <c r="K265" s="8"/>
      <c r="L265" s="8"/>
      <c r="M265" s="2"/>
      <c r="N265" s="2"/>
      <c r="O265" s="8"/>
      <c r="P265" s="8"/>
      <c r="Q265" s="2"/>
      <c r="R265" s="2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"/>
      <c r="B266" s="2"/>
      <c r="C266" s="241"/>
      <c r="D266" s="241"/>
      <c r="E266" s="2"/>
      <c r="F266" s="2"/>
      <c r="G266" s="4"/>
      <c r="H266" s="4"/>
      <c r="I266" s="6"/>
      <c r="J266" s="2"/>
      <c r="K266" s="8"/>
      <c r="L266" s="8"/>
      <c r="M266" s="2"/>
      <c r="N266" s="2"/>
      <c r="O266" s="8"/>
      <c r="P266" s="8"/>
      <c r="Q266" s="2"/>
      <c r="R266" s="2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"/>
      <c r="B267" s="2"/>
      <c r="C267" s="241"/>
      <c r="D267" s="241"/>
      <c r="E267" s="2"/>
      <c r="F267" s="2"/>
      <c r="G267" s="4"/>
      <c r="H267" s="4"/>
      <c r="I267" s="6"/>
      <c r="J267" s="2"/>
      <c r="K267" s="8"/>
      <c r="L267" s="8"/>
      <c r="M267" s="2"/>
      <c r="N267" s="2"/>
      <c r="O267" s="8"/>
      <c r="P267" s="8"/>
      <c r="Q267" s="2"/>
      <c r="R267" s="2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"/>
      <c r="B268" s="2"/>
      <c r="C268" s="241"/>
      <c r="D268" s="241"/>
      <c r="E268" s="2"/>
      <c r="F268" s="2"/>
      <c r="G268" s="4"/>
      <c r="H268" s="4"/>
      <c r="I268" s="6"/>
      <c r="J268" s="2"/>
      <c r="K268" s="8"/>
      <c r="L268" s="8"/>
      <c r="M268" s="2"/>
      <c r="N268" s="2"/>
      <c r="O268" s="8"/>
      <c r="P268" s="8"/>
      <c r="Q268" s="2"/>
      <c r="R268" s="2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"/>
      <c r="B269" s="2"/>
      <c r="C269" s="241"/>
      <c r="D269" s="241"/>
      <c r="E269" s="2"/>
      <c r="F269" s="2"/>
      <c r="G269" s="4"/>
      <c r="H269" s="4"/>
      <c r="I269" s="6"/>
      <c r="J269" s="2"/>
      <c r="K269" s="8"/>
      <c r="L269" s="8"/>
      <c r="M269" s="2"/>
      <c r="N269" s="2"/>
      <c r="O269" s="8"/>
      <c r="P269" s="8"/>
      <c r="Q269" s="2"/>
      <c r="R269" s="2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"/>
      <c r="B270" s="2"/>
      <c r="C270" s="241"/>
      <c r="D270" s="241"/>
      <c r="E270" s="2"/>
      <c r="F270" s="2"/>
      <c r="G270" s="4"/>
      <c r="H270" s="4"/>
      <c r="I270" s="6"/>
      <c r="J270" s="2"/>
      <c r="K270" s="8"/>
      <c r="L270" s="8"/>
      <c r="M270" s="2"/>
      <c r="N270" s="2"/>
      <c r="O270" s="8"/>
      <c r="P270" s="8"/>
      <c r="Q270" s="2"/>
      <c r="R270" s="2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"/>
      <c r="B271" s="2"/>
      <c r="C271" s="241"/>
      <c r="D271" s="241"/>
      <c r="E271" s="2"/>
      <c r="F271" s="2"/>
      <c r="G271" s="4"/>
      <c r="H271" s="4"/>
      <c r="I271" s="6"/>
      <c r="J271" s="2"/>
      <c r="K271" s="8"/>
      <c r="L271" s="8"/>
      <c r="M271" s="2"/>
      <c r="N271" s="2"/>
      <c r="O271" s="8"/>
      <c r="P271" s="8"/>
      <c r="Q271" s="2"/>
      <c r="R271" s="2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"/>
      <c r="B272" s="2"/>
      <c r="C272" s="241"/>
      <c r="D272" s="241"/>
      <c r="E272" s="2"/>
      <c r="F272" s="2"/>
      <c r="G272" s="4"/>
      <c r="H272" s="4"/>
      <c r="I272" s="6"/>
      <c r="J272" s="2"/>
      <c r="K272" s="8"/>
      <c r="L272" s="8"/>
      <c r="M272" s="2"/>
      <c r="N272" s="2"/>
      <c r="O272" s="8"/>
      <c r="P272" s="8"/>
      <c r="Q272" s="2"/>
      <c r="R272" s="2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"/>
      <c r="B273" s="2"/>
      <c r="C273" s="241"/>
      <c r="D273" s="241"/>
      <c r="E273" s="2"/>
      <c r="F273" s="2"/>
      <c r="G273" s="4"/>
      <c r="H273" s="4"/>
      <c r="I273" s="6"/>
      <c r="J273" s="2"/>
      <c r="K273" s="8"/>
      <c r="L273" s="8"/>
      <c r="M273" s="2"/>
      <c r="N273" s="2"/>
      <c r="O273" s="8"/>
      <c r="P273" s="8"/>
      <c r="Q273" s="2"/>
      <c r="R273" s="2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"/>
      <c r="B274" s="2"/>
      <c r="C274" s="241"/>
      <c r="D274" s="241"/>
      <c r="E274" s="2"/>
      <c r="F274" s="2"/>
      <c r="G274" s="4"/>
      <c r="H274" s="4"/>
      <c r="I274" s="6"/>
      <c r="J274" s="2"/>
      <c r="K274" s="8"/>
      <c r="L274" s="8"/>
      <c r="M274" s="2"/>
      <c r="N274" s="2"/>
      <c r="O274" s="8"/>
      <c r="P274" s="8"/>
      <c r="Q274" s="2"/>
      <c r="R274" s="2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"/>
      <c r="B275" s="2"/>
      <c r="C275" s="241"/>
      <c r="D275" s="241"/>
      <c r="E275" s="2"/>
      <c r="F275" s="2"/>
      <c r="G275" s="4"/>
      <c r="H275" s="4"/>
      <c r="I275" s="6"/>
      <c r="J275" s="2"/>
      <c r="K275" s="8"/>
      <c r="L275" s="8"/>
      <c r="M275" s="2"/>
      <c r="N275" s="2"/>
      <c r="O275" s="8"/>
      <c r="P275" s="8"/>
      <c r="Q275" s="2"/>
      <c r="R275" s="2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"/>
      <c r="B276" s="2"/>
      <c r="C276" s="241"/>
      <c r="D276" s="241"/>
      <c r="E276" s="2"/>
      <c r="F276" s="2"/>
      <c r="G276" s="4"/>
      <c r="H276" s="4"/>
      <c r="I276" s="6"/>
      <c r="J276" s="2"/>
      <c r="K276" s="8"/>
      <c r="L276" s="8"/>
      <c r="M276" s="2"/>
      <c r="N276" s="2"/>
      <c r="O276" s="8"/>
      <c r="P276" s="8"/>
      <c r="Q276" s="2"/>
      <c r="R276" s="2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"/>
      <c r="B277" s="2"/>
      <c r="C277" s="241"/>
      <c r="D277" s="241"/>
      <c r="E277" s="2"/>
      <c r="F277" s="2"/>
      <c r="G277" s="4"/>
      <c r="H277" s="4"/>
      <c r="I277" s="6"/>
      <c r="J277" s="2"/>
      <c r="K277" s="8"/>
      <c r="L277" s="8"/>
      <c r="M277" s="2"/>
      <c r="N277" s="2"/>
      <c r="O277" s="8"/>
      <c r="P277" s="8"/>
      <c r="Q277" s="2"/>
      <c r="R277" s="2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"/>
      <c r="B278" s="2"/>
      <c r="C278" s="241"/>
      <c r="D278" s="241"/>
      <c r="E278" s="2"/>
      <c r="F278" s="2"/>
      <c r="G278" s="4"/>
      <c r="H278" s="4"/>
      <c r="I278" s="6"/>
      <c r="J278" s="2"/>
      <c r="K278" s="8"/>
      <c r="L278" s="8"/>
      <c r="M278" s="2"/>
      <c r="N278" s="2"/>
      <c r="O278" s="8"/>
      <c r="P278" s="8"/>
      <c r="Q278" s="2"/>
      <c r="R278" s="2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"/>
      <c r="B279" s="2"/>
      <c r="C279" s="241"/>
      <c r="D279" s="241"/>
      <c r="E279" s="2"/>
      <c r="F279" s="2"/>
      <c r="G279" s="4"/>
      <c r="H279" s="4"/>
      <c r="I279" s="6"/>
      <c r="J279" s="2"/>
      <c r="K279" s="8"/>
      <c r="L279" s="8"/>
      <c r="M279" s="2"/>
      <c r="N279" s="2"/>
      <c r="O279" s="8"/>
      <c r="P279" s="8"/>
      <c r="Q279" s="2"/>
      <c r="R279" s="2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"/>
      <c r="B280" s="2"/>
      <c r="C280" s="241"/>
      <c r="D280" s="241"/>
      <c r="E280" s="2"/>
      <c r="F280" s="2"/>
      <c r="G280" s="4"/>
      <c r="H280" s="4"/>
      <c r="I280" s="6"/>
      <c r="J280" s="2"/>
      <c r="K280" s="8"/>
      <c r="L280" s="8"/>
      <c r="M280" s="2"/>
      <c r="N280" s="2"/>
      <c r="O280" s="8"/>
      <c r="P280" s="8"/>
      <c r="Q280" s="2"/>
      <c r="R280" s="2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"/>
      <c r="B281" s="2"/>
      <c r="C281" s="241"/>
      <c r="D281" s="241"/>
      <c r="E281" s="2"/>
      <c r="F281" s="2"/>
      <c r="G281" s="4"/>
      <c r="H281" s="4"/>
      <c r="I281" s="6"/>
      <c r="J281" s="2"/>
      <c r="K281" s="8"/>
      <c r="L281" s="8"/>
      <c r="M281" s="2"/>
      <c r="N281" s="2"/>
      <c r="O281" s="8"/>
      <c r="P281" s="8"/>
      <c r="Q281" s="2"/>
      <c r="R281" s="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"/>
      <c r="B282" s="2"/>
      <c r="C282" s="241"/>
      <c r="D282" s="241"/>
      <c r="E282" s="2"/>
      <c r="F282" s="2"/>
      <c r="G282" s="4"/>
      <c r="H282" s="4"/>
      <c r="I282" s="6"/>
      <c r="J282" s="2"/>
      <c r="K282" s="8"/>
      <c r="L282" s="8"/>
      <c r="M282" s="2"/>
      <c r="N282" s="2"/>
      <c r="O282" s="8"/>
      <c r="P282" s="8"/>
      <c r="Q282" s="2"/>
      <c r="R282" s="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"/>
      <c r="B283" s="2"/>
      <c r="C283" s="241"/>
      <c r="D283" s="241"/>
      <c r="E283" s="2"/>
      <c r="F283" s="2"/>
      <c r="G283" s="4"/>
      <c r="H283" s="4"/>
      <c r="I283" s="6"/>
      <c r="J283" s="2"/>
      <c r="K283" s="8"/>
      <c r="L283" s="8"/>
      <c r="M283" s="2"/>
      <c r="N283" s="2"/>
      <c r="O283" s="8"/>
      <c r="P283" s="8"/>
      <c r="Q283" s="2"/>
      <c r="R283" s="2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"/>
      <c r="B284" s="2"/>
      <c r="C284" s="241"/>
      <c r="D284" s="241"/>
      <c r="E284" s="2"/>
      <c r="F284" s="2"/>
      <c r="G284" s="4"/>
      <c r="H284" s="4"/>
      <c r="I284" s="6"/>
      <c r="J284" s="2"/>
      <c r="K284" s="8"/>
      <c r="L284" s="8"/>
      <c r="M284" s="2"/>
      <c r="N284" s="2"/>
      <c r="O284" s="8"/>
      <c r="P284" s="8"/>
      <c r="Q284" s="2"/>
      <c r="R284" s="2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"/>
      <c r="B285" s="2"/>
      <c r="C285" s="241"/>
      <c r="D285" s="241"/>
      <c r="E285" s="2"/>
      <c r="F285" s="2"/>
      <c r="G285" s="4"/>
      <c r="H285" s="4"/>
      <c r="I285" s="6"/>
      <c r="J285" s="2"/>
      <c r="K285" s="8"/>
      <c r="L285" s="8"/>
      <c r="M285" s="2"/>
      <c r="N285" s="2"/>
      <c r="O285" s="8"/>
      <c r="P285" s="8"/>
      <c r="Q285" s="2"/>
      <c r="R285" s="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"/>
      <c r="B286" s="2"/>
      <c r="C286" s="241"/>
      <c r="D286" s="241"/>
      <c r="E286" s="2"/>
      <c r="F286" s="2"/>
      <c r="G286" s="4"/>
      <c r="H286" s="4"/>
      <c r="I286" s="6"/>
      <c r="J286" s="2"/>
      <c r="K286" s="8"/>
      <c r="L286" s="8"/>
      <c r="M286" s="2"/>
      <c r="N286" s="2"/>
      <c r="O286" s="8"/>
      <c r="P286" s="8"/>
      <c r="Q286" s="2"/>
      <c r="R286" s="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"/>
      <c r="B287" s="2"/>
      <c r="C287" s="241"/>
      <c r="D287" s="241"/>
      <c r="E287" s="2"/>
      <c r="F287" s="2"/>
      <c r="G287" s="4"/>
      <c r="H287" s="4"/>
      <c r="I287" s="6"/>
      <c r="J287" s="2"/>
      <c r="K287" s="8"/>
      <c r="L287" s="8"/>
      <c r="M287" s="2"/>
      <c r="N287" s="2"/>
      <c r="O287" s="8"/>
      <c r="P287" s="8"/>
      <c r="Q287" s="2"/>
      <c r="R287" s="2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"/>
      <c r="B288" s="2"/>
      <c r="C288" s="241"/>
      <c r="D288" s="241"/>
      <c r="E288" s="2"/>
      <c r="F288" s="2"/>
      <c r="G288" s="4"/>
      <c r="H288" s="4"/>
      <c r="I288" s="6"/>
      <c r="J288" s="2"/>
      <c r="K288" s="8"/>
      <c r="L288" s="8"/>
      <c r="M288" s="2"/>
      <c r="N288" s="2"/>
      <c r="O288" s="8"/>
      <c r="P288" s="8"/>
      <c r="Q288" s="2"/>
      <c r="R288" s="2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"/>
      <c r="B289" s="2"/>
      <c r="C289" s="241"/>
      <c r="D289" s="241"/>
      <c r="E289" s="2"/>
      <c r="F289" s="2"/>
      <c r="G289" s="4"/>
      <c r="H289" s="4"/>
      <c r="I289" s="6"/>
      <c r="J289" s="2"/>
      <c r="K289" s="8"/>
      <c r="L289" s="8"/>
      <c r="M289" s="2"/>
      <c r="N289" s="2"/>
      <c r="O289" s="8"/>
      <c r="P289" s="8"/>
      <c r="Q289" s="2"/>
      <c r="R289" s="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"/>
      <c r="B290" s="2"/>
      <c r="C290" s="241"/>
      <c r="D290" s="241"/>
      <c r="E290" s="2"/>
      <c r="F290" s="2"/>
      <c r="G290" s="4"/>
      <c r="H290" s="4"/>
      <c r="I290" s="6"/>
      <c r="J290" s="2"/>
      <c r="K290" s="8"/>
      <c r="L290" s="8"/>
      <c r="M290" s="2"/>
      <c r="N290" s="2"/>
      <c r="O290" s="8"/>
      <c r="P290" s="8"/>
      <c r="Q290" s="2"/>
      <c r="R290" s="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"/>
      <c r="B291" s="2"/>
      <c r="C291" s="241"/>
      <c r="D291" s="241"/>
      <c r="E291" s="2"/>
      <c r="F291" s="2"/>
      <c r="G291" s="4"/>
      <c r="H291" s="4"/>
      <c r="I291" s="6"/>
      <c r="J291" s="2"/>
      <c r="K291" s="8"/>
      <c r="L291" s="8"/>
      <c r="M291" s="2"/>
      <c r="N291" s="2"/>
      <c r="O291" s="8"/>
      <c r="P291" s="8"/>
      <c r="Q291" s="2"/>
      <c r="R291" s="2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"/>
      <c r="B292" s="2"/>
      <c r="C292" s="241"/>
      <c r="D292" s="241"/>
      <c r="E292" s="2"/>
      <c r="F292" s="2"/>
      <c r="G292" s="4"/>
      <c r="H292" s="4"/>
      <c r="I292" s="6"/>
      <c r="J292" s="2"/>
      <c r="K292" s="8"/>
      <c r="L292" s="8"/>
      <c r="M292" s="2"/>
      <c r="N292" s="2"/>
      <c r="O292" s="8"/>
      <c r="P292" s="8"/>
      <c r="Q292" s="2"/>
      <c r="R292" s="2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"/>
      <c r="B293" s="2"/>
      <c r="C293" s="241"/>
      <c r="D293" s="241"/>
      <c r="E293" s="2"/>
      <c r="F293" s="2"/>
      <c r="G293" s="4"/>
      <c r="H293" s="4"/>
      <c r="I293" s="6"/>
      <c r="J293" s="2"/>
      <c r="K293" s="8"/>
      <c r="L293" s="8"/>
      <c r="M293" s="2"/>
      <c r="N293" s="2"/>
      <c r="O293" s="8"/>
      <c r="P293" s="8"/>
      <c r="Q293" s="2"/>
      <c r="R293" s="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"/>
      <c r="B294" s="2"/>
      <c r="C294" s="241"/>
      <c r="D294" s="241"/>
      <c r="E294" s="2"/>
      <c r="F294" s="2"/>
      <c r="G294" s="4"/>
      <c r="H294" s="4"/>
      <c r="I294" s="6"/>
      <c r="J294" s="2"/>
      <c r="K294" s="8"/>
      <c r="L294" s="8"/>
      <c r="M294" s="2"/>
      <c r="N294" s="2"/>
      <c r="O294" s="8"/>
      <c r="P294" s="8"/>
      <c r="Q294" s="2"/>
      <c r="R294" s="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"/>
      <c r="B295" s="2"/>
      <c r="C295" s="241"/>
      <c r="D295" s="241"/>
      <c r="E295" s="2"/>
      <c r="F295" s="2"/>
      <c r="G295" s="4"/>
      <c r="H295" s="4"/>
      <c r="I295" s="6"/>
      <c r="J295" s="2"/>
      <c r="K295" s="8"/>
      <c r="L295" s="8"/>
      <c r="M295" s="2"/>
      <c r="N295" s="2"/>
      <c r="O295" s="8"/>
      <c r="P295" s="8"/>
      <c r="Q295" s="2"/>
      <c r="R295" s="2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"/>
      <c r="B296" s="2"/>
      <c r="C296" s="241"/>
      <c r="D296" s="241"/>
      <c r="E296" s="2"/>
      <c r="F296" s="2"/>
      <c r="G296" s="4"/>
      <c r="H296" s="4"/>
      <c r="I296" s="6"/>
      <c r="J296" s="2"/>
      <c r="K296" s="8"/>
      <c r="L296" s="8"/>
      <c r="M296" s="2"/>
      <c r="N296" s="2"/>
      <c r="O296" s="8"/>
      <c r="P296" s="8"/>
      <c r="Q296" s="2"/>
      <c r="R296" s="2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"/>
      <c r="B297" s="2"/>
      <c r="C297" s="241"/>
      <c r="D297" s="241"/>
      <c r="E297" s="2"/>
      <c r="F297" s="2"/>
      <c r="G297" s="4"/>
      <c r="H297" s="4"/>
      <c r="I297" s="6"/>
      <c r="J297" s="2"/>
      <c r="K297" s="8"/>
      <c r="L297" s="8"/>
      <c r="M297" s="2"/>
      <c r="N297" s="2"/>
      <c r="O297" s="8"/>
      <c r="P297" s="8"/>
      <c r="Q297" s="2"/>
      <c r="R297" s="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"/>
      <c r="B298" s="2"/>
      <c r="C298" s="241"/>
      <c r="D298" s="241"/>
      <c r="E298" s="2"/>
      <c r="F298" s="2"/>
      <c r="G298" s="4"/>
      <c r="H298" s="4"/>
      <c r="I298" s="6"/>
      <c r="J298" s="2"/>
      <c r="K298" s="8"/>
      <c r="L298" s="8"/>
      <c r="M298" s="2"/>
      <c r="N298" s="2"/>
      <c r="O298" s="8"/>
      <c r="P298" s="8"/>
      <c r="Q298" s="2"/>
      <c r="R298" s="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"/>
      <c r="B299" s="2"/>
      <c r="C299" s="241"/>
      <c r="D299" s="241"/>
      <c r="E299" s="2"/>
      <c r="F299" s="2"/>
      <c r="G299" s="4"/>
      <c r="H299" s="4"/>
      <c r="I299" s="6"/>
      <c r="J299" s="2"/>
      <c r="K299" s="8"/>
      <c r="L299" s="8"/>
      <c r="M299" s="2"/>
      <c r="N299" s="2"/>
      <c r="O299" s="8"/>
      <c r="P299" s="8"/>
      <c r="Q299" s="2"/>
      <c r="R299" s="2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"/>
      <c r="B300" s="2"/>
      <c r="C300" s="241"/>
      <c r="D300" s="241"/>
      <c r="E300" s="2"/>
      <c r="F300" s="2"/>
      <c r="G300" s="4"/>
      <c r="H300" s="4"/>
      <c r="I300" s="6"/>
      <c r="J300" s="2"/>
      <c r="K300" s="8"/>
      <c r="L300" s="8"/>
      <c r="M300" s="2"/>
      <c r="N300" s="2"/>
      <c r="O300" s="8"/>
      <c r="P300" s="8"/>
      <c r="Q300" s="2"/>
      <c r="R300" s="2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"/>
      <c r="B301" s="2"/>
      <c r="C301" s="241"/>
      <c r="D301" s="241"/>
      <c r="E301" s="2"/>
      <c r="F301" s="2"/>
      <c r="G301" s="4"/>
      <c r="H301" s="4"/>
      <c r="I301" s="6"/>
      <c r="J301" s="2"/>
      <c r="K301" s="8"/>
      <c r="L301" s="8"/>
      <c r="M301" s="2"/>
      <c r="N301" s="2"/>
      <c r="O301" s="8"/>
      <c r="P301" s="8"/>
      <c r="Q301" s="2"/>
      <c r="R301" s="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"/>
      <c r="B302" s="2"/>
      <c r="C302" s="241"/>
      <c r="D302" s="241"/>
      <c r="E302" s="2"/>
      <c r="F302" s="2"/>
      <c r="G302" s="4"/>
      <c r="H302" s="4"/>
      <c r="I302" s="6"/>
      <c r="J302" s="2"/>
      <c r="K302" s="8"/>
      <c r="L302" s="8"/>
      <c r="M302" s="2"/>
      <c r="N302" s="2"/>
      <c r="O302" s="8"/>
      <c r="P302" s="8"/>
      <c r="Q302" s="2"/>
      <c r="R302" s="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"/>
      <c r="B303" s="2"/>
      <c r="C303" s="241"/>
      <c r="D303" s="241"/>
      <c r="E303" s="2"/>
      <c r="F303" s="2"/>
      <c r="G303" s="4"/>
      <c r="H303" s="4"/>
      <c r="I303" s="6"/>
      <c r="J303" s="2"/>
      <c r="K303" s="8"/>
      <c r="L303" s="8"/>
      <c r="M303" s="2"/>
      <c r="N303" s="2"/>
      <c r="O303" s="8"/>
      <c r="P303" s="8"/>
      <c r="Q303" s="2"/>
      <c r="R303" s="2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"/>
      <c r="B304" s="2"/>
      <c r="C304" s="241"/>
      <c r="D304" s="241"/>
      <c r="E304" s="2"/>
      <c r="F304" s="2"/>
      <c r="G304" s="4"/>
      <c r="H304" s="4"/>
      <c r="I304" s="6"/>
      <c r="J304" s="2"/>
      <c r="K304" s="8"/>
      <c r="L304" s="8"/>
      <c r="M304" s="2"/>
      <c r="N304" s="2"/>
      <c r="O304" s="8"/>
      <c r="P304" s="8"/>
      <c r="Q304" s="2"/>
      <c r="R304" s="2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"/>
      <c r="B305" s="2"/>
      <c r="C305" s="241"/>
      <c r="D305" s="241"/>
      <c r="E305" s="2"/>
      <c r="F305" s="2"/>
      <c r="G305" s="4"/>
      <c r="H305" s="4"/>
      <c r="I305" s="6"/>
      <c r="J305" s="2"/>
      <c r="K305" s="8"/>
      <c r="L305" s="8"/>
      <c r="M305" s="2"/>
      <c r="N305" s="2"/>
      <c r="O305" s="8"/>
      <c r="P305" s="8"/>
      <c r="Q305" s="2"/>
      <c r="R305" s="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"/>
      <c r="B306" s="2"/>
      <c r="C306" s="241"/>
      <c r="D306" s="241"/>
      <c r="E306" s="2"/>
      <c r="F306" s="2"/>
      <c r="G306" s="4"/>
      <c r="H306" s="4"/>
      <c r="I306" s="6"/>
      <c r="J306" s="2"/>
      <c r="K306" s="8"/>
      <c r="L306" s="8"/>
      <c r="M306" s="2"/>
      <c r="N306" s="2"/>
      <c r="O306" s="8"/>
      <c r="P306" s="8"/>
      <c r="Q306" s="2"/>
      <c r="R306" s="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"/>
      <c r="B307" s="2"/>
      <c r="C307" s="241"/>
      <c r="D307" s="241"/>
      <c r="E307" s="2"/>
      <c r="F307" s="2"/>
      <c r="G307" s="4"/>
      <c r="H307" s="4"/>
      <c r="I307" s="6"/>
      <c r="J307" s="2"/>
      <c r="K307" s="8"/>
      <c r="L307" s="8"/>
      <c r="M307" s="2"/>
      <c r="N307" s="2"/>
      <c r="O307" s="8"/>
      <c r="P307" s="8"/>
      <c r="Q307" s="2"/>
      <c r="R307" s="2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"/>
      <c r="B308" s="2"/>
      <c r="C308" s="241"/>
      <c r="D308" s="241"/>
      <c r="E308" s="2"/>
      <c r="F308" s="2"/>
      <c r="G308" s="4"/>
      <c r="H308" s="4"/>
      <c r="I308" s="6"/>
      <c r="J308" s="2"/>
      <c r="K308" s="8"/>
      <c r="L308" s="8"/>
      <c r="M308" s="2"/>
      <c r="N308" s="2"/>
      <c r="O308" s="8"/>
      <c r="P308" s="8"/>
      <c r="Q308" s="2"/>
      <c r="R308" s="2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"/>
      <c r="B309" s="2"/>
      <c r="C309" s="241"/>
      <c r="D309" s="241"/>
      <c r="E309" s="2"/>
      <c r="F309" s="2"/>
      <c r="G309" s="4"/>
      <c r="H309" s="4"/>
      <c r="I309" s="6"/>
      <c r="J309" s="2"/>
      <c r="K309" s="8"/>
      <c r="L309" s="8"/>
      <c r="M309" s="2"/>
      <c r="N309" s="2"/>
      <c r="O309" s="8"/>
      <c r="P309" s="8"/>
      <c r="Q309" s="2"/>
      <c r="R309" s="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"/>
      <c r="B310" s="2"/>
      <c r="C310" s="241"/>
      <c r="D310" s="241"/>
      <c r="E310" s="2"/>
      <c r="F310" s="2"/>
      <c r="G310" s="4"/>
      <c r="H310" s="4"/>
      <c r="I310" s="6"/>
      <c r="J310" s="2"/>
      <c r="K310" s="8"/>
      <c r="L310" s="8"/>
      <c r="M310" s="2"/>
      <c r="N310" s="2"/>
      <c r="O310" s="8"/>
      <c r="P310" s="8"/>
      <c r="Q310" s="2"/>
      <c r="R310" s="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"/>
      <c r="B311" s="2"/>
      <c r="C311" s="241"/>
      <c r="D311" s="241"/>
      <c r="E311" s="2"/>
      <c r="F311" s="2"/>
      <c r="G311" s="4"/>
      <c r="H311" s="4"/>
      <c r="I311" s="6"/>
      <c r="J311" s="2"/>
      <c r="K311" s="8"/>
      <c r="L311" s="8"/>
      <c r="M311" s="2"/>
      <c r="N311" s="2"/>
      <c r="O311" s="8"/>
      <c r="P311" s="8"/>
      <c r="Q311" s="2"/>
      <c r="R311" s="2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"/>
      <c r="B312" s="2"/>
      <c r="C312" s="241"/>
      <c r="D312" s="241"/>
      <c r="E312" s="2"/>
      <c r="F312" s="2"/>
      <c r="G312" s="4"/>
      <c r="H312" s="4"/>
      <c r="I312" s="6"/>
      <c r="J312" s="2"/>
      <c r="K312" s="8"/>
      <c r="L312" s="8"/>
      <c r="M312" s="2"/>
      <c r="N312" s="2"/>
      <c r="O312" s="8"/>
      <c r="P312" s="8"/>
      <c r="Q312" s="2"/>
      <c r="R312" s="2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"/>
      <c r="B313" s="2"/>
      <c r="C313" s="241"/>
      <c r="D313" s="241"/>
      <c r="E313" s="2"/>
      <c r="F313" s="2"/>
      <c r="G313" s="4"/>
      <c r="H313" s="4"/>
      <c r="I313" s="6"/>
      <c r="J313" s="2"/>
      <c r="K313" s="8"/>
      <c r="L313" s="8"/>
      <c r="M313" s="2"/>
      <c r="N313" s="2"/>
      <c r="O313" s="8"/>
      <c r="P313" s="8"/>
      <c r="Q313" s="2"/>
      <c r="R313" s="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"/>
      <c r="B314" s="2"/>
      <c r="C314" s="241"/>
      <c r="D314" s="241"/>
      <c r="E314" s="2"/>
      <c r="F314" s="2"/>
      <c r="G314" s="4"/>
      <c r="H314" s="4"/>
      <c r="I314" s="6"/>
      <c r="J314" s="2"/>
      <c r="K314" s="8"/>
      <c r="L314" s="8"/>
      <c r="M314" s="2"/>
      <c r="N314" s="2"/>
      <c r="O314" s="8"/>
      <c r="P314" s="8"/>
      <c r="Q314" s="2"/>
      <c r="R314" s="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"/>
      <c r="B315" s="2"/>
      <c r="C315" s="241"/>
      <c r="D315" s="241"/>
      <c r="E315" s="2"/>
      <c r="F315" s="2"/>
      <c r="G315" s="4"/>
      <c r="H315" s="4"/>
      <c r="I315" s="6"/>
      <c r="J315" s="2"/>
      <c r="K315" s="8"/>
      <c r="L315" s="8"/>
      <c r="M315" s="2"/>
      <c r="N315" s="2"/>
      <c r="O315" s="8"/>
      <c r="P315" s="8"/>
      <c r="Q315" s="2"/>
      <c r="R315" s="2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"/>
      <c r="B316" s="2"/>
      <c r="C316" s="241"/>
      <c r="D316" s="241"/>
      <c r="E316" s="2"/>
      <c r="F316" s="2"/>
      <c r="G316" s="4"/>
      <c r="H316" s="4"/>
      <c r="I316" s="6"/>
      <c r="J316" s="2"/>
      <c r="K316" s="8"/>
      <c r="L316" s="8"/>
      <c r="M316" s="2"/>
      <c r="N316" s="2"/>
      <c r="O316" s="8"/>
      <c r="P316" s="8"/>
      <c r="Q316" s="2"/>
      <c r="R316" s="2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"/>
      <c r="B317" s="2"/>
      <c r="C317" s="241"/>
      <c r="D317" s="241"/>
      <c r="E317" s="2"/>
      <c r="F317" s="2"/>
      <c r="G317" s="4"/>
      <c r="H317" s="4"/>
      <c r="I317" s="6"/>
      <c r="J317" s="2"/>
      <c r="K317" s="8"/>
      <c r="L317" s="8"/>
      <c r="M317" s="2"/>
      <c r="N317" s="2"/>
      <c r="O317" s="8"/>
      <c r="P317" s="8"/>
      <c r="Q317" s="2"/>
      <c r="R317" s="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"/>
      <c r="B318" s="2"/>
      <c r="C318" s="241"/>
      <c r="D318" s="241"/>
      <c r="E318" s="2"/>
      <c r="F318" s="2"/>
      <c r="G318" s="4"/>
      <c r="H318" s="4"/>
      <c r="I318" s="6"/>
      <c r="J318" s="2"/>
      <c r="K318" s="8"/>
      <c r="L318" s="8"/>
      <c r="M318" s="2"/>
      <c r="N318" s="2"/>
      <c r="O318" s="8"/>
      <c r="P318" s="8"/>
      <c r="Q318" s="2"/>
      <c r="R318" s="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"/>
      <c r="B319" s="2"/>
      <c r="C319" s="241"/>
      <c r="D319" s="241"/>
      <c r="E319" s="2"/>
      <c r="F319" s="2"/>
      <c r="G319" s="4"/>
      <c r="H319" s="4"/>
      <c r="I319" s="6"/>
      <c r="J319" s="2"/>
      <c r="K319" s="8"/>
      <c r="L319" s="8"/>
      <c r="M319" s="2"/>
      <c r="N319" s="2"/>
      <c r="O319" s="8"/>
      <c r="P319" s="8"/>
      <c r="Q319" s="2"/>
      <c r="R319" s="2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"/>
      <c r="B320" s="2"/>
      <c r="C320" s="241"/>
      <c r="D320" s="241"/>
      <c r="E320" s="2"/>
      <c r="F320" s="2"/>
      <c r="G320" s="4"/>
      <c r="H320" s="4"/>
      <c r="I320" s="6"/>
      <c r="J320" s="2"/>
      <c r="K320" s="8"/>
      <c r="L320" s="8"/>
      <c r="M320" s="2"/>
      <c r="N320" s="2"/>
      <c r="O320" s="8"/>
      <c r="P320" s="8"/>
      <c r="Q320" s="2"/>
      <c r="R320" s="2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"/>
      <c r="B321" s="2"/>
      <c r="C321" s="241"/>
      <c r="D321" s="241"/>
      <c r="E321" s="2"/>
      <c r="F321" s="2"/>
      <c r="G321" s="4"/>
      <c r="H321" s="4"/>
      <c r="I321" s="6"/>
      <c r="J321" s="2"/>
      <c r="K321" s="8"/>
      <c r="L321" s="8"/>
      <c r="M321" s="2"/>
      <c r="N321" s="2"/>
      <c r="O321" s="8"/>
      <c r="P321" s="8"/>
      <c r="Q321" s="2"/>
      <c r="R321" s="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"/>
      <c r="B322" s="2"/>
      <c r="C322" s="241"/>
      <c r="D322" s="241"/>
      <c r="E322" s="2"/>
      <c r="F322" s="2"/>
      <c r="G322" s="4"/>
      <c r="H322" s="4"/>
      <c r="I322" s="6"/>
      <c r="J322" s="2"/>
      <c r="K322" s="8"/>
      <c r="L322" s="8"/>
      <c r="M322" s="2"/>
      <c r="N322" s="2"/>
      <c r="O322" s="8"/>
      <c r="P322" s="8"/>
      <c r="Q322" s="2"/>
      <c r="R322" s="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"/>
      <c r="B323" s="2"/>
      <c r="C323" s="241"/>
      <c r="D323" s="241"/>
      <c r="E323" s="2"/>
      <c r="F323" s="2"/>
      <c r="G323" s="4"/>
      <c r="H323" s="4"/>
      <c r="I323" s="6"/>
      <c r="J323" s="2"/>
      <c r="K323" s="8"/>
      <c r="L323" s="8"/>
      <c r="M323" s="2"/>
      <c r="N323" s="2"/>
      <c r="O323" s="8"/>
      <c r="P323" s="8"/>
      <c r="Q323" s="2"/>
      <c r="R323" s="2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"/>
      <c r="B324" s="2"/>
      <c r="C324" s="241"/>
      <c r="D324" s="241"/>
      <c r="E324" s="2"/>
      <c r="F324" s="2"/>
      <c r="G324" s="4"/>
      <c r="H324" s="4"/>
      <c r="I324" s="6"/>
      <c r="J324" s="2"/>
      <c r="K324" s="8"/>
      <c r="L324" s="8"/>
      <c r="M324" s="2"/>
      <c r="N324" s="2"/>
      <c r="O324" s="8"/>
      <c r="P324" s="8"/>
      <c r="Q324" s="2"/>
      <c r="R324" s="2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"/>
      <c r="B325" s="2"/>
      <c r="C325" s="241"/>
      <c r="D325" s="241"/>
      <c r="E325" s="2"/>
      <c r="F325" s="2"/>
      <c r="G325" s="4"/>
      <c r="H325" s="4"/>
      <c r="I325" s="6"/>
      <c r="J325" s="2"/>
      <c r="K325" s="8"/>
      <c r="L325" s="8"/>
      <c r="M325" s="2"/>
      <c r="N325" s="2"/>
      <c r="O325" s="8"/>
      <c r="P325" s="8"/>
      <c r="Q325" s="2"/>
      <c r="R325" s="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"/>
      <c r="B326" s="2"/>
      <c r="C326" s="241"/>
      <c r="D326" s="241"/>
      <c r="E326" s="2"/>
      <c r="F326" s="2"/>
      <c r="G326" s="4"/>
      <c r="H326" s="4"/>
      <c r="I326" s="6"/>
      <c r="J326" s="2"/>
      <c r="K326" s="8"/>
      <c r="L326" s="8"/>
      <c r="M326" s="2"/>
      <c r="N326" s="2"/>
      <c r="O326" s="8"/>
      <c r="P326" s="8"/>
      <c r="Q326" s="2"/>
      <c r="R326" s="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"/>
      <c r="B327" s="2"/>
      <c r="C327" s="241"/>
      <c r="D327" s="241"/>
      <c r="E327" s="2"/>
      <c r="F327" s="2"/>
      <c r="G327" s="4"/>
      <c r="H327" s="4"/>
      <c r="I327" s="6"/>
      <c r="J327" s="2"/>
      <c r="K327" s="8"/>
      <c r="L327" s="8"/>
      <c r="M327" s="2"/>
      <c r="N327" s="2"/>
      <c r="O327" s="8"/>
      <c r="P327" s="8"/>
      <c r="Q327" s="2"/>
      <c r="R327" s="2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"/>
      <c r="B328" s="2"/>
      <c r="C328" s="241"/>
      <c r="D328" s="241"/>
      <c r="E328" s="2"/>
      <c r="F328" s="2"/>
      <c r="G328" s="4"/>
      <c r="H328" s="4"/>
      <c r="I328" s="6"/>
      <c r="J328" s="2"/>
      <c r="K328" s="8"/>
      <c r="L328" s="8"/>
      <c r="M328" s="2"/>
      <c r="N328" s="2"/>
      <c r="O328" s="8"/>
      <c r="P328" s="8"/>
      <c r="Q328" s="2"/>
      <c r="R328" s="2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"/>
      <c r="B329" s="2"/>
      <c r="C329" s="241"/>
      <c r="D329" s="241"/>
      <c r="E329" s="2"/>
      <c r="F329" s="2"/>
      <c r="G329" s="4"/>
      <c r="H329" s="4"/>
      <c r="I329" s="6"/>
      <c r="J329" s="2"/>
      <c r="K329" s="8"/>
      <c r="L329" s="8"/>
      <c r="M329" s="2"/>
      <c r="N329" s="2"/>
      <c r="O329" s="8"/>
      <c r="P329" s="8"/>
      <c r="Q329" s="2"/>
      <c r="R329" s="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"/>
      <c r="B330" s="2"/>
      <c r="C330" s="241"/>
      <c r="D330" s="241"/>
      <c r="E330" s="2"/>
      <c r="F330" s="2"/>
      <c r="G330" s="4"/>
      <c r="H330" s="4"/>
      <c r="I330" s="6"/>
      <c r="J330" s="2"/>
      <c r="K330" s="8"/>
      <c r="L330" s="8"/>
      <c r="M330" s="2"/>
      <c r="N330" s="2"/>
      <c r="O330" s="8"/>
      <c r="P330" s="8"/>
      <c r="Q330" s="2"/>
      <c r="R330" s="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"/>
      <c r="B331" s="2"/>
      <c r="C331" s="241"/>
      <c r="D331" s="241"/>
      <c r="E331" s="2"/>
      <c r="F331" s="2"/>
      <c r="G331" s="4"/>
      <c r="H331" s="4"/>
      <c r="I331" s="6"/>
      <c r="J331" s="2"/>
      <c r="K331" s="8"/>
      <c r="L331" s="8"/>
      <c r="M331" s="2"/>
      <c r="N331" s="2"/>
      <c r="O331" s="8"/>
      <c r="P331" s="8"/>
      <c r="Q331" s="2"/>
      <c r="R331" s="2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"/>
      <c r="B332" s="2"/>
      <c r="C332" s="241"/>
      <c r="D332" s="241"/>
      <c r="E332" s="2"/>
      <c r="F332" s="2"/>
      <c r="G332" s="4"/>
      <c r="H332" s="4"/>
      <c r="I332" s="6"/>
      <c r="J332" s="2"/>
      <c r="K332" s="8"/>
      <c r="L332" s="8"/>
      <c r="M332" s="2"/>
      <c r="N332" s="2"/>
      <c r="O332" s="8"/>
      <c r="P332" s="8"/>
      <c r="Q332" s="2"/>
      <c r="R332" s="2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"/>
      <c r="B333" s="2"/>
      <c r="C333" s="241"/>
      <c r="D333" s="241"/>
      <c r="E333" s="2"/>
      <c r="F333" s="2"/>
      <c r="G333" s="4"/>
      <c r="H333" s="4"/>
      <c r="I333" s="6"/>
      <c r="J333" s="2"/>
      <c r="K333" s="8"/>
      <c r="L333" s="8"/>
      <c r="M333" s="2"/>
      <c r="N333" s="2"/>
      <c r="O333" s="8"/>
      <c r="P333" s="8"/>
      <c r="Q333" s="2"/>
      <c r="R333" s="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"/>
      <c r="B334" s="2"/>
      <c r="C334" s="241"/>
      <c r="D334" s="241"/>
      <c r="E334" s="2"/>
      <c r="F334" s="2"/>
      <c r="G334" s="4"/>
      <c r="H334" s="4"/>
      <c r="I334" s="6"/>
      <c r="J334" s="2"/>
      <c r="K334" s="8"/>
      <c r="L334" s="8"/>
      <c r="M334" s="2"/>
      <c r="N334" s="2"/>
      <c r="O334" s="8"/>
      <c r="P334" s="8"/>
      <c r="Q334" s="2"/>
      <c r="R334" s="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"/>
      <c r="B335" s="2"/>
      <c r="C335" s="241"/>
      <c r="D335" s="241"/>
      <c r="E335" s="2"/>
      <c r="F335" s="2"/>
      <c r="G335" s="4"/>
      <c r="H335" s="4"/>
      <c r="I335" s="6"/>
      <c r="J335" s="2"/>
      <c r="K335" s="8"/>
      <c r="L335" s="8"/>
      <c r="M335" s="2"/>
      <c r="N335" s="2"/>
      <c r="O335" s="8"/>
      <c r="P335" s="8"/>
      <c r="Q335" s="2"/>
      <c r="R335" s="2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"/>
      <c r="B336" s="2"/>
      <c r="C336" s="241"/>
      <c r="D336" s="241"/>
      <c r="E336" s="2"/>
      <c r="F336" s="2"/>
      <c r="G336" s="4"/>
      <c r="H336" s="4"/>
      <c r="I336" s="6"/>
      <c r="J336" s="2"/>
      <c r="K336" s="8"/>
      <c r="L336" s="8"/>
      <c r="M336" s="2"/>
      <c r="N336" s="2"/>
      <c r="O336" s="8"/>
      <c r="P336" s="8"/>
      <c r="Q336" s="2"/>
      <c r="R336" s="2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"/>
      <c r="B337" s="2"/>
      <c r="C337" s="241"/>
      <c r="D337" s="241"/>
      <c r="E337" s="2"/>
      <c r="F337" s="2"/>
      <c r="G337" s="4"/>
      <c r="H337" s="4"/>
      <c r="I337" s="6"/>
      <c r="J337" s="2"/>
      <c r="K337" s="8"/>
      <c r="L337" s="8"/>
      <c r="M337" s="2"/>
      <c r="N337" s="2"/>
      <c r="O337" s="8"/>
      <c r="P337" s="8"/>
      <c r="Q337" s="2"/>
      <c r="R337" s="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"/>
      <c r="B338" s="2"/>
      <c r="C338" s="241"/>
      <c r="D338" s="241"/>
      <c r="E338" s="2"/>
      <c r="F338" s="2"/>
      <c r="G338" s="4"/>
      <c r="H338" s="4"/>
      <c r="I338" s="6"/>
      <c r="J338" s="2"/>
      <c r="K338" s="8"/>
      <c r="L338" s="8"/>
      <c r="M338" s="2"/>
      <c r="N338" s="2"/>
      <c r="O338" s="8"/>
      <c r="P338" s="8"/>
      <c r="Q338" s="2"/>
      <c r="R338" s="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"/>
      <c r="B339" s="2"/>
      <c r="C339" s="241"/>
      <c r="D339" s="241"/>
      <c r="E339" s="2"/>
      <c r="F339" s="2"/>
      <c r="G339" s="4"/>
      <c r="H339" s="4"/>
      <c r="I339" s="6"/>
      <c r="J339" s="2"/>
      <c r="K339" s="8"/>
      <c r="L339" s="8"/>
      <c r="M339" s="2"/>
      <c r="N339" s="2"/>
      <c r="O339" s="8"/>
      <c r="P339" s="8"/>
      <c r="Q339" s="2"/>
      <c r="R339" s="2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"/>
      <c r="B340" s="2"/>
      <c r="C340" s="241"/>
      <c r="D340" s="241"/>
      <c r="E340" s="2"/>
      <c r="F340" s="2"/>
      <c r="G340" s="4"/>
      <c r="H340" s="4"/>
      <c r="I340" s="6"/>
      <c r="J340" s="2"/>
      <c r="K340" s="8"/>
      <c r="L340" s="8"/>
      <c r="M340" s="2"/>
      <c r="N340" s="2"/>
      <c r="O340" s="8"/>
      <c r="P340" s="8"/>
      <c r="Q340" s="2"/>
      <c r="R340" s="2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"/>
      <c r="B341" s="2"/>
      <c r="C341" s="241"/>
      <c r="D341" s="241"/>
      <c r="E341" s="2"/>
      <c r="F341" s="2"/>
      <c r="G341" s="4"/>
      <c r="H341" s="4"/>
      <c r="I341" s="6"/>
      <c r="J341" s="2"/>
      <c r="K341" s="8"/>
      <c r="L341" s="8"/>
      <c r="M341" s="2"/>
      <c r="N341" s="2"/>
      <c r="O341" s="8"/>
      <c r="P341" s="8"/>
      <c r="Q341" s="2"/>
      <c r="R341" s="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"/>
      <c r="B342" s="2"/>
      <c r="C342" s="241"/>
      <c r="D342" s="241"/>
      <c r="E342" s="2"/>
      <c r="F342" s="2"/>
      <c r="G342" s="4"/>
      <c r="H342" s="4"/>
      <c r="I342" s="6"/>
      <c r="J342" s="2"/>
      <c r="K342" s="8"/>
      <c r="L342" s="8"/>
      <c r="M342" s="2"/>
      <c r="N342" s="2"/>
      <c r="O342" s="8"/>
      <c r="P342" s="8"/>
      <c r="Q342" s="2"/>
      <c r="R342" s="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"/>
      <c r="B343" s="2"/>
      <c r="C343" s="241"/>
      <c r="D343" s="241"/>
      <c r="E343" s="2"/>
      <c r="F343" s="2"/>
      <c r="G343" s="4"/>
      <c r="H343" s="4"/>
      <c r="I343" s="6"/>
      <c r="J343" s="2"/>
      <c r="K343" s="8"/>
      <c r="L343" s="8"/>
      <c r="M343" s="2"/>
      <c r="N343" s="2"/>
      <c r="O343" s="8"/>
      <c r="P343" s="8"/>
      <c r="Q343" s="2"/>
      <c r="R343" s="2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"/>
      <c r="B344" s="2"/>
      <c r="C344" s="241"/>
      <c r="D344" s="241"/>
      <c r="E344" s="2"/>
      <c r="F344" s="2"/>
      <c r="G344" s="4"/>
      <c r="H344" s="4"/>
      <c r="I344" s="6"/>
      <c r="J344" s="2"/>
      <c r="K344" s="8"/>
      <c r="L344" s="8"/>
      <c r="M344" s="2"/>
      <c r="N344" s="2"/>
      <c r="O344" s="8"/>
      <c r="P344" s="8"/>
      <c r="Q344" s="2"/>
      <c r="R344" s="2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"/>
      <c r="B345" s="2"/>
      <c r="C345" s="241"/>
      <c r="D345" s="241"/>
      <c r="E345" s="2"/>
      <c r="F345" s="2"/>
      <c r="G345" s="4"/>
      <c r="H345" s="4"/>
      <c r="I345" s="6"/>
      <c r="J345" s="2"/>
      <c r="K345" s="8"/>
      <c r="L345" s="8"/>
      <c r="M345" s="2"/>
      <c r="N345" s="2"/>
      <c r="O345" s="8"/>
      <c r="P345" s="8"/>
      <c r="Q345" s="2"/>
      <c r="R345" s="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"/>
      <c r="B346" s="2"/>
      <c r="C346" s="241"/>
      <c r="D346" s="241"/>
      <c r="E346" s="2"/>
      <c r="F346" s="2"/>
      <c r="G346" s="4"/>
      <c r="H346" s="4"/>
      <c r="I346" s="6"/>
      <c r="J346" s="2"/>
      <c r="K346" s="8"/>
      <c r="L346" s="8"/>
      <c r="M346" s="2"/>
      <c r="N346" s="2"/>
      <c r="O346" s="8"/>
      <c r="P346" s="8"/>
      <c r="Q346" s="2"/>
      <c r="R346" s="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"/>
      <c r="B347" s="2"/>
      <c r="C347" s="241"/>
      <c r="D347" s="241"/>
      <c r="E347" s="2"/>
      <c r="F347" s="2"/>
      <c r="G347" s="4"/>
      <c r="H347" s="4"/>
      <c r="I347" s="6"/>
      <c r="J347" s="2"/>
      <c r="K347" s="8"/>
      <c r="L347" s="8"/>
      <c r="M347" s="2"/>
      <c r="N347" s="2"/>
      <c r="O347" s="8"/>
      <c r="P347" s="8"/>
      <c r="Q347" s="2"/>
      <c r="R347" s="2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"/>
      <c r="B348" s="2"/>
      <c r="C348" s="241"/>
      <c r="D348" s="241"/>
      <c r="E348" s="2"/>
      <c r="F348" s="2"/>
      <c r="G348" s="4"/>
      <c r="H348" s="4"/>
      <c r="I348" s="6"/>
      <c r="J348" s="2"/>
      <c r="K348" s="8"/>
      <c r="L348" s="8"/>
      <c r="M348" s="2"/>
      <c r="N348" s="2"/>
      <c r="O348" s="8"/>
      <c r="P348" s="8"/>
      <c r="Q348" s="2"/>
      <c r="R348" s="2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"/>
      <c r="B349" s="2"/>
      <c r="C349" s="241"/>
      <c r="D349" s="241"/>
      <c r="E349" s="2"/>
      <c r="F349" s="2"/>
      <c r="G349" s="4"/>
      <c r="H349" s="4"/>
      <c r="I349" s="6"/>
      <c r="J349" s="2"/>
      <c r="K349" s="8"/>
      <c r="L349" s="8"/>
      <c r="M349" s="2"/>
      <c r="N349" s="2"/>
      <c r="O349" s="8"/>
      <c r="P349" s="8"/>
      <c r="Q349" s="2"/>
      <c r="R349" s="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"/>
      <c r="B350" s="2"/>
      <c r="C350" s="241"/>
      <c r="D350" s="241"/>
      <c r="E350" s="2"/>
      <c r="F350" s="2"/>
      <c r="G350" s="4"/>
      <c r="H350" s="4"/>
      <c r="I350" s="6"/>
      <c r="J350" s="2"/>
      <c r="K350" s="8"/>
      <c r="L350" s="8"/>
      <c r="M350" s="2"/>
      <c r="N350" s="2"/>
      <c r="O350" s="8"/>
      <c r="P350" s="8"/>
      <c r="Q350" s="2"/>
      <c r="R350" s="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"/>
      <c r="B351" s="2"/>
      <c r="C351" s="241"/>
      <c r="D351" s="241"/>
      <c r="E351" s="2"/>
      <c r="F351" s="2"/>
      <c r="G351" s="4"/>
      <c r="H351" s="4"/>
      <c r="I351" s="6"/>
      <c r="J351" s="2"/>
      <c r="K351" s="8"/>
      <c r="L351" s="8"/>
      <c r="M351" s="2"/>
      <c r="N351" s="2"/>
      <c r="O351" s="8"/>
      <c r="P351" s="8"/>
      <c r="Q351" s="2"/>
      <c r="R351" s="2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"/>
      <c r="B352" s="2"/>
      <c r="C352" s="241"/>
      <c r="D352" s="241"/>
      <c r="E352" s="2"/>
      <c r="F352" s="2"/>
      <c r="G352" s="4"/>
      <c r="H352" s="4"/>
      <c r="I352" s="6"/>
      <c r="J352" s="2"/>
      <c r="K352" s="8"/>
      <c r="L352" s="8"/>
      <c r="M352" s="2"/>
      <c r="N352" s="2"/>
      <c r="O352" s="8"/>
      <c r="P352" s="8"/>
      <c r="Q352" s="2"/>
      <c r="R352" s="2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"/>
      <c r="B353" s="2"/>
      <c r="C353" s="241"/>
      <c r="D353" s="241"/>
      <c r="E353" s="2"/>
      <c r="F353" s="2"/>
      <c r="G353" s="4"/>
      <c r="H353" s="4"/>
      <c r="I353" s="6"/>
      <c r="J353" s="2"/>
      <c r="K353" s="8"/>
      <c r="L353" s="8"/>
      <c r="M353" s="2"/>
      <c r="N353" s="2"/>
      <c r="O353" s="8"/>
      <c r="P353" s="8"/>
      <c r="Q353" s="2"/>
      <c r="R353" s="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"/>
      <c r="B354" s="2"/>
      <c r="C354" s="241"/>
      <c r="D354" s="241"/>
      <c r="E354" s="2"/>
      <c r="F354" s="2"/>
      <c r="G354" s="4"/>
      <c r="H354" s="4"/>
      <c r="I354" s="6"/>
      <c r="J354" s="2"/>
      <c r="K354" s="8"/>
      <c r="L354" s="8"/>
      <c r="M354" s="2"/>
      <c r="N354" s="2"/>
      <c r="O354" s="8"/>
      <c r="P354" s="8"/>
      <c r="Q354" s="2"/>
      <c r="R354" s="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"/>
      <c r="B355" s="2"/>
      <c r="C355" s="241"/>
      <c r="D355" s="241"/>
      <c r="E355" s="2"/>
      <c r="F355" s="2"/>
      <c r="G355" s="4"/>
      <c r="H355" s="4"/>
      <c r="I355" s="6"/>
      <c r="J355" s="2"/>
      <c r="K355" s="8"/>
      <c r="L355" s="8"/>
      <c r="M355" s="2"/>
      <c r="N355" s="2"/>
      <c r="O355" s="8"/>
      <c r="P355" s="8"/>
      <c r="Q355" s="2"/>
      <c r="R355" s="2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"/>
      <c r="B356" s="2"/>
      <c r="C356" s="241"/>
      <c r="D356" s="241"/>
      <c r="E356" s="2"/>
      <c r="F356" s="2"/>
      <c r="G356" s="4"/>
      <c r="H356" s="4"/>
      <c r="I356" s="6"/>
      <c r="J356" s="2"/>
      <c r="K356" s="8"/>
      <c r="L356" s="8"/>
      <c r="M356" s="2"/>
      <c r="N356" s="2"/>
      <c r="O356" s="8"/>
      <c r="P356" s="8"/>
      <c r="Q356" s="2"/>
      <c r="R356" s="2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"/>
      <c r="B357" s="2"/>
      <c r="C357" s="241"/>
      <c r="D357" s="241"/>
      <c r="E357" s="2"/>
      <c r="F357" s="2"/>
      <c r="G357" s="4"/>
      <c r="H357" s="4"/>
      <c r="I357" s="6"/>
      <c r="J357" s="2"/>
      <c r="K357" s="8"/>
      <c r="L357" s="8"/>
      <c r="M357" s="2"/>
      <c r="N357" s="2"/>
      <c r="O357" s="8"/>
      <c r="P357" s="8"/>
      <c r="Q357" s="2"/>
      <c r="R357" s="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"/>
      <c r="B358" s="2"/>
      <c r="C358" s="241"/>
      <c r="D358" s="241"/>
      <c r="E358" s="2"/>
      <c r="F358" s="2"/>
      <c r="G358" s="4"/>
      <c r="H358" s="4"/>
      <c r="I358" s="6"/>
      <c r="J358" s="2"/>
      <c r="K358" s="8"/>
      <c r="L358" s="8"/>
      <c r="M358" s="2"/>
      <c r="N358" s="2"/>
      <c r="O358" s="8"/>
      <c r="P358" s="8"/>
      <c r="Q358" s="2"/>
      <c r="R358" s="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"/>
      <c r="B359" s="2"/>
      <c r="C359" s="241"/>
      <c r="D359" s="241"/>
      <c r="E359" s="2"/>
      <c r="F359" s="2"/>
      <c r="G359" s="4"/>
      <c r="H359" s="4"/>
      <c r="I359" s="6"/>
      <c r="J359" s="2"/>
      <c r="K359" s="8"/>
      <c r="L359" s="8"/>
      <c r="M359" s="2"/>
      <c r="N359" s="2"/>
      <c r="O359" s="8"/>
      <c r="P359" s="8"/>
      <c r="Q359" s="2"/>
      <c r="R359" s="2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"/>
      <c r="B360" s="2"/>
      <c r="C360" s="241"/>
      <c r="D360" s="241"/>
      <c r="E360" s="2"/>
      <c r="F360" s="2"/>
      <c r="G360" s="4"/>
      <c r="H360" s="4"/>
      <c r="I360" s="6"/>
      <c r="J360" s="2"/>
      <c r="K360" s="8"/>
      <c r="L360" s="8"/>
      <c r="M360" s="2"/>
      <c r="N360" s="2"/>
      <c r="O360" s="8"/>
      <c r="P360" s="8"/>
      <c r="Q360" s="2"/>
      <c r="R360" s="2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"/>
      <c r="B361" s="2"/>
      <c r="C361" s="241"/>
      <c r="D361" s="241"/>
      <c r="E361" s="2"/>
      <c r="F361" s="2"/>
      <c r="G361" s="4"/>
      <c r="H361" s="4"/>
      <c r="I361" s="6"/>
      <c r="J361" s="2"/>
      <c r="K361" s="8"/>
      <c r="L361" s="8"/>
      <c r="M361" s="2"/>
      <c r="N361" s="2"/>
      <c r="O361" s="8"/>
      <c r="P361" s="8"/>
      <c r="Q361" s="2"/>
      <c r="R361" s="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"/>
      <c r="B362" s="2"/>
      <c r="C362" s="241"/>
      <c r="D362" s="241"/>
      <c r="E362" s="2"/>
      <c r="F362" s="2"/>
      <c r="G362" s="4"/>
      <c r="H362" s="4"/>
      <c r="I362" s="6"/>
      <c r="J362" s="2"/>
      <c r="K362" s="8"/>
      <c r="L362" s="8"/>
      <c r="M362" s="2"/>
      <c r="N362" s="2"/>
      <c r="O362" s="8"/>
      <c r="P362" s="8"/>
      <c r="Q362" s="2"/>
      <c r="R362" s="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"/>
      <c r="B363" s="2"/>
      <c r="C363" s="241"/>
      <c r="D363" s="241"/>
      <c r="E363" s="2"/>
      <c r="F363" s="2"/>
      <c r="G363" s="4"/>
      <c r="H363" s="4"/>
      <c r="I363" s="6"/>
      <c r="J363" s="2"/>
      <c r="K363" s="8"/>
      <c r="L363" s="8"/>
      <c r="M363" s="2"/>
      <c r="N363" s="2"/>
      <c r="O363" s="8"/>
      <c r="P363" s="8"/>
      <c r="Q363" s="2"/>
      <c r="R363" s="2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"/>
      <c r="B364" s="2"/>
      <c r="C364" s="241"/>
      <c r="D364" s="241"/>
      <c r="E364" s="2"/>
      <c r="F364" s="2"/>
      <c r="G364" s="4"/>
      <c r="H364" s="4"/>
      <c r="I364" s="6"/>
      <c r="J364" s="2"/>
      <c r="K364" s="8"/>
      <c r="L364" s="8"/>
      <c r="M364" s="2"/>
      <c r="N364" s="2"/>
      <c r="O364" s="8"/>
      <c r="P364" s="8"/>
      <c r="Q364" s="2"/>
      <c r="R364" s="2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"/>
      <c r="B365" s="2"/>
      <c r="C365" s="241"/>
      <c r="D365" s="241"/>
      <c r="E365" s="2"/>
      <c r="F365" s="2"/>
      <c r="G365" s="4"/>
      <c r="H365" s="4"/>
      <c r="I365" s="6"/>
      <c r="J365" s="2"/>
      <c r="K365" s="8"/>
      <c r="L365" s="8"/>
      <c r="M365" s="2"/>
      <c r="N365" s="2"/>
      <c r="O365" s="8"/>
      <c r="P365" s="8"/>
      <c r="Q365" s="2"/>
      <c r="R365" s="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"/>
      <c r="B366" s="2"/>
      <c r="C366" s="241"/>
      <c r="D366" s="241"/>
      <c r="E366" s="2"/>
      <c r="F366" s="2"/>
      <c r="G366" s="4"/>
      <c r="H366" s="4"/>
      <c r="I366" s="6"/>
      <c r="J366" s="2"/>
      <c r="K366" s="8"/>
      <c r="L366" s="8"/>
      <c r="M366" s="2"/>
      <c r="N366" s="2"/>
      <c r="O366" s="8"/>
      <c r="P366" s="8"/>
      <c r="Q366" s="2"/>
      <c r="R366" s="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"/>
      <c r="B367" s="2"/>
      <c r="C367" s="241"/>
      <c r="D367" s="241"/>
      <c r="E367" s="2"/>
      <c r="F367" s="2"/>
      <c r="G367" s="4"/>
      <c r="H367" s="4"/>
      <c r="I367" s="6"/>
      <c r="J367" s="2"/>
      <c r="K367" s="8"/>
      <c r="L367" s="8"/>
      <c r="M367" s="2"/>
      <c r="N367" s="2"/>
      <c r="O367" s="8"/>
      <c r="P367" s="8"/>
      <c r="Q367" s="2"/>
      <c r="R367" s="2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"/>
      <c r="B368" s="2"/>
      <c r="C368" s="241"/>
      <c r="D368" s="241"/>
      <c r="E368" s="2"/>
      <c r="F368" s="2"/>
      <c r="G368" s="4"/>
      <c r="H368" s="4"/>
      <c r="I368" s="6"/>
      <c r="J368" s="2"/>
      <c r="K368" s="8"/>
      <c r="L368" s="8"/>
      <c r="M368" s="2"/>
      <c r="N368" s="2"/>
      <c r="O368" s="8"/>
      <c r="P368" s="8"/>
      <c r="Q368" s="2"/>
      <c r="R368" s="2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"/>
      <c r="B369" s="2"/>
      <c r="C369" s="241"/>
      <c r="D369" s="241"/>
      <c r="E369" s="2"/>
      <c r="F369" s="2"/>
      <c r="G369" s="4"/>
      <c r="H369" s="4"/>
      <c r="I369" s="6"/>
      <c r="J369" s="2"/>
      <c r="K369" s="8"/>
      <c r="L369" s="8"/>
      <c r="M369" s="2"/>
      <c r="N369" s="2"/>
      <c r="O369" s="8"/>
      <c r="P369" s="8"/>
      <c r="Q369" s="2"/>
      <c r="R369" s="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"/>
      <c r="B370" s="2"/>
      <c r="C370" s="241"/>
      <c r="D370" s="241"/>
      <c r="E370" s="2"/>
      <c r="F370" s="2"/>
      <c r="G370" s="4"/>
      <c r="H370" s="4"/>
      <c r="I370" s="6"/>
      <c r="J370" s="2"/>
      <c r="K370" s="8"/>
      <c r="L370" s="8"/>
      <c r="M370" s="2"/>
      <c r="N370" s="2"/>
      <c r="O370" s="8"/>
      <c r="P370" s="8"/>
      <c r="Q370" s="2"/>
      <c r="R370" s="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"/>
      <c r="B371" s="2"/>
      <c r="C371" s="241"/>
      <c r="D371" s="241"/>
      <c r="E371" s="2"/>
      <c r="F371" s="2"/>
      <c r="G371" s="4"/>
      <c r="H371" s="4"/>
      <c r="I371" s="6"/>
      <c r="J371" s="2"/>
      <c r="K371" s="8"/>
      <c r="L371" s="8"/>
      <c r="M371" s="2"/>
      <c r="N371" s="2"/>
      <c r="O371" s="8"/>
      <c r="P371" s="8"/>
      <c r="Q371" s="2"/>
      <c r="R371" s="2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"/>
      <c r="B372" s="2"/>
      <c r="C372" s="241"/>
      <c r="D372" s="241"/>
      <c r="E372" s="2"/>
      <c r="F372" s="2"/>
      <c r="G372" s="4"/>
      <c r="H372" s="4"/>
      <c r="I372" s="6"/>
      <c r="J372" s="2"/>
      <c r="K372" s="8"/>
      <c r="L372" s="8"/>
      <c r="M372" s="2"/>
      <c r="N372" s="2"/>
      <c r="O372" s="8"/>
      <c r="P372" s="8"/>
      <c r="Q372" s="2"/>
      <c r="R372" s="2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"/>
      <c r="B373" s="2"/>
      <c r="C373" s="241"/>
      <c r="D373" s="241"/>
      <c r="E373" s="2"/>
      <c r="F373" s="2"/>
      <c r="G373" s="4"/>
      <c r="H373" s="4"/>
      <c r="I373" s="6"/>
      <c r="J373" s="2"/>
      <c r="K373" s="8"/>
      <c r="L373" s="8"/>
      <c r="M373" s="2"/>
      <c r="N373" s="2"/>
      <c r="O373" s="8"/>
      <c r="P373" s="8"/>
      <c r="Q373" s="2"/>
      <c r="R373" s="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"/>
      <c r="B374" s="2"/>
      <c r="C374" s="241"/>
      <c r="D374" s="241"/>
      <c r="E374" s="2"/>
      <c r="F374" s="2"/>
      <c r="G374" s="4"/>
      <c r="H374" s="4"/>
      <c r="I374" s="6"/>
      <c r="J374" s="2"/>
      <c r="K374" s="8"/>
      <c r="L374" s="8"/>
      <c r="M374" s="2"/>
      <c r="N374" s="2"/>
      <c r="O374" s="8"/>
      <c r="P374" s="8"/>
      <c r="Q374" s="2"/>
      <c r="R374" s="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"/>
      <c r="B375" s="2"/>
      <c r="C375" s="241"/>
      <c r="D375" s="241"/>
      <c r="E375" s="2"/>
      <c r="F375" s="2"/>
      <c r="G375" s="4"/>
      <c r="H375" s="4"/>
      <c r="I375" s="6"/>
      <c r="J375" s="2"/>
      <c r="K375" s="8"/>
      <c r="L375" s="8"/>
      <c r="M375" s="2"/>
      <c r="N375" s="2"/>
      <c r="O375" s="8"/>
      <c r="P375" s="8"/>
      <c r="Q375" s="2"/>
      <c r="R375" s="2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"/>
      <c r="B376" s="2"/>
      <c r="C376" s="241"/>
      <c r="D376" s="241"/>
      <c r="E376" s="2"/>
      <c r="F376" s="2"/>
      <c r="G376" s="4"/>
      <c r="H376" s="4"/>
      <c r="I376" s="6"/>
      <c r="J376" s="2"/>
      <c r="K376" s="8"/>
      <c r="L376" s="8"/>
      <c r="M376" s="2"/>
      <c r="N376" s="2"/>
      <c r="O376" s="8"/>
      <c r="P376" s="8"/>
      <c r="Q376" s="2"/>
      <c r="R376" s="2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"/>
      <c r="B377" s="2"/>
      <c r="C377" s="241"/>
      <c r="D377" s="241"/>
      <c r="E377" s="2"/>
      <c r="F377" s="2"/>
      <c r="G377" s="4"/>
      <c r="H377" s="4"/>
      <c r="I377" s="6"/>
      <c r="J377" s="2"/>
      <c r="K377" s="8"/>
      <c r="L377" s="8"/>
      <c r="M377" s="2"/>
      <c r="N377" s="2"/>
      <c r="O377" s="8"/>
      <c r="P377" s="8"/>
      <c r="Q377" s="2"/>
      <c r="R377" s="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"/>
      <c r="B378" s="2"/>
      <c r="C378" s="241"/>
      <c r="D378" s="241"/>
      <c r="E378" s="2"/>
      <c r="F378" s="2"/>
      <c r="G378" s="4"/>
      <c r="H378" s="4"/>
      <c r="I378" s="6"/>
      <c r="J378" s="2"/>
      <c r="K378" s="8"/>
      <c r="L378" s="8"/>
      <c r="M378" s="2"/>
      <c r="N378" s="2"/>
      <c r="O378" s="8"/>
      <c r="P378" s="8"/>
      <c r="Q378" s="2"/>
      <c r="R378" s="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"/>
      <c r="B379" s="2"/>
      <c r="C379" s="241"/>
      <c r="D379" s="241"/>
      <c r="E379" s="2"/>
      <c r="F379" s="2"/>
      <c r="G379" s="4"/>
      <c r="H379" s="4"/>
      <c r="I379" s="6"/>
      <c r="J379" s="2"/>
      <c r="K379" s="8"/>
      <c r="L379" s="8"/>
      <c r="M379" s="2"/>
      <c r="N379" s="2"/>
      <c r="O379" s="8"/>
      <c r="P379" s="8"/>
      <c r="Q379" s="2"/>
      <c r="R379" s="2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"/>
      <c r="B380" s="2"/>
      <c r="C380" s="241"/>
      <c r="D380" s="241"/>
      <c r="E380" s="2"/>
      <c r="F380" s="2"/>
      <c r="G380" s="4"/>
      <c r="H380" s="4"/>
      <c r="I380" s="6"/>
      <c r="J380" s="2"/>
      <c r="K380" s="8"/>
      <c r="L380" s="8"/>
      <c r="M380" s="2"/>
      <c r="N380" s="2"/>
      <c r="O380" s="8"/>
      <c r="P380" s="8"/>
      <c r="Q380" s="2"/>
      <c r="R380" s="2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"/>
      <c r="B381" s="2"/>
      <c r="C381" s="241"/>
      <c r="D381" s="241"/>
      <c r="E381" s="2"/>
      <c r="F381" s="2"/>
      <c r="G381" s="4"/>
      <c r="H381" s="4"/>
      <c r="I381" s="6"/>
      <c r="J381" s="2"/>
      <c r="K381" s="8"/>
      <c r="L381" s="8"/>
      <c r="M381" s="2"/>
      <c r="N381" s="2"/>
      <c r="O381" s="8"/>
      <c r="P381" s="8"/>
      <c r="Q381" s="2"/>
      <c r="R381" s="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"/>
      <c r="B382" s="2"/>
      <c r="C382" s="241"/>
      <c r="D382" s="241"/>
      <c r="E382" s="2"/>
      <c r="F382" s="2"/>
      <c r="G382" s="4"/>
      <c r="H382" s="4"/>
      <c r="I382" s="6"/>
      <c r="J382" s="2"/>
      <c r="K382" s="8"/>
      <c r="L382" s="8"/>
      <c r="M382" s="2"/>
      <c r="N382" s="2"/>
      <c r="O382" s="8"/>
      <c r="P382" s="8"/>
      <c r="Q382" s="2"/>
      <c r="R382" s="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"/>
      <c r="B383" s="2"/>
      <c r="C383" s="241"/>
      <c r="D383" s="241"/>
      <c r="E383" s="2"/>
      <c r="F383" s="2"/>
      <c r="G383" s="4"/>
      <c r="H383" s="4"/>
      <c r="I383" s="6"/>
      <c r="J383" s="2"/>
      <c r="K383" s="8"/>
      <c r="L383" s="8"/>
      <c r="M383" s="2"/>
      <c r="N383" s="2"/>
      <c r="O383" s="8"/>
      <c r="P383" s="8"/>
      <c r="Q383" s="2"/>
      <c r="R383" s="2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"/>
      <c r="B384" s="2"/>
      <c r="C384" s="241"/>
      <c r="D384" s="241"/>
      <c r="E384" s="2"/>
      <c r="F384" s="2"/>
      <c r="G384" s="4"/>
      <c r="H384" s="4"/>
      <c r="I384" s="6"/>
      <c r="J384" s="2"/>
      <c r="K384" s="8"/>
      <c r="L384" s="8"/>
      <c r="M384" s="2"/>
      <c r="N384" s="2"/>
      <c r="O384" s="8"/>
      <c r="P384" s="8"/>
      <c r="Q384" s="2"/>
      <c r="R384" s="2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"/>
      <c r="B385" s="2"/>
      <c r="C385" s="241"/>
      <c r="D385" s="241"/>
      <c r="E385" s="2"/>
      <c r="F385" s="2"/>
      <c r="G385" s="4"/>
      <c r="H385" s="4"/>
      <c r="I385" s="6"/>
      <c r="J385" s="2"/>
      <c r="K385" s="8"/>
      <c r="L385" s="8"/>
      <c r="M385" s="2"/>
      <c r="N385" s="2"/>
      <c r="O385" s="8"/>
      <c r="P385" s="8"/>
      <c r="Q385" s="2"/>
      <c r="R385" s="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"/>
      <c r="B386" s="2"/>
      <c r="C386" s="241"/>
      <c r="D386" s="241"/>
      <c r="E386" s="2"/>
      <c r="F386" s="2"/>
      <c r="G386" s="4"/>
      <c r="H386" s="4"/>
      <c r="I386" s="6"/>
      <c r="J386" s="2"/>
      <c r="K386" s="8"/>
      <c r="L386" s="8"/>
      <c r="M386" s="2"/>
      <c r="N386" s="2"/>
      <c r="O386" s="8"/>
      <c r="P386" s="8"/>
      <c r="Q386" s="2"/>
      <c r="R386" s="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"/>
      <c r="B387" s="2"/>
      <c r="C387" s="241"/>
      <c r="D387" s="241"/>
      <c r="E387" s="2"/>
      <c r="F387" s="2"/>
      <c r="G387" s="4"/>
      <c r="H387" s="4"/>
      <c r="I387" s="6"/>
      <c r="J387" s="2"/>
      <c r="K387" s="8"/>
      <c r="L387" s="8"/>
      <c r="M387" s="2"/>
      <c r="N387" s="2"/>
      <c r="O387" s="8"/>
      <c r="P387" s="8"/>
      <c r="Q387" s="2"/>
      <c r="R387" s="2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"/>
      <c r="B388" s="2"/>
      <c r="C388" s="241"/>
      <c r="D388" s="241"/>
      <c r="E388" s="2"/>
      <c r="F388" s="2"/>
      <c r="G388" s="4"/>
      <c r="H388" s="4"/>
      <c r="I388" s="6"/>
      <c r="J388" s="2"/>
      <c r="K388" s="8"/>
      <c r="L388" s="8"/>
      <c r="M388" s="2"/>
      <c r="N388" s="2"/>
      <c r="O388" s="8"/>
      <c r="P388" s="8"/>
      <c r="Q388" s="2"/>
      <c r="R388" s="2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"/>
      <c r="B389" s="2"/>
      <c r="C389" s="241"/>
      <c r="D389" s="241"/>
      <c r="E389" s="2"/>
      <c r="F389" s="2"/>
      <c r="G389" s="4"/>
      <c r="H389" s="4"/>
      <c r="I389" s="6"/>
      <c r="J389" s="2"/>
      <c r="K389" s="8"/>
      <c r="L389" s="8"/>
      <c r="M389" s="2"/>
      <c r="N389" s="2"/>
      <c r="O389" s="8"/>
      <c r="P389" s="8"/>
      <c r="Q389" s="2"/>
      <c r="R389" s="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"/>
      <c r="B390" s="2"/>
      <c r="C390" s="241"/>
      <c r="D390" s="241"/>
      <c r="E390" s="2"/>
      <c r="F390" s="2"/>
      <c r="G390" s="4"/>
      <c r="H390" s="4"/>
      <c r="I390" s="6"/>
      <c r="J390" s="2"/>
      <c r="K390" s="8"/>
      <c r="L390" s="8"/>
      <c r="M390" s="2"/>
      <c r="N390" s="2"/>
      <c r="O390" s="8"/>
      <c r="P390" s="8"/>
      <c r="Q390" s="2"/>
      <c r="R390" s="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"/>
      <c r="B391" s="2"/>
      <c r="C391" s="241"/>
      <c r="D391" s="241"/>
      <c r="E391" s="2"/>
      <c r="F391" s="2"/>
      <c r="G391" s="4"/>
      <c r="H391" s="4"/>
      <c r="I391" s="6"/>
      <c r="J391" s="2"/>
      <c r="K391" s="8"/>
      <c r="L391" s="8"/>
      <c r="M391" s="2"/>
      <c r="N391" s="2"/>
      <c r="O391" s="8"/>
      <c r="P391" s="8"/>
      <c r="Q391" s="2"/>
      <c r="R391" s="2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"/>
      <c r="B392" s="2"/>
      <c r="C392" s="241"/>
      <c r="D392" s="241"/>
      <c r="E392" s="2"/>
      <c r="F392" s="2"/>
      <c r="G392" s="4"/>
      <c r="H392" s="4"/>
      <c r="I392" s="6"/>
      <c r="J392" s="2"/>
      <c r="K392" s="8"/>
      <c r="L392" s="8"/>
      <c r="M392" s="2"/>
      <c r="N392" s="2"/>
      <c r="O392" s="8"/>
      <c r="P392" s="8"/>
      <c r="Q392" s="2"/>
      <c r="R392" s="2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"/>
      <c r="B393" s="2"/>
      <c r="C393" s="241"/>
      <c r="D393" s="241"/>
      <c r="E393" s="2"/>
      <c r="F393" s="2"/>
      <c r="G393" s="4"/>
      <c r="H393" s="4"/>
      <c r="I393" s="6"/>
      <c r="J393" s="2"/>
      <c r="K393" s="8"/>
      <c r="L393" s="8"/>
      <c r="M393" s="2"/>
      <c r="N393" s="2"/>
      <c r="O393" s="8"/>
      <c r="P393" s="8"/>
      <c r="Q393" s="2"/>
      <c r="R393" s="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"/>
      <c r="B394" s="2"/>
      <c r="C394" s="241"/>
      <c r="D394" s="241"/>
      <c r="E394" s="2"/>
      <c r="F394" s="2"/>
      <c r="G394" s="4"/>
      <c r="H394" s="4"/>
      <c r="I394" s="6"/>
      <c r="J394" s="2"/>
      <c r="K394" s="8"/>
      <c r="L394" s="8"/>
      <c r="M394" s="2"/>
      <c r="N394" s="2"/>
      <c r="O394" s="8"/>
      <c r="P394" s="8"/>
      <c r="Q394" s="2"/>
      <c r="R394" s="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"/>
      <c r="B395" s="2"/>
      <c r="C395" s="241"/>
      <c r="D395" s="241"/>
      <c r="E395" s="2"/>
      <c r="F395" s="2"/>
      <c r="G395" s="4"/>
      <c r="H395" s="4"/>
      <c r="I395" s="6"/>
      <c r="J395" s="2"/>
      <c r="K395" s="8"/>
      <c r="L395" s="8"/>
      <c r="M395" s="2"/>
      <c r="N395" s="2"/>
      <c r="O395" s="8"/>
      <c r="P395" s="8"/>
      <c r="Q395" s="2"/>
      <c r="R395" s="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"/>
      <c r="B396" s="2"/>
      <c r="C396" s="241"/>
      <c r="D396" s="241"/>
      <c r="E396" s="2"/>
      <c r="F396" s="2"/>
      <c r="G396" s="4"/>
      <c r="H396" s="4"/>
      <c r="I396" s="6"/>
      <c r="J396" s="2"/>
      <c r="K396" s="8"/>
      <c r="L396" s="8"/>
      <c r="M396" s="2"/>
      <c r="N396" s="2"/>
      <c r="O396" s="8"/>
      <c r="P396" s="8"/>
      <c r="Q396" s="2"/>
      <c r="R396" s="2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"/>
      <c r="B397" s="2"/>
      <c r="C397" s="241"/>
      <c r="D397" s="241"/>
      <c r="E397" s="2"/>
      <c r="F397" s="2"/>
      <c r="G397" s="4"/>
      <c r="H397" s="4"/>
      <c r="I397" s="6"/>
      <c r="J397" s="2"/>
      <c r="K397" s="8"/>
      <c r="L397" s="8"/>
      <c r="M397" s="2"/>
      <c r="N397" s="2"/>
      <c r="O397" s="8"/>
      <c r="P397" s="8"/>
      <c r="Q397" s="2"/>
      <c r="R397" s="2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"/>
      <c r="B398" s="2"/>
      <c r="C398" s="241"/>
      <c r="D398" s="241"/>
      <c r="E398" s="2"/>
      <c r="F398" s="2"/>
      <c r="G398" s="4"/>
      <c r="H398" s="4"/>
      <c r="I398" s="6"/>
      <c r="J398" s="2"/>
      <c r="K398" s="8"/>
      <c r="L398" s="8"/>
      <c r="M398" s="2"/>
      <c r="N398" s="2"/>
      <c r="O398" s="8"/>
      <c r="P398" s="8"/>
      <c r="Q398" s="2"/>
      <c r="R398" s="2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"/>
      <c r="B399" s="2"/>
      <c r="C399" s="241"/>
      <c r="D399" s="241"/>
      <c r="E399" s="2"/>
      <c r="F399" s="2"/>
      <c r="G399" s="4"/>
      <c r="H399" s="4"/>
      <c r="I399" s="6"/>
      <c r="J399" s="2"/>
      <c r="K399" s="8"/>
      <c r="L399" s="8"/>
      <c r="M399" s="2"/>
      <c r="N399" s="2"/>
      <c r="O399" s="8"/>
      <c r="P399" s="8"/>
      <c r="Q399" s="2"/>
      <c r="R399" s="2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"/>
      <c r="B400" s="2"/>
      <c r="C400" s="241"/>
      <c r="D400" s="241"/>
      <c r="E400" s="2"/>
      <c r="F400" s="2"/>
      <c r="G400" s="4"/>
      <c r="H400" s="4"/>
      <c r="I400" s="6"/>
      <c r="J400" s="2"/>
      <c r="K400" s="8"/>
      <c r="L400" s="8"/>
      <c r="M400" s="2"/>
      <c r="N400" s="2"/>
      <c r="O400" s="8"/>
      <c r="P400" s="8"/>
      <c r="Q400" s="2"/>
      <c r="R400" s="2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"/>
      <c r="B401" s="2"/>
      <c r="C401" s="241"/>
      <c r="D401" s="241"/>
      <c r="E401" s="2"/>
      <c r="F401" s="2"/>
      <c r="G401" s="4"/>
      <c r="H401" s="4"/>
      <c r="I401" s="6"/>
      <c r="J401" s="2"/>
      <c r="K401" s="8"/>
      <c r="L401" s="8"/>
      <c r="M401" s="2"/>
      <c r="N401" s="2"/>
      <c r="O401" s="8"/>
      <c r="P401" s="8"/>
      <c r="Q401" s="2"/>
      <c r="R401" s="2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"/>
      <c r="B402" s="2"/>
      <c r="C402" s="241"/>
      <c r="D402" s="241"/>
      <c r="E402" s="2"/>
      <c r="F402" s="2"/>
      <c r="G402" s="4"/>
      <c r="H402" s="4"/>
      <c r="I402" s="6"/>
      <c r="J402" s="2"/>
      <c r="K402" s="8"/>
      <c r="L402" s="8"/>
      <c r="M402" s="2"/>
      <c r="N402" s="2"/>
      <c r="O402" s="8"/>
      <c r="P402" s="8"/>
      <c r="Q402" s="2"/>
      <c r="R402" s="2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"/>
      <c r="B403" s="2"/>
      <c r="C403" s="241"/>
      <c r="D403" s="241"/>
      <c r="E403" s="2"/>
      <c r="F403" s="2"/>
      <c r="G403" s="4"/>
      <c r="H403" s="4"/>
      <c r="I403" s="6"/>
      <c r="J403" s="2"/>
      <c r="K403" s="8"/>
      <c r="L403" s="8"/>
      <c r="M403" s="2"/>
      <c r="N403" s="2"/>
      <c r="O403" s="8"/>
      <c r="P403" s="8"/>
      <c r="Q403" s="2"/>
      <c r="R403" s="2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"/>
      <c r="B404" s="2"/>
      <c r="C404" s="241"/>
      <c r="D404" s="241"/>
      <c r="E404" s="2"/>
      <c r="F404" s="2"/>
      <c r="G404" s="4"/>
      <c r="H404" s="4"/>
      <c r="I404" s="6"/>
      <c r="J404" s="2"/>
      <c r="K404" s="8"/>
      <c r="L404" s="8"/>
      <c r="M404" s="2"/>
      <c r="N404" s="2"/>
      <c r="O404" s="8"/>
      <c r="P404" s="8"/>
      <c r="Q404" s="2"/>
      <c r="R404" s="2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"/>
      <c r="B405" s="2"/>
      <c r="C405" s="241"/>
      <c r="D405" s="241"/>
      <c r="E405" s="2"/>
      <c r="F405" s="2"/>
      <c r="G405" s="4"/>
      <c r="H405" s="4"/>
      <c r="I405" s="6"/>
      <c r="J405" s="2"/>
      <c r="K405" s="8"/>
      <c r="L405" s="8"/>
      <c r="M405" s="2"/>
      <c r="N405" s="2"/>
      <c r="O405" s="8"/>
      <c r="P405" s="8"/>
      <c r="Q405" s="2"/>
      <c r="R405" s="2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"/>
      <c r="B406" s="2"/>
      <c r="C406" s="241"/>
      <c r="D406" s="241"/>
      <c r="E406" s="2"/>
      <c r="F406" s="2"/>
      <c r="G406" s="4"/>
      <c r="H406" s="4"/>
      <c r="I406" s="6"/>
      <c r="J406" s="2"/>
      <c r="K406" s="8"/>
      <c r="L406" s="8"/>
      <c r="M406" s="2"/>
      <c r="N406" s="2"/>
      <c r="O406" s="8"/>
      <c r="P406" s="8"/>
      <c r="Q406" s="2"/>
      <c r="R406" s="2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"/>
      <c r="B407" s="2"/>
      <c r="C407" s="241"/>
      <c r="D407" s="241"/>
      <c r="E407" s="2"/>
      <c r="F407" s="2"/>
      <c r="G407" s="4"/>
      <c r="H407" s="4"/>
      <c r="I407" s="6"/>
      <c r="J407" s="2"/>
      <c r="K407" s="8"/>
      <c r="L407" s="8"/>
      <c r="M407" s="2"/>
      <c r="N407" s="2"/>
      <c r="O407" s="8"/>
      <c r="P407" s="8"/>
      <c r="Q407" s="2"/>
      <c r="R407" s="2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"/>
      <c r="B408" s="2"/>
      <c r="C408" s="241"/>
      <c r="D408" s="241"/>
      <c r="E408" s="2"/>
      <c r="F408" s="2"/>
      <c r="G408" s="4"/>
      <c r="H408" s="4"/>
      <c r="I408" s="6"/>
      <c r="J408" s="2"/>
      <c r="K408" s="8"/>
      <c r="L408" s="8"/>
      <c r="M408" s="2"/>
      <c r="N408" s="2"/>
      <c r="O408" s="8"/>
      <c r="P408" s="8"/>
      <c r="Q408" s="2"/>
      <c r="R408" s="2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"/>
      <c r="B409" s="2"/>
      <c r="C409" s="241"/>
      <c r="D409" s="241"/>
      <c r="E409" s="2"/>
      <c r="F409" s="2"/>
      <c r="G409" s="4"/>
      <c r="H409" s="4"/>
      <c r="I409" s="6"/>
      <c r="J409" s="2"/>
      <c r="K409" s="8"/>
      <c r="L409" s="8"/>
      <c r="M409" s="2"/>
      <c r="N409" s="2"/>
      <c r="O409" s="8"/>
      <c r="P409" s="8"/>
      <c r="Q409" s="2"/>
      <c r="R409" s="2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"/>
      <c r="B410" s="2"/>
      <c r="C410" s="241"/>
      <c r="D410" s="241"/>
      <c r="E410" s="2"/>
      <c r="F410" s="2"/>
      <c r="G410" s="4"/>
      <c r="H410" s="4"/>
      <c r="I410" s="6"/>
      <c r="J410" s="2"/>
      <c r="K410" s="8"/>
      <c r="L410" s="8"/>
      <c r="M410" s="2"/>
      <c r="N410" s="2"/>
      <c r="O410" s="8"/>
      <c r="P410" s="8"/>
      <c r="Q410" s="2"/>
      <c r="R410" s="2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"/>
      <c r="B411" s="2"/>
      <c r="C411" s="241"/>
      <c r="D411" s="241"/>
      <c r="E411" s="2"/>
      <c r="F411" s="2"/>
      <c r="G411" s="4"/>
      <c r="H411" s="4"/>
      <c r="I411" s="6"/>
      <c r="J411" s="2"/>
      <c r="K411" s="8"/>
      <c r="L411" s="8"/>
      <c r="M411" s="2"/>
      <c r="N411" s="2"/>
      <c r="O411" s="8"/>
      <c r="P411" s="8"/>
      <c r="Q411" s="2"/>
      <c r="R411" s="2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"/>
      <c r="B412" s="2"/>
      <c r="C412" s="241"/>
      <c r="D412" s="241"/>
      <c r="E412" s="2"/>
      <c r="F412" s="2"/>
      <c r="G412" s="4"/>
      <c r="H412" s="4"/>
      <c r="I412" s="6"/>
      <c r="J412" s="2"/>
      <c r="K412" s="8"/>
      <c r="L412" s="8"/>
      <c r="M412" s="2"/>
      <c r="N412" s="2"/>
      <c r="O412" s="8"/>
      <c r="P412" s="8"/>
      <c r="Q412" s="2"/>
      <c r="R412" s="2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"/>
      <c r="B413" s="2"/>
      <c r="C413" s="241"/>
      <c r="D413" s="241"/>
      <c r="E413" s="2"/>
      <c r="F413" s="2"/>
      <c r="G413" s="4"/>
      <c r="H413" s="4"/>
      <c r="I413" s="6"/>
      <c r="J413" s="2"/>
      <c r="K413" s="8"/>
      <c r="L413" s="8"/>
      <c r="M413" s="2"/>
      <c r="N413" s="2"/>
      <c r="O413" s="8"/>
      <c r="P413" s="8"/>
      <c r="Q413" s="2"/>
      <c r="R413" s="2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"/>
      <c r="B414" s="2"/>
      <c r="C414" s="241"/>
      <c r="D414" s="241"/>
      <c r="E414" s="2"/>
      <c r="F414" s="2"/>
      <c r="G414" s="4"/>
      <c r="H414" s="4"/>
      <c r="I414" s="6"/>
      <c r="J414" s="2"/>
      <c r="K414" s="8"/>
      <c r="L414" s="8"/>
      <c r="M414" s="2"/>
      <c r="N414" s="2"/>
      <c r="O414" s="8"/>
      <c r="P414" s="8"/>
      <c r="Q414" s="2"/>
      <c r="R414" s="2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"/>
      <c r="B415" s="2"/>
      <c r="C415" s="241"/>
      <c r="D415" s="241"/>
      <c r="E415" s="2"/>
      <c r="F415" s="2"/>
      <c r="G415" s="4"/>
      <c r="H415" s="4"/>
      <c r="I415" s="6"/>
      <c r="J415" s="2"/>
      <c r="K415" s="8"/>
      <c r="L415" s="8"/>
      <c r="M415" s="2"/>
      <c r="N415" s="2"/>
      <c r="O415" s="8"/>
      <c r="P415" s="8"/>
      <c r="Q415" s="2"/>
      <c r="R415" s="2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"/>
      <c r="B416" s="2"/>
      <c r="C416" s="241"/>
      <c r="D416" s="241"/>
      <c r="E416" s="2"/>
      <c r="F416" s="2"/>
      <c r="G416" s="4"/>
      <c r="H416" s="4"/>
      <c r="I416" s="6"/>
      <c r="J416" s="2"/>
      <c r="K416" s="8"/>
      <c r="L416" s="8"/>
      <c r="M416" s="2"/>
      <c r="N416" s="2"/>
      <c r="O416" s="8"/>
      <c r="P416" s="8"/>
      <c r="Q416" s="2"/>
      <c r="R416" s="2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"/>
      <c r="B417" s="2"/>
      <c r="C417" s="241"/>
      <c r="D417" s="241"/>
      <c r="E417" s="2"/>
      <c r="F417" s="2"/>
      <c r="G417" s="4"/>
      <c r="H417" s="4"/>
      <c r="I417" s="6"/>
      <c r="J417" s="2"/>
      <c r="K417" s="8"/>
      <c r="L417" s="8"/>
      <c r="M417" s="2"/>
      <c r="N417" s="2"/>
      <c r="O417" s="8"/>
      <c r="P417" s="8"/>
      <c r="Q417" s="2"/>
      <c r="R417" s="2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"/>
      <c r="B418" s="2"/>
      <c r="C418" s="241"/>
      <c r="D418" s="241"/>
      <c r="E418" s="2"/>
      <c r="F418" s="2"/>
      <c r="G418" s="4"/>
      <c r="H418" s="4"/>
      <c r="I418" s="6"/>
      <c r="J418" s="2"/>
      <c r="K418" s="8"/>
      <c r="L418" s="8"/>
      <c r="M418" s="2"/>
      <c r="N418" s="2"/>
      <c r="O418" s="8"/>
      <c r="P418" s="8"/>
      <c r="Q418" s="2"/>
      <c r="R418" s="2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"/>
      <c r="B419" s="2"/>
      <c r="C419" s="241"/>
      <c r="D419" s="241"/>
      <c r="E419" s="2"/>
      <c r="F419" s="2"/>
      <c r="G419" s="4"/>
      <c r="H419" s="4"/>
      <c r="I419" s="6"/>
      <c r="J419" s="2"/>
      <c r="K419" s="8"/>
      <c r="L419" s="8"/>
      <c r="M419" s="2"/>
      <c r="N419" s="2"/>
      <c r="O419" s="8"/>
      <c r="P419" s="8"/>
      <c r="Q419" s="2"/>
      <c r="R419" s="2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"/>
      <c r="B420" s="2"/>
      <c r="C420" s="241"/>
      <c r="D420" s="241"/>
      <c r="E420" s="2"/>
      <c r="F420" s="2"/>
      <c r="G420" s="4"/>
      <c r="H420" s="4"/>
      <c r="I420" s="6"/>
      <c r="J420" s="2"/>
      <c r="K420" s="8"/>
      <c r="L420" s="8"/>
      <c r="M420" s="2"/>
      <c r="N420" s="2"/>
      <c r="O420" s="8"/>
      <c r="P420" s="8"/>
      <c r="Q420" s="2"/>
      <c r="R420" s="2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"/>
      <c r="B421" s="2"/>
      <c r="C421" s="241"/>
      <c r="D421" s="241"/>
      <c r="E421" s="2"/>
      <c r="F421" s="2"/>
      <c r="G421" s="4"/>
      <c r="H421" s="4"/>
      <c r="I421" s="6"/>
      <c r="J421" s="2"/>
      <c r="K421" s="8"/>
      <c r="L421" s="8"/>
      <c r="M421" s="2"/>
      <c r="N421" s="2"/>
      <c r="O421" s="8"/>
      <c r="P421" s="8"/>
      <c r="Q421" s="2"/>
      <c r="R421" s="2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"/>
      <c r="B422" s="2"/>
      <c r="C422" s="241"/>
      <c r="D422" s="241"/>
      <c r="E422" s="2"/>
      <c r="F422" s="2"/>
      <c r="G422" s="4"/>
      <c r="H422" s="4"/>
      <c r="I422" s="6"/>
      <c r="J422" s="2"/>
      <c r="K422" s="8"/>
      <c r="L422" s="8"/>
      <c r="M422" s="2"/>
      <c r="N422" s="2"/>
      <c r="O422" s="8"/>
      <c r="P422" s="8"/>
      <c r="Q422" s="2"/>
      <c r="R422" s="2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"/>
      <c r="B423" s="2"/>
      <c r="C423" s="241"/>
      <c r="D423" s="241"/>
      <c r="E423" s="2"/>
      <c r="F423" s="2"/>
      <c r="G423" s="4"/>
      <c r="H423" s="4"/>
      <c r="I423" s="6"/>
      <c r="J423" s="2"/>
      <c r="K423" s="8"/>
      <c r="L423" s="8"/>
      <c r="M423" s="2"/>
      <c r="N423" s="2"/>
      <c r="O423" s="8"/>
      <c r="P423" s="8"/>
      <c r="Q423" s="2"/>
      <c r="R423" s="2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"/>
      <c r="B424" s="2"/>
      <c r="C424" s="241"/>
      <c r="D424" s="241"/>
      <c r="E424" s="2"/>
      <c r="F424" s="2"/>
      <c r="G424" s="4"/>
      <c r="H424" s="4"/>
      <c r="I424" s="6"/>
      <c r="J424" s="2"/>
      <c r="K424" s="8"/>
      <c r="L424" s="8"/>
      <c r="M424" s="2"/>
      <c r="N424" s="2"/>
      <c r="O424" s="8"/>
      <c r="P424" s="8"/>
      <c r="Q424" s="2"/>
      <c r="R424" s="2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"/>
      <c r="B425" s="2"/>
      <c r="C425" s="241"/>
      <c r="D425" s="241"/>
      <c r="E425" s="2"/>
      <c r="F425" s="2"/>
      <c r="G425" s="4"/>
      <c r="H425" s="4"/>
      <c r="I425" s="6"/>
      <c r="J425" s="2"/>
      <c r="K425" s="8"/>
      <c r="L425" s="8"/>
      <c r="M425" s="2"/>
      <c r="N425" s="2"/>
      <c r="O425" s="8"/>
      <c r="P425" s="8"/>
      <c r="Q425" s="2"/>
      <c r="R425" s="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"/>
      <c r="B426" s="2"/>
      <c r="C426" s="241"/>
      <c r="D426" s="241"/>
      <c r="E426" s="2"/>
      <c r="F426" s="2"/>
      <c r="G426" s="4"/>
      <c r="H426" s="4"/>
      <c r="I426" s="6"/>
      <c r="J426" s="2"/>
      <c r="K426" s="8"/>
      <c r="L426" s="8"/>
      <c r="M426" s="2"/>
      <c r="N426" s="2"/>
      <c r="O426" s="8"/>
      <c r="P426" s="8"/>
      <c r="Q426" s="2"/>
      <c r="R426" s="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"/>
      <c r="B427" s="2"/>
      <c r="C427" s="241"/>
      <c r="D427" s="241"/>
      <c r="E427" s="2"/>
      <c r="F427" s="2"/>
      <c r="G427" s="4"/>
      <c r="H427" s="4"/>
      <c r="I427" s="6"/>
      <c r="J427" s="2"/>
      <c r="K427" s="8"/>
      <c r="L427" s="8"/>
      <c r="M427" s="2"/>
      <c r="N427" s="2"/>
      <c r="O427" s="8"/>
      <c r="P427" s="8"/>
      <c r="Q427" s="2"/>
      <c r="R427" s="2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"/>
      <c r="B428" s="2"/>
      <c r="C428" s="241"/>
      <c r="D428" s="241"/>
      <c r="E428" s="2"/>
      <c r="F428" s="2"/>
      <c r="G428" s="4"/>
      <c r="H428" s="4"/>
      <c r="I428" s="6"/>
      <c r="J428" s="2"/>
      <c r="K428" s="8"/>
      <c r="L428" s="8"/>
      <c r="M428" s="2"/>
      <c r="N428" s="2"/>
      <c r="O428" s="8"/>
      <c r="P428" s="8"/>
      <c r="Q428" s="2"/>
      <c r="R428" s="2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"/>
      <c r="B429" s="2"/>
      <c r="C429" s="241"/>
      <c r="D429" s="241"/>
      <c r="E429" s="2"/>
      <c r="F429" s="2"/>
      <c r="G429" s="4"/>
      <c r="H429" s="4"/>
      <c r="I429" s="6"/>
      <c r="J429" s="2"/>
      <c r="K429" s="8"/>
      <c r="L429" s="8"/>
      <c r="M429" s="2"/>
      <c r="N429" s="2"/>
      <c r="O429" s="8"/>
      <c r="P429" s="8"/>
      <c r="Q429" s="2"/>
      <c r="R429" s="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"/>
      <c r="B430" s="2"/>
      <c r="C430" s="241"/>
      <c r="D430" s="241"/>
      <c r="E430" s="2"/>
      <c r="F430" s="2"/>
      <c r="G430" s="4"/>
      <c r="H430" s="4"/>
      <c r="I430" s="6"/>
      <c r="J430" s="2"/>
      <c r="K430" s="8"/>
      <c r="L430" s="8"/>
      <c r="M430" s="2"/>
      <c r="N430" s="2"/>
      <c r="O430" s="8"/>
      <c r="P430" s="8"/>
      <c r="Q430" s="2"/>
      <c r="R430" s="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"/>
      <c r="B431" s="2"/>
      <c r="C431" s="241"/>
      <c r="D431" s="241"/>
      <c r="E431" s="2"/>
      <c r="F431" s="2"/>
      <c r="G431" s="4"/>
      <c r="H431" s="4"/>
      <c r="I431" s="6"/>
      <c r="J431" s="2"/>
      <c r="K431" s="8"/>
      <c r="L431" s="8"/>
      <c r="M431" s="2"/>
      <c r="N431" s="2"/>
      <c r="O431" s="8"/>
      <c r="P431" s="8"/>
      <c r="Q431" s="2"/>
      <c r="R431" s="2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"/>
      <c r="B432" s="2"/>
      <c r="C432" s="241"/>
      <c r="D432" s="241"/>
      <c r="E432" s="2"/>
      <c r="F432" s="2"/>
      <c r="G432" s="4"/>
      <c r="H432" s="4"/>
      <c r="I432" s="6"/>
      <c r="J432" s="2"/>
      <c r="K432" s="8"/>
      <c r="L432" s="8"/>
      <c r="M432" s="2"/>
      <c r="N432" s="2"/>
      <c r="O432" s="8"/>
      <c r="P432" s="8"/>
      <c r="Q432" s="2"/>
      <c r="R432" s="2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"/>
      <c r="B433" s="2"/>
      <c r="C433" s="241"/>
      <c r="D433" s="241"/>
      <c r="E433" s="2"/>
      <c r="F433" s="2"/>
      <c r="G433" s="4"/>
      <c r="H433" s="4"/>
      <c r="I433" s="6"/>
      <c r="J433" s="2"/>
      <c r="K433" s="8"/>
      <c r="L433" s="8"/>
      <c r="M433" s="2"/>
      <c r="N433" s="2"/>
      <c r="O433" s="8"/>
      <c r="P433" s="8"/>
      <c r="Q433" s="2"/>
      <c r="R433" s="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"/>
      <c r="B434" s="2"/>
      <c r="C434" s="241"/>
      <c r="D434" s="241"/>
      <c r="E434" s="2"/>
      <c r="F434" s="2"/>
      <c r="G434" s="4"/>
      <c r="H434" s="4"/>
      <c r="I434" s="6"/>
      <c r="J434" s="2"/>
      <c r="K434" s="8"/>
      <c r="L434" s="8"/>
      <c r="M434" s="2"/>
      <c r="N434" s="2"/>
      <c r="O434" s="8"/>
      <c r="P434" s="8"/>
      <c r="Q434" s="2"/>
      <c r="R434" s="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"/>
      <c r="B435" s="2"/>
      <c r="C435" s="241"/>
      <c r="D435" s="241"/>
      <c r="E435" s="2"/>
      <c r="F435" s="2"/>
      <c r="G435" s="4"/>
      <c r="H435" s="4"/>
      <c r="I435" s="6"/>
      <c r="J435" s="2"/>
      <c r="K435" s="8"/>
      <c r="L435" s="8"/>
      <c r="M435" s="2"/>
      <c r="N435" s="2"/>
      <c r="O435" s="8"/>
      <c r="P435" s="8"/>
      <c r="Q435" s="2"/>
      <c r="R435" s="2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"/>
      <c r="B436" s="2"/>
      <c r="C436" s="241"/>
      <c r="D436" s="241"/>
      <c r="E436" s="2"/>
      <c r="F436" s="2"/>
      <c r="G436" s="4"/>
      <c r="H436" s="4"/>
      <c r="I436" s="6"/>
      <c r="J436" s="2"/>
      <c r="K436" s="8"/>
      <c r="L436" s="8"/>
      <c r="M436" s="2"/>
      <c r="N436" s="2"/>
      <c r="O436" s="8"/>
      <c r="P436" s="8"/>
      <c r="Q436" s="2"/>
      <c r="R436" s="2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"/>
      <c r="B437" s="2"/>
      <c r="C437" s="241"/>
      <c r="D437" s="241"/>
      <c r="E437" s="2"/>
      <c r="F437" s="2"/>
      <c r="G437" s="4"/>
      <c r="H437" s="4"/>
      <c r="I437" s="6"/>
      <c r="J437" s="2"/>
      <c r="K437" s="8"/>
      <c r="L437" s="8"/>
      <c r="M437" s="2"/>
      <c r="N437" s="2"/>
      <c r="O437" s="8"/>
      <c r="P437" s="8"/>
      <c r="Q437" s="2"/>
      <c r="R437" s="2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"/>
      <c r="B438" s="2"/>
      <c r="C438" s="241"/>
      <c r="D438" s="241"/>
      <c r="E438" s="2"/>
      <c r="F438" s="2"/>
      <c r="G438" s="4"/>
      <c r="H438" s="4"/>
      <c r="I438" s="6"/>
      <c r="J438" s="2"/>
      <c r="K438" s="8"/>
      <c r="L438" s="8"/>
      <c r="M438" s="2"/>
      <c r="N438" s="2"/>
      <c r="O438" s="8"/>
      <c r="P438" s="8"/>
      <c r="Q438" s="2"/>
      <c r="R438" s="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"/>
      <c r="B439" s="2"/>
      <c r="C439" s="241"/>
      <c r="D439" s="241"/>
      <c r="E439" s="2"/>
      <c r="F439" s="2"/>
      <c r="G439" s="4"/>
      <c r="H439" s="4"/>
      <c r="I439" s="6"/>
      <c r="J439" s="2"/>
      <c r="K439" s="8"/>
      <c r="L439" s="8"/>
      <c r="M439" s="2"/>
      <c r="N439" s="2"/>
      <c r="O439" s="8"/>
      <c r="P439" s="8"/>
      <c r="Q439" s="2"/>
      <c r="R439" s="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"/>
      <c r="B440" s="2"/>
      <c r="C440" s="241"/>
      <c r="D440" s="241"/>
      <c r="E440" s="2"/>
      <c r="F440" s="2"/>
      <c r="G440" s="4"/>
      <c r="H440" s="4"/>
      <c r="I440" s="6"/>
      <c r="J440" s="2"/>
      <c r="K440" s="8"/>
      <c r="L440" s="8"/>
      <c r="M440" s="2"/>
      <c r="N440" s="2"/>
      <c r="O440" s="8"/>
      <c r="P440" s="8"/>
      <c r="Q440" s="2"/>
      <c r="R440" s="2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"/>
      <c r="B441" s="2"/>
      <c r="C441" s="241"/>
      <c r="D441" s="241"/>
      <c r="E441" s="2"/>
      <c r="F441" s="2"/>
      <c r="G441" s="4"/>
      <c r="H441" s="4"/>
      <c r="I441" s="6"/>
      <c r="J441" s="2"/>
      <c r="K441" s="8"/>
      <c r="L441" s="8"/>
      <c r="M441" s="2"/>
      <c r="N441" s="2"/>
      <c r="O441" s="8"/>
      <c r="P441" s="8"/>
      <c r="Q441" s="2"/>
      <c r="R441" s="2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"/>
      <c r="B442" s="2"/>
      <c r="C442" s="241"/>
      <c r="D442" s="241"/>
      <c r="E442" s="2"/>
      <c r="F442" s="2"/>
      <c r="G442" s="4"/>
      <c r="H442" s="4"/>
      <c r="I442" s="6"/>
      <c r="J442" s="2"/>
      <c r="K442" s="8"/>
      <c r="L442" s="8"/>
      <c r="M442" s="2"/>
      <c r="N442" s="2"/>
      <c r="O442" s="8"/>
      <c r="P442" s="8"/>
      <c r="Q442" s="2"/>
      <c r="R442" s="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"/>
      <c r="B443" s="2"/>
      <c r="C443" s="241"/>
      <c r="D443" s="241"/>
      <c r="E443" s="2"/>
      <c r="F443" s="2"/>
      <c r="G443" s="4"/>
      <c r="H443" s="4"/>
      <c r="I443" s="6"/>
      <c r="J443" s="2"/>
      <c r="K443" s="8"/>
      <c r="L443" s="8"/>
      <c r="M443" s="2"/>
      <c r="N443" s="2"/>
      <c r="O443" s="8"/>
      <c r="P443" s="8"/>
      <c r="Q443" s="2"/>
      <c r="R443" s="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"/>
      <c r="B444" s="2"/>
      <c r="C444" s="241"/>
      <c r="D444" s="241"/>
      <c r="E444" s="2"/>
      <c r="F444" s="2"/>
      <c r="G444" s="4"/>
      <c r="H444" s="4"/>
      <c r="I444" s="6"/>
      <c r="J444" s="2"/>
      <c r="K444" s="8"/>
      <c r="L444" s="8"/>
      <c r="M444" s="2"/>
      <c r="N444" s="2"/>
      <c r="O444" s="8"/>
      <c r="P444" s="8"/>
      <c r="Q444" s="2"/>
      <c r="R444" s="2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"/>
      <c r="B445" s="2"/>
      <c r="C445" s="241"/>
      <c r="D445" s="241"/>
      <c r="E445" s="2"/>
      <c r="F445" s="2"/>
      <c r="G445" s="4"/>
      <c r="H445" s="4"/>
      <c r="I445" s="6"/>
      <c r="J445" s="2"/>
      <c r="K445" s="8"/>
      <c r="L445" s="8"/>
      <c r="M445" s="2"/>
      <c r="N445" s="2"/>
      <c r="O445" s="8"/>
      <c r="P445" s="8"/>
      <c r="Q445" s="2"/>
      <c r="R445" s="2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"/>
      <c r="B446" s="2"/>
      <c r="C446" s="241"/>
      <c r="D446" s="241"/>
      <c r="E446" s="2"/>
      <c r="F446" s="2"/>
      <c r="G446" s="4"/>
      <c r="H446" s="4"/>
      <c r="I446" s="6"/>
      <c r="J446" s="2"/>
      <c r="K446" s="8"/>
      <c r="L446" s="8"/>
      <c r="M446" s="2"/>
      <c r="N446" s="2"/>
      <c r="O446" s="8"/>
      <c r="P446" s="8"/>
      <c r="Q446" s="2"/>
      <c r="R446" s="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"/>
      <c r="B447" s="2"/>
      <c r="C447" s="241"/>
      <c r="D447" s="241"/>
      <c r="E447" s="2"/>
      <c r="F447" s="2"/>
      <c r="G447" s="4"/>
      <c r="H447" s="4"/>
      <c r="I447" s="6"/>
      <c r="J447" s="2"/>
      <c r="K447" s="8"/>
      <c r="L447" s="8"/>
      <c r="M447" s="2"/>
      <c r="N447" s="2"/>
      <c r="O447" s="8"/>
      <c r="P447" s="8"/>
      <c r="Q447" s="2"/>
      <c r="R447" s="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"/>
      <c r="B448" s="2"/>
      <c r="C448" s="241"/>
      <c r="D448" s="241"/>
      <c r="E448" s="2"/>
      <c r="F448" s="2"/>
      <c r="G448" s="4"/>
      <c r="H448" s="4"/>
      <c r="I448" s="6"/>
      <c r="J448" s="2"/>
      <c r="K448" s="8"/>
      <c r="L448" s="8"/>
      <c r="M448" s="2"/>
      <c r="N448" s="2"/>
      <c r="O448" s="8"/>
      <c r="P448" s="8"/>
      <c r="Q448" s="2"/>
      <c r="R448" s="2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"/>
      <c r="B449" s="2"/>
      <c r="C449" s="241"/>
      <c r="D449" s="241"/>
      <c r="E449" s="2"/>
      <c r="F449" s="2"/>
      <c r="G449" s="4"/>
      <c r="H449" s="4"/>
      <c r="I449" s="6"/>
      <c r="J449" s="2"/>
      <c r="K449" s="8"/>
      <c r="L449" s="8"/>
      <c r="M449" s="2"/>
      <c r="N449" s="2"/>
      <c r="O449" s="8"/>
      <c r="P449" s="8"/>
      <c r="Q449" s="2"/>
      <c r="R449" s="2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"/>
      <c r="B450" s="2"/>
      <c r="C450" s="241"/>
      <c r="D450" s="241"/>
      <c r="E450" s="2"/>
      <c r="F450" s="2"/>
      <c r="G450" s="4"/>
      <c r="H450" s="4"/>
      <c r="I450" s="6"/>
      <c r="J450" s="2"/>
      <c r="K450" s="8"/>
      <c r="L450" s="8"/>
      <c r="M450" s="2"/>
      <c r="N450" s="2"/>
      <c r="O450" s="8"/>
      <c r="P450" s="8"/>
      <c r="Q450" s="2"/>
      <c r="R450" s="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"/>
      <c r="B451" s="2"/>
      <c r="C451" s="241"/>
      <c r="D451" s="241"/>
      <c r="E451" s="2"/>
      <c r="F451" s="2"/>
      <c r="G451" s="4"/>
      <c r="H451" s="4"/>
      <c r="I451" s="6"/>
      <c r="J451" s="2"/>
      <c r="K451" s="8"/>
      <c r="L451" s="8"/>
      <c r="M451" s="2"/>
      <c r="N451" s="2"/>
      <c r="O451" s="8"/>
      <c r="P451" s="8"/>
      <c r="Q451" s="2"/>
      <c r="R451" s="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"/>
      <c r="B452" s="2"/>
      <c r="C452" s="241"/>
      <c r="D452" s="241"/>
      <c r="E452" s="2"/>
      <c r="F452" s="2"/>
      <c r="G452" s="4"/>
      <c r="H452" s="4"/>
      <c r="I452" s="6"/>
      <c r="J452" s="2"/>
      <c r="K452" s="8"/>
      <c r="L452" s="8"/>
      <c r="M452" s="2"/>
      <c r="N452" s="2"/>
      <c r="O452" s="8"/>
      <c r="P452" s="8"/>
      <c r="Q452" s="2"/>
      <c r="R452" s="2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"/>
      <c r="B453" s="2"/>
      <c r="C453" s="241"/>
      <c r="D453" s="241"/>
      <c r="E453" s="2"/>
      <c r="F453" s="2"/>
      <c r="G453" s="4"/>
      <c r="H453" s="4"/>
      <c r="I453" s="6"/>
      <c r="J453" s="2"/>
      <c r="K453" s="8"/>
      <c r="L453" s="8"/>
      <c r="M453" s="2"/>
      <c r="N453" s="2"/>
      <c r="O453" s="8"/>
      <c r="P453" s="8"/>
      <c r="Q453" s="2"/>
      <c r="R453" s="2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"/>
      <c r="B454" s="2"/>
      <c r="C454" s="241"/>
      <c r="D454" s="241"/>
      <c r="E454" s="2"/>
      <c r="F454" s="2"/>
      <c r="G454" s="4"/>
      <c r="H454" s="4"/>
      <c r="I454" s="6"/>
      <c r="J454" s="2"/>
      <c r="K454" s="8"/>
      <c r="L454" s="8"/>
      <c r="M454" s="2"/>
      <c r="N454" s="2"/>
      <c r="O454" s="8"/>
      <c r="P454" s="8"/>
      <c r="Q454" s="2"/>
      <c r="R454" s="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"/>
      <c r="B455" s="2"/>
      <c r="C455" s="241"/>
      <c r="D455" s="241"/>
      <c r="E455" s="2"/>
      <c r="F455" s="2"/>
      <c r="G455" s="4"/>
      <c r="H455" s="4"/>
      <c r="I455" s="6"/>
      <c r="J455" s="2"/>
      <c r="K455" s="8"/>
      <c r="L455" s="8"/>
      <c r="M455" s="2"/>
      <c r="N455" s="2"/>
      <c r="O455" s="8"/>
      <c r="P455" s="8"/>
      <c r="Q455" s="2"/>
      <c r="R455" s="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"/>
      <c r="B456" s="2"/>
      <c r="C456" s="241"/>
      <c r="D456" s="241"/>
      <c r="E456" s="2"/>
      <c r="F456" s="2"/>
      <c r="G456" s="4"/>
      <c r="H456" s="4"/>
      <c r="I456" s="6"/>
      <c r="J456" s="2"/>
      <c r="K456" s="8"/>
      <c r="L456" s="8"/>
      <c r="M456" s="2"/>
      <c r="N456" s="2"/>
      <c r="O456" s="8"/>
      <c r="P456" s="8"/>
      <c r="Q456" s="2"/>
      <c r="R456" s="2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"/>
      <c r="B457" s="2"/>
      <c r="C457" s="241"/>
      <c r="D457" s="241"/>
      <c r="E457" s="2"/>
      <c r="F457" s="2"/>
      <c r="G457" s="4"/>
      <c r="H457" s="4"/>
      <c r="I457" s="6"/>
      <c r="J457" s="2"/>
      <c r="K457" s="8"/>
      <c r="L457" s="8"/>
      <c r="M457" s="2"/>
      <c r="N457" s="2"/>
      <c r="O457" s="8"/>
      <c r="P457" s="8"/>
      <c r="Q457" s="2"/>
      <c r="R457" s="2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"/>
      <c r="B458" s="2"/>
      <c r="C458" s="241"/>
      <c r="D458" s="241"/>
      <c r="E458" s="2"/>
      <c r="F458" s="2"/>
      <c r="G458" s="4"/>
      <c r="H458" s="4"/>
      <c r="I458" s="6"/>
      <c r="J458" s="2"/>
      <c r="K458" s="8"/>
      <c r="L458" s="8"/>
      <c r="M458" s="2"/>
      <c r="N458" s="2"/>
      <c r="O458" s="8"/>
      <c r="P458" s="8"/>
      <c r="Q458" s="2"/>
      <c r="R458" s="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"/>
      <c r="B459" s="2"/>
      <c r="C459" s="241"/>
      <c r="D459" s="241"/>
      <c r="E459" s="2"/>
      <c r="F459" s="2"/>
      <c r="G459" s="4"/>
      <c r="H459" s="4"/>
      <c r="I459" s="6"/>
      <c r="J459" s="2"/>
      <c r="K459" s="8"/>
      <c r="L459" s="8"/>
      <c r="M459" s="2"/>
      <c r="N459" s="2"/>
      <c r="O459" s="8"/>
      <c r="P459" s="8"/>
      <c r="Q459" s="2"/>
      <c r="R459" s="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"/>
      <c r="B460" s="2"/>
      <c r="C460" s="241"/>
      <c r="D460" s="241"/>
      <c r="E460" s="2"/>
      <c r="F460" s="2"/>
      <c r="G460" s="4"/>
      <c r="H460" s="4"/>
      <c r="I460" s="6"/>
      <c r="J460" s="2"/>
      <c r="K460" s="8"/>
      <c r="L460" s="8"/>
      <c r="M460" s="2"/>
      <c r="N460" s="2"/>
      <c r="O460" s="8"/>
      <c r="P460" s="8"/>
      <c r="Q460" s="2"/>
      <c r="R460" s="2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"/>
      <c r="B461" s="2"/>
      <c r="C461" s="241"/>
      <c r="D461" s="241"/>
      <c r="E461" s="2"/>
      <c r="F461" s="2"/>
      <c r="G461" s="4"/>
      <c r="H461" s="4"/>
      <c r="I461" s="6"/>
      <c r="J461" s="2"/>
      <c r="K461" s="8"/>
      <c r="L461" s="8"/>
      <c r="M461" s="2"/>
      <c r="N461" s="2"/>
      <c r="O461" s="8"/>
      <c r="P461" s="8"/>
      <c r="Q461" s="2"/>
      <c r="R461" s="2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"/>
      <c r="B462" s="2"/>
      <c r="C462" s="241"/>
      <c r="D462" s="241"/>
      <c r="E462" s="2"/>
      <c r="F462" s="2"/>
      <c r="G462" s="4"/>
      <c r="H462" s="4"/>
      <c r="I462" s="6"/>
      <c r="J462" s="2"/>
      <c r="K462" s="8"/>
      <c r="L462" s="8"/>
      <c r="M462" s="2"/>
      <c r="N462" s="2"/>
      <c r="O462" s="8"/>
      <c r="P462" s="8"/>
      <c r="Q462" s="2"/>
      <c r="R462" s="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"/>
      <c r="B463" s="2"/>
      <c r="C463" s="241"/>
      <c r="D463" s="241"/>
      <c r="E463" s="2"/>
      <c r="F463" s="2"/>
      <c r="G463" s="4"/>
      <c r="H463" s="4"/>
      <c r="I463" s="6"/>
      <c r="J463" s="2"/>
      <c r="K463" s="8"/>
      <c r="L463" s="8"/>
      <c r="M463" s="2"/>
      <c r="N463" s="2"/>
      <c r="O463" s="8"/>
      <c r="P463" s="8"/>
      <c r="Q463" s="2"/>
      <c r="R463" s="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"/>
      <c r="B464" s="2"/>
      <c r="C464" s="241"/>
      <c r="D464" s="241"/>
      <c r="E464" s="2"/>
      <c r="F464" s="2"/>
      <c r="G464" s="4"/>
      <c r="H464" s="4"/>
      <c r="I464" s="6"/>
      <c r="J464" s="2"/>
      <c r="K464" s="8"/>
      <c r="L464" s="8"/>
      <c r="M464" s="2"/>
      <c r="N464" s="2"/>
      <c r="O464" s="8"/>
      <c r="P464" s="8"/>
      <c r="Q464" s="2"/>
      <c r="R464" s="2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"/>
      <c r="B465" s="2"/>
      <c r="C465" s="241"/>
      <c r="D465" s="241"/>
      <c r="E465" s="2"/>
      <c r="F465" s="2"/>
      <c r="G465" s="4"/>
      <c r="H465" s="4"/>
      <c r="I465" s="6"/>
      <c r="J465" s="2"/>
      <c r="K465" s="8"/>
      <c r="L465" s="8"/>
      <c r="M465" s="2"/>
      <c r="N465" s="2"/>
      <c r="O465" s="8"/>
      <c r="P465" s="8"/>
      <c r="Q465" s="2"/>
      <c r="R465" s="2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"/>
      <c r="B466" s="2"/>
      <c r="C466" s="241"/>
      <c r="D466" s="241"/>
      <c r="E466" s="2"/>
      <c r="F466" s="2"/>
      <c r="G466" s="4"/>
      <c r="H466" s="4"/>
      <c r="I466" s="6"/>
      <c r="J466" s="2"/>
      <c r="K466" s="8"/>
      <c r="L466" s="8"/>
      <c r="M466" s="2"/>
      <c r="N466" s="2"/>
      <c r="O466" s="8"/>
      <c r="P466" s="8"/>
      <c r="Q466" s="2"/>
      <c r="R466" s="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"/>
      <c r="B467" s="2"/>
      <c r="C467" s="241"/>
      <c r="D467" s="241"/>
      <c r="E467" s="2"/>
      <c r="F467" s="2"/>
      <c r="G467" s="4"/>
      <c r="H467" s="4"/>
      <c r="I467" s="6"/>
      <c r="J467" s="2"/>
      <c r="K467" s="8"/>
      <c r="L467" s="8"/>
      <c r="M467" s="2"/>
      <c r="N467" s="2"/>
      <c r="O467" s="8"/>
      <c r="P467" s="8"/>
      <c r="Q467" s="2"/>
      <c r="R467" s="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"/>
      <c r="B468" s="2"/>
      <c r="C468" s="241"/>
      <c r="D468" s="241"/>
      <c r="E468" s="2"/>
      <c r="F468" s="2"/>
      <c r="G468" s="4"/>
      <c r="H468" s="4"/>
      <c r="I468" s="6"/>
      <c r="J468" s="2"/>
      <c r="K468" s="8"/>
      <c r="L468" s="8"/>
      <c r="M468" s="2"/>
      <c r="N468" s="2"/>
      <c r="O468" s="8"/>
      <c r="P468" s="8"/>
      <c r="Q468" s="2"/>
      <c r="R468" s="2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"/>
      <c r="B469" s="2"/>
      <c r="C469" s="241"/>
      <c r="D469" s="241"/>
      <c r="E469" s="2"/>
      <c r="F469" s="2"/>
      <c r="G469" s="4"/>
      <c r="H469" s="4"/>
      <c r="I469" s="6"/>
      <c r="J469" s="2"/>
      <c r="K469" s="8"/>
      <c r="L469" s="8"/>
      <c r="M469" s="2"/>
      <c r="N469" s="2"/>
      <c r="O469" s="8"/>
      <c r="P469" s="8"/>
      <c r="Q469" s="2"/>
      <c r="R469" s="2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"/>
      <c r="B470" s="2"/>
      <c r="C470" s="241"/>
      <c r="D470" s="241"/>
      <c r="E470" s="2"/>
      <c r="F470" s="2"/>
      <c r="G470" s="4"/>
      <c r="H470" s="4"/>
      <c r="I470" s="6"/>
      <c r="J470" s="2"/>
      <c r="K470" s="8"/>
      <c r="L470" s="8"/>
      <c r="M470" s="2"/>
      <c r="N470" s="2"/>
      <c r="O470" s="8"/>
      <c r="P470" s="8"/>
      <c r="Q470" s="2"/>
      <c r="R470" s="2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"/>
      <c r="B471" s="2"/>
      <c r="C471" s="241"/>
      <c r="D471" s="241"/>
      <c r="E471" s="2"/>
      <c r="F471" s="2"/>
      <c r="G471" s="4"/>
      <c r="H471" s="4"/>
      <c r="I471" s="6"/>
      <c r="J471" s="2"/>
      <c r="K471" s="8"/>
      <c r="L471" s="8"/>
      <c r="M471" s="2"/>
      <c r="N471" s="2"/>
      <c r="O471" s="8"/>
      <c r="P471" s="8"/>
      <c r="Q471" s="2"/>
      <c r="R471" s="2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"/>
      <c r="B472" s="2"/>
      <c r="C472" s="241"/>
      <c r="D472" s="241"/>
      <c r="E472" s="2"/>
      <c r="F472" s="2"/>
      <c r="G472" s="4"/>
      <c r="H472" s="4"/>
      <c r="I472" s="6"/>
      <c r="J472" s="2"/>
      <c r="K472" s="8"/>
      <c r="L472" s="8"/>
      <c r="M472" s="2"/>
      <c r="N472" s="2"/>
      <c r="O472" s="8"/>
      <c r="P472" s="8"/>
      <c r="Q472" s="2"/>
      <c r="R472" s="2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"/>
      <c r="B473" s="2"/>
      <c r="C473" s="241"/>
      <c r="D473" s="241"/>
      <c r="E473" s="2"/>
      <c r="F473" s="2"/>
      <c r="G473" s="4"/>
      <c r="H473" s="4"/>
      <c r="I473" s="6"/>
      <c r="J473" s="2"/>
      <c r="K473" s="8"/>
      <c r="L473" s="8"/>
      <c r="M473" s="2"/>
      <c r="N473" s="2"/>
      <c r="O473" s="8"/>
      <c r="P473" s="8"/>
      <c r="Q473" s="2"/>
      <c r="R473" s="2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"/>
      <c r="B474" s="2"/>
      <c r="C474" s="241"/>
      <c r="D474" s="241"/>
      <c r="E474" s="2"/>
      <c r="F474" s="2"/>
      <c r="G474" s="4"/>
      <c r="H474" s="4"/>
      <c r="I474" s="6"/>
      <c r="J474" s="2"/>
      <c r="K474" s="8"/>
      <c r="L474" s="8"/>
      <c r="M474" s="2"/>
      <c r="N474" s="2"/>
      <c r="O474" s="8"/>
      <c r="P474" s="8"/>
      <c r="Q474" s="2"/>
      <c r="R474" s="2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"/>
      <c r="B475" s="2"/>
      <c r="C475" s="241"/>
      <c r="D475" s="241"/>
      <c r="E475" s="2"/>
      <c r="F475" s="2"/>
      <c r="G475" s="4"/>
      <c r="H475" s="4"/>
      <c r="I475" s="6"/>
      <c r="J475" s="2"/>
      <c r="K475" s="8"/>
      <c r="L475" s="8"/>
      <c r="M475" s="2"/>
      <c r="N475" s="2"/>
      <c r="O475" s="8"/>
      <c r="P475" s="8"/>
      <c r="Q475" s="2"/>
      <c r="R475" s="2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"/>
      <c r="B476" s="2"/>
      <c r="C476" s="241"/>
      <c r="D476" s="241"/>
      <c r="E476" s="2"/>
      <c r="F476" s="2"/>
      <c r="G476" s="4"/>
      <c r="H476" s="4"/>
      <c r="I476" s="6"/>
      <c r="J476" s="2"/>
      <c r="K476" s="8"/>
      <c r="L476" s="8"/>
      <c r="M476" s="2"/>
      <c r="N476" s="2"/>
      <c r="O476" s="8"/>
      <c r="P476" s="8"/>
      <c r="Q476" s="2"/>
      <c r="R476" s="2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"/>
      <c r="B477" s="2"/>
      <c r="C477" s="241"/>
      <c r="D477" s="241"/>
      <c r="E477" s="2"/>
      <c r="F477" s="2"/>
      <c r="G477" s="4"/>
      <c r="H477" s="4"/>
      <c r="I477" s="6"/>
      <c r="J477" s="2"/>
      <c r="K477" s="8"/>
      <c r="L477" s="8"/>
      <c r="M477" s="2"/>
      <c r="N477" s="2"/>
      <c r="O477" s="8"/>
      <c r="P477" s="8"/>
      <c r="Q477" s="2"/>
      <c r="R477" s="2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"/>
      <c r="B478" s="2"/>
      <c r="C478" s="241"/>
      <c r="D478" s="241"/>
      <c r="E478" s="2"/>
      <c r="F478" s="2"/>
      <c r="G478" s="4"/>
      <c r="H478" s="4"/>
      <c r="I478" s="6"/>
      <c r="J478" s="2"/>
      <c r="K478" s="8"/>
      <c r="L478" s="8"/>
      <c r="M478" s="2"/>
      <c r="N478" s="2"/>
      <c r="O478" s="8"/>
      <c r="P478" s="8"/>
      <c r="Q478" s="2"/>
      <c r="R478" s="2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"/>
      <c r="B479" s="2"/>
      <c r="C479" s="241"/>
      <c r="D479" s="241"/>
      <c r="E479" s="2"/>
      <c r="F479" s="2"/>
      <c r="G479" s="4"/>
      <c r="H479" s="4"/>
      <c r="I479" s="6"/>
      <c r="J479" s="2"/>
      <c r="K479" s="8"/>
      <c r="L479" s="8"/>
      <c r="M479" s="2"/>
      <c r="N479" s="2"/>
      <c r="O479" s="8"/>
      <c r="P479" s="8"/>
      <c r="Q479" s="2"/>
      <c r="R479" s="2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"/>
      <c r="B480" s="2"/>
      <c r="C480" s="241"/>
      <c r="D480" s="241"/>
      <c r="E480" s="2"/>
      <c r="F480" s="2"/>
      <c r="G480" s="4"/>
      <c r="H480" s="4"/>
      <c r="I480" s="6"/>
      <c r="J480" s="2"/>
      <c r="K480" s="8"/>
      <c r="L480" s="8"/>
      <c r="M480" s="2"/>
      <c r="N480" s="2"/>
      <c r="O480" s="8"/>
      <c r="P480" s="8"/>
      <c r="Q480" s="2"/>
      <c r="R480" s="2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"/>
      <c r="B481" s="2"/>
      <c r="C481" s="241"/>
      <c r="D481" s="241"/>
      <c r="E481" s="2"/>
      <c r="F481" s="2"/>
      <c r="G481" s="4"/>
      <c r="H481" s="4"/>
      <c r="I481" s="6"/>
      <c r="J481" s="2"/>
      <c r="K481" s="8"/>
      <c r="L481" s="8"/>
      <c r="M481" s="2"/>
      <c r="N481" s="2"/>
      <c r="O481" s="8"/>
      <c r="P481" s="8"/>
      <c r="Q481" s="2"/>
      <c r="R481" s="2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"/>
      <c r="B482" s="2"/>
      <c r="C482" s="241"/>
      <c r="D482" s="241"/>
      <c r="E482" s="2"/>
      <c r="F482" s="2"/>
      <c r="G482" s="4"/>
      <c r="H482" s="4"/>
      <c r="I482" s="6"/>
      <c r="J482" s="2"/>
      <c r="K482" s="8"/>
      <c r="L482" s="8"/>
      <c r="M482" s="2"/>
      <c r="N482" s="2"/>
      <c r="O482" s="8"/>
      <c r="P482" s="8"/>
      <c r="Q482" s="2"/>
      <c r="R482" s="2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"/>
      <c r="B483" s="2"/>
      <c r="C483" s="241"/>
      <c r="D483" s="241"/>
      <c r="E483" s="2"/>
      <c r="F483" s="2"/>
      <c r="G483" s="4"/>
      <c r="H483" s="4"/>
      <c r="I483" s="6"/>
      <c r="J483" s="2"/>
      <c r="K483" s="8"/>
      <c r="L483" s="8"/>
      <c r="M483" s="2"/>
      <c r="N483" s="2"/>
      <c r="O483" s="8"/>
      <c r="P483" s="8"/>
      <c r="Q483" s="2"/>
      <c r="R483" s="2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"/>
      <c r="B484" s="2"/>
      <c r="C484" s="241"/>
      <c r="D484" s="241"/>
      <c r="E484" s="2"/>
      <c r="F484" s="2"/>
      <c r="G484" s="4"/>
      <c r="H484" s="4"/>
      <c r="I484" s="6"/>
      <c r="J484" s="2"/>
      <c r="K484" s="8"/>
      <c r="L484" s="8"/>
      <c r="M484" s="2"/>
      <c r="N484" s="2"/>
      <c r="O484" s="8"/>
      <c r="P484" s="8"/>
      <c r="Q484" s="2"/>
      <c r="R484" s="2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"/>
      <c r="B485" s="2"/>
      <c r="C485" s="241"/>
      <c r="D485" s="241"/>
      <c r="E485" s="2"/>
      <c r="F485" s="2"/>
      <c r="G485" s="4"/>
      <c r="H485" s="4"/>
      <c r="I485" s="6"/>
      <c r="J485" s="2"/>
      <c r="K485" s="8"/>
      <c r="L485" s="8"/>
      <c r="M485" s="2"/>
      <c r="N485" s="2"/>
      <c r="O485" s="8"/>
      <c r="P485" s="8"/>
      <c r="Q485" s="2"/>
      <c r="R485" s="2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"/>
      <c r="B486" s="2"/>
      <c r="C486" s="241"/>
      <c r="D486" s="241"/>
      <c r="E486" s="2"/>
      <c r="F486" s="2"/>
      <c r="G486" s="4"/>
      <c r="H486" s="4"/>
      <c r="I486" s="6"/>
      <c r="J486" s="2"/>
      <c r="K486" s="8"/>
      <c r="L486" s="8"/>
      <c r="M486" s="2"/>
      <c r="N486" s="2"/>
      <c r="O486" s="8"/>
      <c r="P486" s="8"/>
      <c r="Q486" s="2"/>
      <c r="R486" s="2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"/>
      <c r="B487" s="2"/>
      <c r="C487" s="241"/>
      <c r="D487" s="241"/>
      <c r="E487" s="2"/>
      <c r="F487" s="2"/>
      <c r="G487" s="4"/>
      <c r="H487" s="4"/>
      <c r="I487" s="6"/>
      <c r="J487" s="2"/>
      <c r="K487" s="8"/>
      <c r="L487" s="8"/>
      <c r="M487" s="2"/>
      <c r="N487" s="2"/>
      <c r="O487" s="8"/>
      <c r="P487" s="8"/>
      <c r="Q487" s="2"/>
      <c r="R487" s="2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"/>
      <c r="B488" s="2"/>
      <c r="C488" s="241"/>
      <c r="D488" s="241"/>
      <c r="E488" s="2"/>
      <c r="F488" s="2"/>
      <c r="G488" s="4"/>
      <c r="H488" s="4"/>
      <c r="I488" s="6"/>
      <c r="J488" s="2"/>
      <c r="K488" s="8"/>
      <c r="L488" s="8"/>
      <c r="M488" s="2"/>
      <c r="N488" s="2"/>
      <c r="O488" s="8"/>
      <c r="P488" s="8"/>
      <c r="Q488" s="2"/>
      <c r="R488" s="2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"/>
      <c r="B489" s="2"/>
      <c r="C489" s="241"/>
      <c r="D489" s="241"/>
      <c r="E489" s="2"/>
      <c r="F489" s="2"/>
      <c r="G489" s="4"/>
      <c r="H489" s="4"/>
      <c r="I489" s="6"/>
      <c r="J489" s="2"/>
      <c r="K489" s="8"/>
      <c r="L489" s="8"/>
      <c r="M489" s="2"/>
      <c r="N489" s="2"/>
      <c r="O489" s="8"/>
      <c r="P489" s="8"/>
      <c r="Q489" s="2"/>
      <c r="R489" s="2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"/>
      <c r="B490" s="2"/>
      <c r="C490" s="241"/>
      <c r="D490" s="241"/>
      <c r="E490" s="2"/>
      <c r="F490" s="2"/>
      <c r="G490" s="4"/>
      <c r="H490" s="4"/>
      <c r="I490" s="6"/>
      <c r="J490" s="2"/>
      <c r="K490" s="8"/>
      <c r="L490" s="8"/>
      <c r="M490" s="2"/>
      <c r="N490" s="2"/>
      <c r="O490" s="8"/>
      <c r="P490" s="8"/>
      <c r="Q490" s="2"/>
      <c r="R490" s="2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"/>
      <c r="B491" s="2"/>
      <c r="C491" s="241"/>
      <c r="D491" s="241"/>
      <c r="E491" s="2"/>
      <c r="F491" s="2"/>
      <c r="G491" s="4"/>
      <c r="H491" s="4"/>
      <c r="I491" s="6"/>
      <c r="J491" s="2"/>
      <c r="K491" s="8"/>
      <c r="L491" s="8"/>
      <c r="M491" s="2"/>
      <c r="N491" s="2"/>
      <c r="O491" s="8"/>
      <c r="P491" s="8"/>
      <c r="Q491" s="2"/>
      <c r="R491" s="2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"/>
      <c r="B492" s="2"/>
      <c r="C492" s="241"/>
      <c r="D492" s="241"/>
      <c r="E492" s="2"/>
      <c r="F492" s="2"/>
      <c r="G492" s="4"/>
      <c r="H492" s="4"/>
      <c r="I492" s="6"/>
      <c r="J492" s="2"/>
      <c r="K492" s="8"/>
      <c r="L492" s="8"/>
      <c r="M492" s="2"/>
      <c r="N492" s="2"/>
      <c r="O492" s="8"/>
      <c r="P492" s="8"/>
      <c r="Q492" s="2"/>
      <c r="R492" s="2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"/>
      <c r="B493" s="2"/>
      <c r="C493" s="241"/>
      <c r="D493" s="241"/>
      <c r="E493" s="2"/>
      <c r="F493" s="2"/>
      <c r="G493" s="4"/>
      <c r="H493" s="4"/>
      <c r="I493" s="6"/>
      <c r="J493" s="2"/>
      <c r="K493" s="8"/>
      <c r="L493" s="8"/>
      <c r="M493" s="2"/>
      <c r="N493" s="2"/>
      <c r="O493" s="8"/>
      <c r="P493" s="8"/>
      <c r="Q493" s="2"/>
      <c r="R493" s="2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"/>
      <c r="B494" s="2"/>
      <c r="C494" s="241"/>
      <c r="D494" s="241"/>
      <c r="E494" s="2"/>
      <c r="F494" s="2"/>
      <c r="G494" s="4"/>
      <c r="H494" s="4"/>
      <c r="I494" s="6"/>
      <c r="J494" s="2"/>
      <c r="K494" s="8"/>
      <c r="L494" s="8"/>
      <c r="M494" s="2"/>
      <c r="N494" s="2"/>
      <c r="O494" s="8"/>
      <c r="P494" s="8"/>
      <c r="Q494" s="2"/>
      <c r="R494" s="2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"/>
      <c r="B495" s="2"/>
      <c r="C495" s="241"/>
      <c r="D495" s="241"/>
      <c r="E495" s="2"/>
      <c r="F495" s="2"/>
      <c r="G495" s="4"/>
      <c r="H495" s="4"/>
      <c r="I495" s="6"/>
      <c r="J495" s="2"/>
      <c r="K495" s="8"/>
      <c r="L495" s="8"/>
      <c r="M495" s="2"/>
      <c r="N495" s="2"/>
      <c r="O495" s="8"/>
      <c r="P495" s="8"/>
      <c r="Q495" s="2"/>
      <c r="R495" s="2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"/>
      <c r="B496" s="2"/>
      <c r="C496" s="241"/>
      <c r="D496" s="241"/>
      <c r="E496" s="2"/>
      <c r="F496" s="2"/>
      <c r="G496" s="4"/>
      <c r="H496" s="4"/>
      <c r="I496" s="6"/>
      <c r="J496" s="2"/>
      <c r="K496" s="8"/>
      <c r="L496" s="8"/>
      <c r="M496" s="2"/>
      <c r="N496" s="2"/>
      <c r="O496" s="8"/>
      <c r="P496" s="8"/>
      <c r="Q496" s="2"/>
      <c r="R496" s="2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"/>
      <c r="B497" s="2"/>
      <c r="C497" s="241"/>
      <c r="D497" s="241"/>
      <c r="E497" s="2"/>
      <c r="F497" s="2"/>
      <c r="G497" s="4"/>
      <c r="H497" s="4"/>
      <c r="I497" s="6"/>
      <c r="J497" s="2"/>
      <c r="K497" s="8"/>
      <c r="L497" s="8"/>
      <c r="M497" s="2"/>
      <c r="N497" s="2"/>
      <c r="O497" s="8"/>
      <c r="P497" s="8"/>
      <c r="Q497" s="2"/>
      <c r="R497" s="2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"/>
      <c r="B498" s="2"/>
      <c r="C498" s="241"/>
      <c r="D498" s="241"/>
      <c r="E498" s="2"/>
      <c r="F498" s="2"/>
      <c r="G498" s="4"/>
      <c r="H498" s="4"/>
      <c r="I498" s="6"/>
      <c r="J498" s="2"/>
      <c r="K498" s="8"/>
      <c r="L498" s="8"/>
      <c r="M498" s="2"/>
      <c r="N498" s="2"/>
      <c r="O498" s="8"/>
      <c r="P498" s="8"/>
      <c r="Q498" s="2"/>
      <c r="R498" s="2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"/>
      <c r="B499" s="2"/>
      <c r="C499" s="241"/>
      <c r="D499" s="241"/>
      <c r="E499" s="2"/>
      <c r="F499" s="2"/>
      <c r="G499" s="4"/>
      <c r="H499" s="4"/>
      <c r="I499" s="6"/>
      <c r="J499" s="2"/>
      <c r="K499" s="8"/>
      <c r="L499" s="8"/>
      <c r="M499" s="2"/>
      <c r="N499" s="2"/>
      <c r="O499" s="8"/>
      <c r="P499" s="8"/>
      <c r="Q499" s="2"/>
      <c r="R499" s="2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"/>
      <c r="B500" s="2"/>
      <c r="C500" s="241"/>
      <c r="D500" s="241"/>
      <c r="E500" s="2"/>
      <c r="F500" s="2"/>
      <c r="G500" s="4"/>
      <c r="H500" s="4"/>
      <c r="I500" s="6"/>
      <c r="J500" s="2"/>
      <c r="K500" s="8"/>
      <c r="L500" s="8"/>
      <c r="M500" s="2"/>
      <c r="N500" s="2"/>
      <c r="O500" s="8"/>
      <c r="P500" s="8"/>
      <c r="Q500" s="2"/>
      <c r="R500" s="2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"/>
      <c r="B501" s="2"/>
      <c r="C501" s="241"/>
      <c r="D501" s="241"/>
      <c r="E501" s="2"/>
      <c r="F501" s="2"/>
      <c r="G501" s="4"/>
      <c r="H501" s="4"/>
      <c r="I501" s="6"/>
      <c r="J501" s="2"/>
      <c r="K501" s="8"/>
      <c r="L501" s="8"/>
      <c r="M501" s="2"/>
      <c r="N501" s="2"/>
      <c r="O501" s="8"/>
      <c r="P501" s="8"/>
      <c r="Q501" s="2"/>
      <c r="R501" s="2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"/>
      <c r="B502" s="2"/>
      <c r="C502" s="241"/>
      <c r="D502" s="241"/>
      <c r="E502" s="2"/>
      <c r="F502" s="2"/>
      <c r="G502" s="4"/>
      <c r="H502" s="4"/>
      <c r="I502" s="6"/>
      <c r="J502" s="2"/>
      <c r="K502" s="8"/>
      <c r="L502" s="8"/>
      <c r="M502" s="2"/>
      <c r="N502" s="2"/>
      <c r="O502" s="8"/>
      <c r="P502" s="8"/>
      <c r="Q502" s="2"/>
      <c r="R502" s="2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"/>
      <c r="B503" s="2"/>
      <c r="C503" s="241"/>
      <c r="D503" s="241"/>
      <c r="E503" s="2"/>
      <c r="F503" s="2"/>
      <c r="G503" s="4"/>
      <c r="H503" s="4"/>
      <c r="I503" s="6"/>
      <c r="J503" s="2"/>
      <c r="K503" s="8"/>
      <c r="L503" s="8"/>
      <c r="M503" s="2"/>
      <c r="N503" s="2"/>
      <c r="O503" s="8"/>
      <c r="P503" s="8"/>
      <c r="Q503" s="2"/>
      <c r="R503" s="2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"/>
      <c r="B504" s="2"/>
      <c r="C504" s="241"/>
      <c r="D504" s="241"/>
      <c r="E504" s="2"/>
      <c r="F504" s="2"/>
      <c r="G504" s="4"/>
      <c r="H504" s="4"/>
      <c r="I504" s="6"/>
      <c r="J504" s="2"/>
      <c r="K504" s="8"/>
      <c r="L504" s="8"/>
      <c r="M504" s="2"/>
      <c r="N504" s="2"/>
      <c r="O504" s="8"/>
      <c r="P504" s="8"/>
      <c r="Q504" s="2"/>
      <c r="R504" s="2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"/>
      <c r="B505" s="2"/>
      <c r="C505" s="241"/>
      <c r="D505" s="241"/>
      <c r="E505" s="2"/>
      <c r="F505" s="2"/>
      <c r="G505" s="4"/>
      <c r="H505" s="4"/>
      <c r="I505" s="6"/>
      <c r="J505" s="2"/>
      <c r="K505" s="8"/>
      <c r="L505" s="8"/>
      <c r="M505" s="2"/>
      <c r="N505" s="2"/>
      <c r="O505" s="8"/>
      <c r="P505" s="8"/>
      <c r="Q505" s="2"/>
      <c r="R505" s="2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"/>
      <c r="B506" s="2"/>
      <c r="C506" s="241"/>
      <c r="D506" s="241"/>
      <c r="E506" s="2"/>
      <c r="F506" s="2"/>
      <c r="G506" s="4"/>
      <c r="H506" s="4"/>
      <c r="I506" s="6"/>
      <c r="J506" s="2"/>
      <c r="K506" s="8"/>
      <c r="L506" s="8"/>
      <c r="M506" s="2"/>
      <c r="N506" s="2"/>
      <c r="O506" s="8"/>
      <c r="P506" s="8"/>
      <c r="Q506" s="2"/>
      <c r="R506" s="2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"/>
      <c r="B507" s="2"/>
      <c r="C507" s="241"/>
      <c r="D507" s="241"/>
      <c r="E507" s="2"/>
      <c r="F507" s="2"/>
      <c r="G507" s="4"/>
      <c r="H507" s="4"/>
      <c r="I507" s="6"/>
      <c r="J507" s="2"/>
      <c r="K507" s="8"/>
      <c r="L507" s="8"/>
      <c r="M507" s="2"/>
      <c r="N507" s="2"/>
      <c r="O507" s="8"/>
      <c r="P507" s="8"/>
      <c r="Q507" s="2"/>
      <c r="R507" s="2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"/>
      <c r="B508" s="2"/>
      <c r="C508" s="241"/>
      <c r="D508" s="241"/>
      <c r="E508" s="2"/>
      <c r="F508" s="2"/>
      <c r="G508" s="4"/>
      <c r="H508" s="4"/>
      <c r="I508" s="6"/>
      <c r="J508" s="2"/>
      <c r="K508" s="8"/>
      <c r="L508" s="8"/>
      <c r="M508" s="2"/>
      <c r="N508" s="2"/>
      <c r="O508" s="8"/>
      <c r="P508" s="8"/>
      <c r="Q508" s="2"/>
      <c r="R508" s="2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"/>
      <c r="B509" s="2"/>
      <c r="C509" s="241"/>
      <c r="D509" s="241"/>
      <c r="E509" s="2"/>
      <c r="F509" s="2"/>
      <c r="G509" s="4"/>
      <c r="H509" s="4"/>
      <c r="I509" s="6"/>
      <c r="J509" s="2"/>
      <c r="K509" s="8"/>
      <c r="L509" s="8"/>
      <c r="M509" s="2"/>
      <c r="N509" s="2"/>
      <c r="O509" s="8"/>
      <c r="P509" s="8"/>
      <c r="Q509" s="2"/>
      <c r="R509" s="2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"/>
      <c r="B510" s="2"/>
      <c r="C510" s="241"/>
      <c r="D510" s="241"/>
      <c r="E510" s="2"/>
      <c r="F510" s="2"/>
      <c r="G510" s="4"/>
      <c r="H510" s="4"/>
      <c r="I510" s="6"/>
      <c r="J510" s="2"/>
      <c r="K510" s="8"/>
      <c r="L510" s="8"/>
      <c r="M510" s="2"/>
      <c r="N510" s="2"/>
      <c r="O510" s="8"/>
      <c r="P510" s="8"/>
      <c r="Q510" s="2"/>
      <c r="R510" s="2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"/>
      <c r="B511" s="2"/>
      <c r="C511" s="241"/>
      <c r="D511" s="241"/>
      <c r="E511" s="2"/>
      <c r="F511" s="2"/>
      <c r="G511" s="4"/>
      <c r="H511" s="4"/>
      <c r="I511" s="6"/>
      <c r="J511" s="2"/>
      <c r="K511" s="8"/>
      <c r="L511" s="8"/>
      <c r="M511" s="2"/>
      <c r="N511" s="2"/>
      <c r="O511" s="8"/>
      <c r="P511" s="8"/>
      <c r="Q511" s="2"/>
      <c r="R511" s="2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"/>
      <c r="B512" s="2"/>
      <c r="C512" s="241"/>
      <c r="D512" s="241"/>
      <c r="E512" s="2"/>
      <c r="F512" s="2"/>
      <c r="G512" s="4"/>
      <c r="H512" s="4"/>
      <c r="I512" s="6"/>
      <c r="J512" s="2"/>
      <c r="K512" s="8"/>
      <c r="L512" s="8"/>
      <c r="M512" s="2"/>
      <c r="N512" s="2"/>
      <c r="O512" s="8"/>
      <c r="P512" s="8"/>
      <c r="Q512" s="2"/>
      <c r="R512" s="2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"/>
      <c r="B513" s="2"/>
      <c r="C513" s="241"/>
      <c r="D513" s="241"/>
      <c r="E513" s="2"/>
      <c r="F513" s="2"/>
      <c r="G513" s="4"/>
      <c r="H513" s="4"/>
      <c r="I513" s="6"/>
      <c r="J513" s="2"/>
      <c r="K513" s="8"/>
      <c r="L513" s="8"/>
      <c r="M513" s="2"/>
      <c r="N513" s="2"/>
      <c r="O513" s="8"/>
      <c r="P513" s="8"/>
      <c r="Q513" s="2"/>
      <c r="R513" s="2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"/>
      <c r="B514" s="2"/>
      <c r="C514" s="241"/>
      <c r="D514" s="241"/>
      <c r="E514" s="2"/>
      <c r="F514" s="2"/>
      <c r="G514" s="4"/>
      <c r="H514" s="4"/>
      <c r="I514" s="6"/>
      <c r="J514" s="2"/>
      <c r="K514" s="8"/>
      <c r="L514" s="8"/>
      <c r="M514" s="2"/>
      <c r="N514" s="2"/>
      <c r="O514" s="8"/>
      <c r="P514" s="8"/>
      <c r="Q514" s="2"/>
      <c r="R514" s="2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"/>
      <c r="B515" s="2"/>
      <c r="C515" s="241"/>
      <c r="D515" s="241"/>
      <c r="E515" s="2"/>
      <c r="F515" s="2"/>
      <c r="G515" s="4"/>
      <c r="H515" s="4"/>
      <c r="I515" s="6"/>
      <c r="J515" s="2"/>
      <c r="K515" s="8"/>
      <c r="L515" s="8"/>
      <c r="M515" s="2"/>
      <c r="N515" s="2"/>
      <c r="O515" s="8"/>
      <c r="P515" s="8"/>
      <c r="Q515" s="2"/>
      <c r="R515" s="2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"/>
      <c r="B516" s="2"/>
      <c r="C516" s="241"/>
      <c r="D516" s="241"/>
      <c r="E516" s="2"/>
      <c r="F516" s="2"/>
      <c r="G516" s="4"/>
      <c r="H516" s="4"/>
      <c r="I516" s="6"/>
      <c r="J516" s="2"/>
      <c r="K516" s="8"/>
      <c r="L516" s="8"/>
      <c r="M516" s="2"/>
      <c r="N516" s="2"/>
      <c r="O516" s="8"/>
      <c r="P516" s="8"/>
      <c r="Q516" s="2"/>
      <c r="R516" s="2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"/>
      <c r="B517" s="2"/>
      <c r="C517" s="241"/>
      <c r="D517" s="241"/>
      <c r="E517" s="2"/>
      <c r="F517" s="2"/>
      <c r="G517" s="4"/>
      <c r="H517" s="4"/>
      <c r="I517" s="6"/>
      <c r="J517" s="2"/>
      <c r="K517" s="8"/>
      <c r="L517" s="8"/>
      <c r="M517" s="2"/>
      <c r="N517" s="2"/>
      <c r="O517" s="8"/>
      <c r="P517" s="8"/>
      <c r="Q517" s="2"/>
      <c r="R517" s="2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"/>
      <c r="B518" s="2"/>
      <c r="C518" s="241"/>
      <c r="D518" s="241"/>
      <c r="E518" s="2"/>
      <c r="F518" s="2"/>
      <c r="G518" s="4"/>
      <c r="H518" s="4"/>
      <c r="I518" s="6"/>
      <c r="J518" s="2"/>
      <c r="K518" s="8"/>
      <c r="L518" s="8"/>
      <c r="M518" s="2"/>
      <c r="N518" s="2"/>
      <c r="O518" s="8"/>
      <c r="P518" s="8"/>
      <c r="Q518" s="2"/>
      <c r="R518" s="2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"/>
      <c r="B519" s="2"/>
      <c r="C519" s="241"/>
      <c r="D519" s="241"/>
      <c r="E519" s="2"/>
      <c r="F519" s="2"/>
      <c r="G519" s="4"/>
      <c r="H519" s="4"/>
      <c r="I519" s="6"/>
      <c r="J519" s="2"/>
      <c r="K519" s="8"/>
      <c r="L519" s="8"/>
      <c r="M519" s="2"/>
      <c r="N519" s="2"/>
      <c r="O519" s="8"/>
      <c r="P519" s="8"/>
      <c r="Q519" s="2"/>
      <c r="R519" s="2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"/>
      <c r="B520" s="2"/>
      <c r="C520" s="241"/>
      <c r="D520" s="241"/>
      <c r="E520" s="2"/>
      <c r="F520" s="2"/>
      <c r="G520" s="4"/>
      <c r="H520" s="4"/>
      <c r="I520" s="6"/>
      <c r="J520" s="2"/>
      <c r="K520" s="8"/>
      <c r="L520" s="8"/>
      <c r="M520" s="2"/>
      <c r="N520" s="2"/>
      <c r="O520" s="8"/>
      <c r="P520" s="8"/>
      <c r="Q520" s="2"/>
      <c r="R520" s="2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"/>
      <c r="B521" s="2"/>
      <c r="C521" s="241"/>
      <c r="D521" s="241"/>
      <c r="E521" s="2"/>
      <c r="F521" s="2"/>
      <c r="G521" s="4"/>
      <c r="H521" s="4"/>
      <c r="I521" s="6"/>
      <c r="J521" s="2"/>
      <c r="K521" s="8"/>
      <c r="L521" s="8"/>
      <c r="M521" s="2"/>
      <c r="N521" s="2"/>
      <c r="O521" s="8"/>
      <c r="P521" s="8"/>
      <c r="Q521" s="2"/>
      <c r="R521" s="2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"/>
      <c r="B522" s="2"/>
      <c r="C522" s="241"/>
      <c r="D522" s="241"/>
      <c r="E522" s="2"/>
      <c r="F522" s="2"/>
      <c r="G522" s="4"/>
      <c r="H522" s="4"/>
      <c r="I522" s="6"/>
      <c r="J522" s="2"/>
      <c r="K522" s="8"/>
      <c r="L522" s="8"/>
      <c r="M522" s="2"/>
      <c r="N522" s="2"/>
      <c r="O522" s="8"/>
      <c r="P522" s="8"/>
      <c r="Q522" s="2"/>
      <c r="R522" s="2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"/>
      <c r="B523" s="2"/>
      <c r="C523" s="241"/>
      <c r="D523" s="241"/>
      <c r="E523" s="2"/>
      <c r="F523" s="2"/>
      <c r="G523" s="4"/>
      <c r="H523" s="4"/>
      <c r="I523" s="6"/>
      <c r="J523" s="2"/>
      <c r="K523" s="8"/>
      <c r="L523" s="8"/>
      <c r="M523" s="2"/>
      <c r="N523" s="2"/>
      <c r="O523" s="8"/>
      <c r="P523" s="8"/>
      <c r="Q523" s="2"/>
      <c r="R523" s="2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"/>
      <c r="B524" s="2"/>
      <c r="C524" s="241"/>
      <c r="D524" s="241"/>
      <c r="E524" s="2"/>
      <c r="F524" s="2"/>
      <c r="G524" s="4"/>
      <c r="H524" s="4"/>
      <c r="I524" s="6"/>
      <c r="J524" s="2"/>
      <c r="K524" s="8"/>
      <c r="L524" s="8"/>
      <c r="M524" s="2"/>
      <c r="N524" s="2"/>
      <c r="O524" s="8"/>
      <c r="P524" s="8"/>
      <c r="Q524" s="2"/>
      <c r="R524" s="2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"/>
      <c r="B525" s="2"/>
      <c r="C525" s="241"/>
      <c r="D525" s="241"/>
      <c r="E525" s="2"/>
      <c r="F525" s="2"/>
      <c r="G525" s="4"/>
      <c r="H525" s="4"/>
      <c r="I525" s="6"/>
      <c r="J525" s="2"/>
      <c r="K525" s="8"/>
      <c r="L525" s="8"/>
      <c r="M525" s="2"/>
      <c r="N525" s="2"/>
      <c r="O525" s="8"/>
      <c r="P525" s="8"/>
      <c r="Q525" s="2"/>
      <c r="R525" s="2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"/>
      <c r="B526" s="2"/>
      <c r="C526" s="241"/>
      <c r="D526" s="241"/>
      <c r="E526" s="2"/>
      <c r="F526" s="2"/>
      <c r="G526" s="4"/>
      <c r="H526" s="4"/>
      <c r="I526" s="6"/>
      <c r="J526" s="2"/>
      <c r="K526" s="8"/>
      <c r="L526" s="8"/>
      <c r="M526" s="2"/>
      <c r="N526" s="2"/>
      <c r="O526" s="8"/>
      <c r="P526" s="8"/>
      <c r="Q526" s="2"/>
      <c r="R526" s="2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"/>
      <c r="B527" s="2"/>
      <c r="C527" s="241"/>
      <c r="D527" s="241"/>
      <c r="E527" s="2"/>
      <c r="F527" s="2"/>
      <c r="G527" s="4"/>
      <c r="H527" s="4"/>
      <c r="I527" s="6"/>
      <c r="J527" s="2"/>
      <c r="K527" s="8"/>
      <c r="L527" s="8"/>
      <c r="M527" s="2"/>
      <c r="N527" s="2"/>
      <c r="O527" s="8"/>
      <c r="P527" s="8"/>
      <c r="Q527" s="2"/>
      <c r="R527" s="2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"/>
      <c r="B528" s="2"/>
      <c r="C528" s="241"/>
      <c r="D528" s="241"/>
      <c r="E528" s="2"/>
      <c r="F528" s="2"/>
      <c r="G528" s="4"/>
      <c r="H528" s="4"/>
      <c r="I528" s="6"/>
      <c r="J528" s="2"/>
      <c r="K528" s="8"/>
      <c r="L528" s="8"/>
      <c r="M528" s="2"/>
      <c r="N528" s="2"/>
      <c r="O528" s="8"/>
      <c r="P528" s="8"/>
      <c r="Q528" s="2"/>
      <c r="R528" s="2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"/>
      <c r="B529" s="2"/>
      <c r="C529" s="241"/>
      <c r="D529" s="241"/>
      <c r="E529" s="2"/>
      <c r="F529" s="2"/>
      <c r="G529" s="4"/>
      <c r="H529" s="4"/>
      <c r="I529" s="6"/>
      <c r="J529" s="2"/>
      <c r="K529" s="8"/>
      <c r="L529" s="8"/>
      <c r="M529" s="2"/>
      <c r="N529" s="2"/>
      <c r="O529" s="8"/>
      <c r="P529" s="8"/>
      <c r="Q529" s="2"/>
      <c r="R529" s="2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"/>
      <c r="B530" s="2"/>
      <c r="C530" s="241"/>
      <c r="D530" s="241"/>
      <c r="E530" s="2"/>
      <c r="F530" s="2"/>
      <c r="G530" s="4"/>
      <c r="H530" s="4"/>
      <c r="I530" s="6"/>
      <c r="J530" s="2"/>
      <c r="K530" s="8"/>
      <c r="L530" s="8"/>
      <c r="M530" s="2"/>
      <c r="N530" s="2"/>
      <c r="O530" s="8"/>
      <c r="P530" s="8"/>
      <c r="Q530" s="2"/>
      <c r="R530" s="2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"/>
      <c r="B531" s="2"/>
      <c r="C531" s="241"/>
      <c r="D531" s="241"/>
      <c r="E531" s="2"/>
      <c r="F531" s="2"/>
      <c r="G531" s="4"/>
      <c r="H531" s="4"/>
      <c r="I531" s="6"/>
      <c r="J531" s="2"/>
      <c r="K531" s="8"/>
      <c r="L531" s="8"/>
      <c r="M531" s="2"/>
      <c r="N531" s="2"/>
      <c r="O531" s="8"/>
      <c r="P531" s="8"/>
      <c r="Q531" s="2"/>
      <c r="R531" s="2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"/>
      <c r="B532" s="2"/>
      <c r="C532" s="241"/>
      <c r="D532" s="241"/>
      <c r="E532" s="2"/>
      <c r="F532" s="2"/>
      <c r="G532" s="4"/>
      <c r="H532" s="4"/>
      <c r="I532" s="6"/>
      <c r="J532" s="2"/>
      <c r="K532" s="8"/>
      <c r="L532" s="8"/>
      <c r="M532" s="2"/>
      <c r="N532" s="2"/>
      <c r="O532" s="8"/>
      <c r="P532" s="8"/>
      <c r="Q532" s="2"/>
      <c r="R532" s="2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"/>
      <c r="B533" s="2"/>
      <c r="C533" s="241"/>
      <c r="D533" s="241"/>
      <c r="E533" s="2"/>
      <c r="F533" s="2"/>
      <c r="G533" s="4"/>
      <c r="H533" s="4"/>
      <c r="I533" s="6"/>
      <c r="J533" s="2"/>
      <c r="K533" s="8"/>
      <c r="L533" s="8"/>
      <c r="M533" s="2"/>
      <c r="N533" s="2"/>
      <c r="O533" s="8"/>
      <c r="P533" s="8"/>
      <c r="Q533" s="2"/>
      <c r="R533" s="2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"/>
      <c r="B534" s="2"/>
      <c r="C534" s="241"/>
      <c r="D534" s="241"/>
      <c r="E534" s="2"/>
      <c r="F534" s="2"/>
      <c r="G534" s="4"/>
      <c r="H534" s="4"/>
      <c r="I534" s="6"/>
      <c r="J534" s="2"/>
      <c r="K534" s="8"/>
      <c r="L534" s="8"/>
      <c r="M534" s="2"/>
      <c r="N534" s="2"/>
      <c r="O534" s="8"/>
      <c r="P534" s="8"/>
      <c r="Q534" s="2"/>
      <c r="R534" s="2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"/>
      <c r="B535" s="2"/>
      <c r="C535" s="241"/>
      <c r="D535" s="241"/>
      <c r="E535" s="2"/>
      <c r="F535" s="2"/>
      <c r="G535" s="4"/>
      <c r="H535" s="4"/>
      <c r="I535" s="6"/>
      <c r="J535" s="2"/>
      <c r="K535" s="8"/>
      <c r="L535" s="8"/>
      <c r="M535" s="2"/>
      <c r="N535" s="2"/>
      <c r="O535" s="8"/>
      <c r="P535" s="8"/>
      <c r="Q535" s="2"/>
      <c r="R535" s="2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"/>
      <c r="B536" s="2"/>
      <c r="C536" s="241"/>
      <c r="D536" s="241"/>
      <c r="E536" s="2"/>
      <c r="F536" s="2"/>
      <c r="G536" s="4"/>
      <c r="H536" s="4"/>
      <c r="I536" s="6"/>
      <c r="J536" s="2"/>
      <c r="K536" s="8"/>
      <c r="L536" s="8"/>
      <c r="M536" s="2"/>
      <c r="N536" s="2"/>
      <c r="O536" s="8"/>
      <c r="P536" s="8"/>
      <c r="Q536" s="2"/>
      <c r="R536" s="2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"/>
      <c r="B537" s="2"/>
      <c r="C537" s="241"/>
      <c r="D537" s="241"/>
      <c r="E537" s="2"/>
      <c r="F537" s="2"/>
      <c r="G537" s="4"/>
      <c r="H537" s="4"/>
      <c r="I537" s="6"/>
      <c r="J537" s="2"/>
      <c r="K537" s="8"/>
      <c r="L537" s="8"/>
      <c r="M537" s="2"/>
      <c r="N537" s="2"/>
      <c r="O537" s="8"/>
      <c r="P537" s="8"/>
      <c r="Q537" s="2"/>
      <c r="R537" s="2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"/>
      <c r="B538" s="2"/>
      <c r="C538" s="241"/>
      <c r="D538" s="241"/>
      <c r="E538" s="2"/>
      <c r="F538" s="2"/>
      <c r="G538" s="4"/>
      <c r="H538" s="4"/>
      <c r="I538" s="6"/>
      <c r="J538" s="2"/>
      <c r="K538" s="8"/>
      <c r="L538" s="8"/>
      <c r="M538" s="2"/>
      <c r="N538" s="2"/>
      <c r="O538" s="8"/>
      <c r="P538" s="8"/>
      <c r="Q538" s="2"/>
      <c r="R538" s="2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"/>
      <c r="B539" s="2"/>
      <c r="C539" s="241"/>
      <c r="D539" s="241"/>
      <c r="E539" s="2"/>
      <c r="F539" s="2"/>
      <c r="G539" s="4"/>
      <c r="H539" s="4"/>
      <c r="I539" s="6"/>
      <c r="J539" s="2"/>
      <c r="K539" s="8"/>
      <c r="L539" s="8"/>
      <c r="M539" s="2"/>
      <c r="N539" s="2"/>
      <c r="O539" s="8"/>
      <c r="P539" s="8"/>
      <c r="Q539" s="2"/>
      <c r="R539" s="2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"/>
      <c r="B540" s="2"/>
      <c r="C540" s="241"/>
      <c r="D540" s="241"/>
      <c r="E540" s="2"/>
      <c r="F540" s="2"/>
      <c r="G540" s="4"/>
      <c r="H540" s="4"/>
      <c r="I540" s="6"/>
      <c r="J540" s="2"/>
      <c r="K540" s="8"/>
      <c r="L540" s="8"/>
      <c r="M540" s="2"/>
      <c r="N540" s="2"/>
      <c r="O540" s="8"/>
      <c r="P540" s="8"/>
      <c r="Q540" s="2"/>
      <c r="R540" s="2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"/>
      <c r="B541" s="2"/>
      <c r="C541" s="241"/>
      <c r="D541" s="241"/>
      <c r="E541" s="2"/>
      <c r="F541" s="2"/>
      <c r="G541" s="4"/>
      <c r="H541" s="4"/>
      <c r="I541" s="6"/>
      <c r="J541" s="2"/>
      <c r="K541" s="8"/>
      <c r="L541" s="8"/>
      <c r="M541" s="2"/>
      <c r="N541" s="2"/>
      <c r="O541" s="8"/>
      <c r="P541" s="8"/>
      <c r="Q541" s="2"/>
      <c r="R541" s="2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"/>
      <c r="B542" s="2"/>
      <c r="C542" s="241"/>
      <c r="D542" s="241"/>
      <c r="E542" s="2"/>
      <c r="F542" s="2"/>
      <c r="G542" s="4"/>
      <c r="H542" s="4"/>
      <c r="I542" s="6"/>
      <c r="J542" s="2"/>
      <c r="K542" s="8"/>
      <c r="L542" s="8"/>
      <c r="M542" s="2"/>
      <c r="N542" s="2"/>
      <c r="O542" s="8"/>
      <c r="P542" s="8"/>
      <c r="Q542" s="2"/>
      <c r="R542" s="2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"/>
      <c r="B543" s="2"/>
      <c r="C543" s="241"/>
      <c r="D543" s="241"/>
      <c r="E543" s="2"/>
      <c r="F543" s="2"/>
      <c r="G543" s="4"/>
      <c r="H543" s="4"/>
      <c r="I543" s="6"/>
      <c r="J543" s="2"/>
      <c r="K543" s="8"/>
      <c r="L543" s="8"/>
      <c r="M543" s="2"/>
      <c r="N543" s="2"/>
      <c r="O543" s="8"/>
      <c r="P543" s="8"/>
      <c r="Q543" s="2"/>
      <c r="R543" s="2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"/>
      <c r="B544" s="2"/>
      <c r="C544" s="241"/>
      <c r="D544" s="241"/>
      <c r="E544" s="2"/>
      <c r="F544" s="2"/>
      <c r="G544" s="4"/>
      <c r="H544" s="4"/>
      <c r="I544" s="6"/>
      <c r="J544" s="2"/>
      <c r="K544" s="8"/>
      <c r="L544" s="8"/>
      <c r="M544" s="2"/>
      <c r="N544" s="2"/>
      <c r="O544" s="8"/>
      <c r="P544" s="8"/>
      <c r="Q544" s="2"/>
      <c r="R544" s="2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"/>
      <c r="B545" s="2"/>
      <c r="C545" s="241"/>
      <c r="D545" s="241"/>
      <c r="E545" s="2"/>
      <c r="F545" s="2"/>
      <c r="G545" s="4"/>
      <c r="H545" s="4"/>
      <c r="I545" s="6"/>
      <c r="J545" s="2"/>
      <c r="K545" s="8"/>
      <c r="L545" s="8"/>
      <c r="M545" s="2"/>
      <c r="N545" s="2"/>
      <c r="O545" s="8"/>
      <c r="P545" s="8"/>
      <c r="Q545" s="2"/>
      <c r="R545" s="2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"/>
      <c r="B546" s="2"/>
      <c r="C546" s="241"/>
      <c r="D546" s="241"/>
      <c r="E546" s="2"/>
      <c r="F546" s="2"/>
      <c r="G546" s="4"/>
      <c r="H546" s="4"/>
      <c r="I546" s="6"/>
      <c r="J546" s="2"/>
      <c r="K546" s="8"/>
      <c r="L546" s="8"/>
      <c r="M546" s="2"/>
      <c r="N546" s="2"/>
      <c r="O546" s="8"/>
      <c r="P546" s="8"/>
      <c r="Q546" s="2"/>
      <c r="R546" s="2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"/>
      <c r="B547" s="2"/>
      <c r="C547" s="241"/>
      <c r="D547" s="241"/>
      <c r="E547" s="2"/>
      <c r="F547" s="2"/>
      <c r="G547" s="4"/>
      <c r="H547" s="4"/>
      <c r="I547" s="6"/>
      <c r="J547" s="2"/>
      <c r="K547" s="8"/>
      <c r="L547" s="8"/>
      <c r="M547" s="2"/>
      <c r="N547" s="2"/>
      <c r="O547" s="8"/>
      <c r="P547" s="8"/>
      <c r="Q547" s="2"/>
      <c r="R547" s="2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"/>
      <c r="B548" s="2"/>
      <c r="C548" s="241"/>
      <c r="D548" s="241"/>
      <c r="E548" s="2"/>
      <c r="F548" s="2"/>
      <c r="G548" s="4"/>
      <c r="H548" s="4"/>
      <c r="I548" s="6"/>
      <c r="J548" s="2"/>
      <c r="K548" s="8"/>
      <c r="L548" s="8"/>
      <c r="M548" s="2"/>
      <c r="N548" s="2"/>
      <c r="O548" s="8"/>
      <c r="P548" s="8"/>
      <c r="Q548" s="2"/>
      <c r="R548" s="2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"/>
      <c r="B549" s="2"/>
      <c r="C549" s="241"/>
      <c r="D549" s="241"/>
      <c r="E549" s="2"/>
      <c r="F549" s="2"/>
      <c r="G549" s="4"/>
      <c r="H549" s="4"/>
      <c r="I549" s="6"/>
      <c r="J549" s="2"/>
      <c r="K549" s="8"/>
      <c r="L549" s="8"/>
      <c r="M549" s="2"/>
      <c r="N549" s="2"/>
      <c r="O549" s="8"/>
      <c r="P549" s="8"/>
      <c r="Q549" s="2"/>
      <c r="R549" s="2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"/>
      <c r="B550" s="2"/>
      <c r="C550" s="241"/>
      <c r="D550" s="241"/>
      <c r="E550" s="2"/>
      <c r="F550" s="2"/>
      <c r="G550" s="4"/>
      <c r="H550" s="4"/>
      <c r="I550" s="6"/>
      <c r="J550" s="2"/>
      <c r="K550" s="8"/>
      <c r="L550" s="8"/>
      <c r="M550" s="2"/>
      <c r="N550" s="2"/>
      <c r="O550" s="8"/>
      <c r="P550" s="8"/>
      <c r="Q550" s="2"/>
      <c r="R550" s="2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"/>
      <c r="B551" s="2"/>
      <c r="C551" s="241"/>
      <c r="D551" s="241"/>
      <c r="E551" s="2"/>
      <c r="F551" s="2"/>
      <c r="G551" s="4"/>
      <c r="H551" s="4"/>
      <c r="I551" s="6"/>
      <c r="J551" s="2"/>
      <c r="K551" s="8"/>
      <c r="L551" s="8"/>
      <c r="M551" s="2"/>
      <c r="N551" s="2"/>
      <c r="O551" s="8"/>
      <c r="P551" s="8"/>
      <c r="Q551" s="2"/>
      <c r="R551" s="2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"/>
      <c r="B552" s="2"/>
      <c r="C552" s="241"/>
      <c r="D552" s="241"/>
      <c r="E552" s="2"/>
      <c r="F552" s="2"/>
      <c r="G552" s="4"/>
      <c r="H552" s="4"/>
      <c r="I552" s="6"/>
      <c r="J552" s="2"/>
      <c r="K552" s="8"/>
      <c r="L552" s="8"/>
      <c r="M552" s="2"/>
      <c r="N552" s="2"/>
      <c r="O552" s="8"/>
      <c r="P552" s="8"/>
      <c r="Q552" s="2"/>
      <c r="R552" s="2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"/>
      <c r="B553" s="2"/>
      <c r="C553" s="241"/>
      <c r="D553" s="241"/>
      <c r="E553" s="2"/>
      <c r="F553" s="2"/>
      <c r="G553" s="4"/>
      <c r="H553" s="4"/>
      <c r="I553" s="6"/>
      <c r="J553" s="2"/>
      <c r="K553" s="8"/>
      <c r="L553" s="8"/>
      <c r="M553" s="2"/>
      <c r="N553" s="2"/>
      <c r="O553" s="8"/>
      <c r="P553" s="8"/>
      <c r="Q553" s="2"/>
      <c r="R553" s="2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"/>
      <c r="B554" s="2"/>
      <c r="C554" s="241"/>
      <c r="D554" s="241"/>
      <c r="E554" s="2"/>
      <c r="F554" s="2"/>
      <c r="G554" s="4"/>
      <c r="H554" s="4"/>
      <c r="I554" s="6"/>
      <c r="J554" s="2"/>
      <c r="K554" s="8"/>
      <c r="L554" s="8"/>
      <c r="M554" s="2"/>
      <c r="N554" s="2"/>
      <c r="O554" s="8"/>
      <c r="P554" s="8"/>
      <c r="Q554" s="2"/>
      <c r="R554" s="2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"/>
      <c r="B555" s="2"/>
      <c r="C555" s="241"/>
      <c r="D555" s="241"/>
      <c r="E555" s="2"/>
      <c r="F555" s="2"/>
      <c r="G555" s="4"/>
      <c r="H555" s="4"/>
      <c r="I555" s="6"/>
      <c r="J555" s="2"/>
      <c r="K555" s="8"/>
      <c r="L555" s="8"/>
      <c r="M555" s="2"/>
      <c r="N555" s="2"/>
      <c r="O555" s="8"/>
      <c r="P555" s="8"/>
      <c r="Q555" s="2"/>
      <c r="R555" s="2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"/>
      <c r="B556" s="2"/>
      <c r="C556" s="241"/>
      <c r="D556" s="241"/>
      <c r="E556" s="2"/>
      <c r="F556" s="2"/>
      <c r="G556" s="4"/>
      <c r="H556" s="4"/>
      <c r="I556" s="6"/>
      <c r="J556" s="2"/>
      <c r="K556" s="8"/>
      <c r="L556" s="8"/>
      <c r="M556" s="2"/>
      <c r="N556" s="2"/>
      <c r="O556" s="8"/>
      <c r="P556" s="8"/>
      <c r="Q556" s="2"/>
      <c r="R556" s="2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"/>
      <c r="B557" s="2"/>
      <c r="C557" s="241"/>
      <c r="D557" s="241"/>
      <c r="E557" s="2"/>
      <c r="F557" s="2"/>
      <c r="G557" s="4"/>
      <c r="H557" s="4"/>
      <c r="I557" s="6"/>
      <c r="J557" s="2"/>
      <c r="K557" s="8"/>
      <c r="L557" s="8"/>
      <c r="M557" s="2"/>
      <c r="N557" s="2"/>
      <c r="O557" s="8"/>
      <c r="P557" s="8"/>
      <c r="Q557" s="2"/>
      <c r="R557" s="2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"/>
      <c r="B558" s="2"/>
      <c r="C558" s="241"/>
      <c r="D558" s="241"/>
      <c r="E558" s="2"/>
      <c r="F558" s="2"/>
      <c r="G558" s="4"/>
      <c r="H558" s="4"/>
      <c r="I558" s="6"/>
      <c r="J558" s="2"/>
      <c r="K558" s="8"/>
      <c r="L558" s="8"/>
      <c r="M558" s="2"/>
      <c r="N558" s="2"/>
      <c r="O558" s="8"/>
      <c r="P558" s="8"/>
      <c r="Q558" s="2"/>
      <c r="R558" s="2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"/>
      <c r="B559" s="2"/>
      <c r="C559" s="241"/>
      <c r="D559" s="241"/>
      <c r="E559" s="2"/>
      <c r="F559" s="2"/>
      <c r="G559" s="4"/>
      <c r="H559" s="4"/>
      <c r="I559" s="6"/>
      <c r="J559" s="2"/>
      <c r="K559" s="8"/>
      <c r="L559" s="8"/>
      <c r="M559" s="2"/>
      <c r="N559" s="2"/>
      <c r="O559" s="8"/>
      <c r="P559" s="8"/>
      <c r="Q559" s="2"/>
      <c r="R559" s="2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"/>
      <c r="B560" s="2"/>
      <c r="C560" s="241"/>
      <c r="D560" s="241"/>
      <c r="E560" s="2"/>
      <c r="F560" s="2"/>
      <c r="G560" s="4"/>
      <c r="H560" s="4"/>
      <c r="I560" s="6"/>
      <c r="J560" s="2"/>
      <c r="K560" s="8"/>
      <c r="L560" s="8"/>
      <c r="M560" s="2"/>
      <c r="N560" s="2"/>
      <c r="O560" s="8"/>
      <c r="P560" s="8"/>
      <c r="Q560" s="2"/>
      <c r="R560" s="2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"/>
      <c r="B561" s="2"/>
      <c r="C561" s="241"/>
      <c r="D561" s="241"/>
      <c r="E561" s="2"/>
      <c r="F561" s="2"/>
      <c r="G561" s="4"/>
      <c r="H561" s="4"/>
      <c r="I561" s="6"/>
      <c r="J561" s="2"/>
      <c r="K561" s="8"/>
      <c r="L561" s="8"/>
      <c r="M561" s="2"/>
      <c r="N561" s="2"/>
      <c r="O561" s="8"/>
      <c r="P561" s="8"/>
      <c r="Q561" s="2"/>
      <c r="R561" s="2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"/>
      <c r="B562" s="2"/>
      <c r="C562" s="241"/>
      <c r="D562" s="241"/>
      <c r="E562" s="2"/>
      <c r="F562" s="2"/>
      <c r="G562" s="4"/>
      <c r="H562" s="4"/>
      <c r="I562" s="6"/>
      <c r="J562" s="2"/>
      <c r="K562" s="8"/>
      <c r="L562" s="8"/>
      <c r="M562" s="2"/>
      <c r="N562" s="2"/>
      <c r="O562" s="8"/>
      <c r="P562" s="8"/>
      <c r="Q562" s="2"/>
      <c r="R562" s="2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"/>
      <c r="B563" s="2"/>
      <c r="C563" s="241"/>
      <c r="D563" s="241"/>
      <c r="E563" s="2"/>
      <c r="F563" s="2"/>
      <c r="G563" s="4"/>
      <c r="H563" s="4"/>
      <c r="I563" s="6"/>
      <c r="J563" s="2"/>
      <c r="K563" s="8"/>
      <c r="L563" s="8"/>
      <c r="M563" s="2"/>
      <c r="N563" s="2"/>
      <c r="O563" s="8"/>
      <c r="P563" s="8"/>
      <c r="Q563" s="2"/>
      <c r="R563" s="2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"/>
      <c r="B564" s="2"/>
      <c r="C564" s="241"/>
      <c r="D564" s="241"/>
      <c r="E564" s="2"/>
      <c r="F564" s="2"/>
      <c r="G564" s="4"/>
      <c r="H564" s="4"/>
      <c r="I564" s="6"/>
      <c r="J564" s="2"/>
      <c r="K564" s="8"/>
      <c r="L564" s="8"/>
      <c r="M564" s="2"/>
      <c r="N564" s="2"/>
      <c r="O564" s="8"/>
      <c r="P564" s="8"/>
      <c r="Q564" s="2"/>
      <c r="R564" s="2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"/>
      <c r="B565" s="2"/>
      <c r="C565" s="241"/>
      <c r="D565" s="241"/>
      <c r="E565" s="2"/>
      <c r="F565" s="2"/>
      <c r="G565" s="4"/>
      <c r="H565" s="4"/>
      <c r="I565" s="6"/>
      <c r="J565" s="2"/>
      <c r="K565" s="8"/>
      <c r="L565" s="8"/>
      <c r="M565" s="2"/>
      <c r="N565" s="2"/>
      <c r="O565" s="8"/>
      <c r="P565" s="8"/>
      <c r="Q565" s="2"/>
      <c r="R565" s="2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"/>
      <c r="B566" s="2"/>
      <c r="C566" s="241"/>
      <c r="D566" s="241"/>
      <c r="E566" s="2"/>
      <c r="F566" s="2"/>
      <c r="G566" s="4"/>
      <c r="H566" s="4"/>
      <c r="I566" s="6"/>
      <c r="J566" s="2"/>
      <c r="K566" s="8"/>
      <c r="L566" s="8"/>
      <c r="M566" s="2"/>
      <c r="N566" s="2"/>
      <c r="O566" s="8"/>
      <c r="P566" s="8"/>
      <c r="Q566" s="2"/>
      <c r="R566" s="2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"/>
      <c r="B567" s="2"/>
      <c r="C567" s="241"/>
      <c r="D567" s="241"/>
      <c r="E567" s="2"/>
      <c r="F567" s="2"/>
      <c r="G567" s="4"/>
      <c r="H567" s="4"/>
      <c r="I567" s="6"/>
      <c r="J567" s="2"/>
      <c r="K567" s="8"/>
      <c r="L567" s="8"/>
      <c r="M567" s="2"/>
      <c r="N567" s="2"/>
      <c r="O567" s="8"/>
      <c r="P567" s="8"/>
      <c r="Q567" s="2"/>
      <c r="R567" s="2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"/>
      <c r="B568" s="2"/>
      <c r="C568" s="241"/>
      <c r="D568" s="241"/>
      <c r="E568" s="2"/>
      <c r="F568" s="2"/>
      <c r="G568" s="4"/>
      <c r="H568" s="4"/>
      <c r="I568" s="6"/>
      <c r="J568" s="2"/>
      <c r="K568" s="8"/>
      <c r="L568" s="8"/>
      <c r="M568" s="2"/>
      <c r="N568" s="2"/>
      <c r="O568" s="8"/>
      <c r="P568" s="8"/>
      <c r="Q568" s="2"/>
      <c r="R568" s="2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"/>
      <c r="B569" s="2"/>
      <c r="C569" s="241"/>
      <c r="D569" s="241"/>
      <c r="E569" s="2"/>
      <c r="F569" s="2"/>
      <c r="G569" s="4"/>
      <c r="H569" s="4"/>
      <c r="I569" s="6"/>
      <c r="J569" s="2"/>
      <c r="K569" s="8"/>
      <c r="L569" s="8"/>
      <c r="M569" s="2"/>
      <c r="N569" s="2"/>
      <c r="O569" s="8"/>
      <c r="P569" s="8"/>
      <c r="Q569" s="2"/>
      <c r="R569" s="2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"/>
      <c r="B570" s="2"/>
      <c r="C570" s="241"/>
      <c r="D570" s="241"/>
      <c r="E570" s="2"/>
      <c r="F570" s="2"/>
      <c r="G570" s="4"/>
      <c r="H570" s="4"/>
      <c r="I570" s="6"/>
      <c r="J570" s="2"/>
      <c r="K570" s="8"/>
      <c r="L570" s="8"/>
      <c r="M570" s="2"/>
      <c r="N570" s="2"/>
      <c r="O570" s="8"/>
      <c r="P570" s="8"/>
      <c r="Q570" s="2"/>
      <c r="R570" s="2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"/>
      <c r="B571" s="2"/>
      <c r="C571" s="241"/>
      <c r="D571" s="241"/>
      <c r="E571" s="2"/>
      <c r="F571" s="2"/>
      <c r="G571" s="4"/>
      <c r="H571" s="4"/>
      <c r="I571" s="6"/>
      <c r="J571" s="2"/>
      <c r="K571" s="8"/>
      <c r="L571" s="8"/>
      <c r="M571" s="2"/>
      <c r="N571" s="2"/>
      <c r="O571" s="8"/>
      <c r="P571" s="8"/>
      <c r="Q571" s="2"/>
      <c r="R571" s="2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"/>
      <c r="B572" s="2"/>
      <c r="C572" s="241"/>
      <c r="D572" s="241"/>
      <c r="E572" s="2"/>
      <c r="F572" s="2"/>
      <c r="G572" s="4"/>
      <c r="H572" s="4"/>
      <c r="I572" s="6"/>
      <c r="J572" s="2"/>
      <c r="K572" s="8"/>
      <c r="L572" s="8"/>
      <c r="M572" s="2"/>
      <c r="N572" s="2"/>
      <c r="O572" s="8"/>
      <c r="P572" s="8"/>
      <c r="Q572" s="2"/>
      <c r="R572" s="2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"/>
      <c r="B573" s="2"/>
      <c r="C573" s="241"/>
      <c r="D573" s="241"/>
      <c r="E573" s="2"/>
      <c r="F573" s="2"/>
      <c r="G573" s="4"/>
      <c r="H573" s="4"/>
      <c r="I573" s="6"/>
      <c r="J573" s="2"/>
      <c r="K573" s="8"/>
      <c r="L573" s="8"/>
      <c r="M573" s="2"/>
      <c r="N573" s="2"/>
      <c r="O573" s="8"/>
      <c r="P573" s="8"/>
      <c r="Q573" s="2"/>
      <c r="R573" s="2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"/>
      <c r="B574" s="2"/>
      <c r="C574" s="241"/>
      <c r="D574" s="241"/>
      <c r="E574" s="2"/>
      <c r="F574" s="2"/>
      <c r="G574" s="4"/>
      <c r="H574" s="4"/>
      <c r="I574" s="6"/>
      <c r="J574" s="2"/>
      <c r="K574" s="8"/>
      <c r="L574" s="8"/>
      <c r="M574" s="2"/>
      <c r="N574" s="2"/>
      <c r="O574" s="8"/>
      <c r="P574" s="8"/>
      <c r="Q574" s="2"/>
      <c r="R574" s="2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"/>
      <c r="B575" s="2"/>
      <c r="C575" s="241"/>
      <c r="D575" s="241"/>
      <c r="E575" s="2"/>
      <c r="F575" s="2"/>
      <c r="G575" s="4"/>
      <c r="H575" s="4"/>
      <c r="I575" s="6"/>
      <c r="J575" s="2"/>
      <c r="K575" s="8"/>
      <c r="L575" s="8"/>
      <c r="M575" s="2"/>
      <c r="N575" s="2"/>
      <c r="O575" s="8"/>
      <c r="P575" s="8"/>
      <c r="Q575" s="2"/>
      <c r="R575" s="2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"/>
      <c r="B576" s="2"/>
      <c r="C576" s="241"/>
      <c r="D576" s="241"/>
      <c r="E576" s="2"/>
      <c r="F576" s="2"/>
      <c r="G576" s="4"/>
      <c r="H576" s="4"/>
      <c r="I576" s="6"/>
      <c r="J576" s="2"/>
      <c r="K576" s="8"/>
      <c r="L576" s="8"/>
      <c r="M576" s="2"/>
      <c r="N576" s="2"/>
      <c r="O576" s="8"/>
      <c r="P576" s="8"/>
      <c r="Q576" s="2"/>
      <c r="R576" s="2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"/>
      <c r="B577" s="2"/>
      <c r="C577" s="241"/>
      <c r="D577" s="241"/>
      <c r="E577" s="2"/>
      <c r="F577" s="2"/>
      <c r="G577" s="4"/>
      <c r="H577" s="4"/>
      <c r="I577" s="6"/>
      <c r="J577" s="2"/>
      <c r="K577" s="8"/>
      <c r="L577" s="8"/>
      <c r="M577" s="2"/>
      <c r="N577" s="2"/>
      <c r="O577" s="8"/>
      <c r="P577" s="8"/>
      <c r="Q577" s="2"/>
      <c r="R577" s="2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"/>
      <c r="B578" s="2"/>
      <c r="C578" s="241"/>
      <c r="D578" s="241"/>
      <c r="E578" s="2"/>
      <c r="F578" s="2"/>
      <c r="G578" s="4"/>
      <c r="H578" s="4"/>
      <c r="I578" s="6"/>
      <c r="J578" s="2"/>
      <c r="K578" s="8"/>
      <c r="L578" s="8"/>
      <c r="M578" s="2"/>
      <c r="N578" s="2"/>
      <c r="O578" s="8"/>
      <c r="P578" s="8"/>
      <c r="Q578" s="2"/>
      <c r="R578" s="2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"/>
      <c r="B579" s="2"/>
      <c r="C579" s="241"/>
      <c r="D579" s="241"/>
      <c r="E579" s="2"/>
      <c r="F579" s="2"/>
      <c r="G579" s="4"/>
      <c r="H579" s="4"/>
      <c r="I579" s="6"/>
      <c r="J579" s="2"/>
      <c r="K579" s="8"/>
      <c r="L579" s="8"/>
      <c r="M579" s="2"/>
      <c r="N579" s="2"/>
      <c r="O579" s="8"/>
      <c r="P579" s="8"/>
      <c r="Q579" s="2"/>
      <c r="R579" s="2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"/>
      <c r="B580" s="2"/>
      <c r="C580" s="241"/>
      <c r="D580" s="241"/>
      <c r="E580" s="2"/>
      <c r="F580" s="2"/>
      <c r="G580" s="4"/>
      <c r="H580" s="4"/>
      <c r="I580" s="6"/>
      <c r="J580" s="2"/>
      <c r="K580" s="8"/>
      <c r="L580" s="8"/>
      <c r="M580" s="2"/>
      <c r="N580" s="2"/>
      <c r="O580" s="8"/>
      <c r="P580" s="8"/>
      <c r="Q580" s="2"/>
      <c r="R580" s="2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"/>
      <c r="B581" s="2"/>
      <c r="C581" s="241"/>
      <c r="D581" s="241"/>
      <c r="E581" s="2"/>
      <c r="F581" s="2"/>
      <c r="G581" s="4"/>
      <c r="H581" s="4"/>
      <c r="I581" s="6"/>
      <c r="J581" s="2"/>
      <c r="K581" s="8"/>
      <c r="L581" s="8"/>
      <c r="M581" s="2"/>
      <c r="N581" s="2"/>
      <c r="O581" s="8"/>
      <c r="P581" s="8"/>
      <c r="Q581" s="2"/>
      <c r="R581" s="2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"/>
      <c r="B582" s="2"/>
      <c r="C582" s="241"/>
      <c r="D582" s="241"/>
      <c r="E582" s="2"/>
      <c r="F582" s="2"/>
      <c r="G582" s="4"/>
      <c r="H582" s="4"/>
      <c r="I582" s="6"/>
      <c r="J582" s="2"/>
      <c r="K582" s="8"/>
      <c r="L582" s="8"/>
      <c r="M582" s="2"/>
      <c r="N582" s="2"/>
      <c r="O582" s="8"/>
      <c r="P582" s="8"/>
      <c r="Q582" s="2"/>
      <c r="R582" s="2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"/>
      <c r="B583" s="2"/>
      <c r="C583" s="241"/>
      <c r="D583" s="241"/>
      <c r="E583" s="2"/>
      <c r="F583" s="2"/>
      <c r="G583" s="4"/>
      <c r="H583" s="4"/>
      <c r="I583" s="6"/>
      <c r="J583" s="2"/>
      <c r="K583" s="8"/>
      <c r="L583" s="8"/>
      <c r="M583" s="2"/>
      <c r="N583" s="2"/>
      <c r="O583" s="8"/>
      <c r="P583" s="8"/>
      <c r="Q583" s="2"/>
      <c r="R583" s="2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"/>
      <c r="B584" s="2"/>
      <c r="C584" s="241"/>
      <c r="D584" s="241"/>
      <c r="E584" s="2"/>
      <c r="F584" s="2"/>
      <c r="G584" s="4"/>
      <c r="H584" s="4"/>
      <c r="I584" s="6"/>
      <c r="J584" s="2"/>
      <c r="K584" s="8"/>
      <c r="L584" s="8"/>
      <c r="M584" s="2"/>
      <c r="N584" s="2"/>
      <c r="O584" s="8"/>
      <c r="P584" s="8"/>
      <c r="Q584" s="2"/>
      <c r="R584" s="2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"/>
      <c r="B585" s="2"/>
      <c r="C585" s="241"/>
      <c r="D585" s="241"/>
      <c r="E585" s="2"/>
      <c r="F585" s="2"/>
      <c r="G585" s="4"/>
      <c r="H585" s="4"/>
      <c r="I585" s="6"/>
      <c r="J585" s="2"/>
      <c r="K585" s="8"/>
      <c r="L585" s="8"/>
      <c r="M585" s="2"/>
      <c r="N585" s="2"/>
      <c r="O585" s="8"/>
      <c r="P585" s="8"/>
      <c r="Q585" s="2"/>
      <c r="R585" s="2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"/>
      <c r="B586" s="2"/>
      <c r="C586" s="241"/>
      <c r="D586" s="241"/>
      <c r="E586" s="2"/>
      <c r="F586" s="2"/>
      <c r="G586" s="4"/>
      <c r="H586" s="4"/>
      <c r="I586" s="6"/>
      <c r="J586" s="2"/>
      <c r="K586" s="8"/>
      <c r="L586" s="8"/>
      <c r="M586" s="2"/>
      <c r="N586" s="2"/>
      <c r="O586" s="8"/>
      <c r="P586" s="8"/>
      <c r="Q586" s="2"/>
      <c r="R586" s="2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"/>
      <c r="B587" s="2"/>
      <c r="C587" s="241"/>
      <c r="D587" s="241"/>
      <c r="E587" s="2"/>
      <c r="F587" s="2"/>
      <c r="G587" s="4"/>
      <c r="H587" s="4"/>
      <c r="I587" s="6"/>
      <c r="J587" s="2"/>
      <c r="K587" s="8"/>
      <c r="L587" s="8"/>
      <c r="M587" s="2"/>
      <c r="N587" s="2"/>
      <c r="O587" s="8"/>
      <c r="P587" s="8"/>
      <c r="Q587" s="2"/>
      <c r="R587" s="2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"/>
      <c r="B588" s="2"/>
      <c r="C588" s="241"/>
      <c r="D588" s="241"/>
      <c r="E588" s="2"/>
      <c r="F588" s="2"/>
      <c r="G588" s="4"/>
      <c r="H588" s="4"/>
      <c r="I588" s="6"/>
      <c r="J588" s="2"/>
      <c r="K588" s="8"/>
      <c r="L588" s="8"/>
      <c r="M588" s="2"/>
      <c r="N588" s="2"/>
      <c r="O588" s="8"/>
      <c r="P588" s="8"/>
      <c r="Q588" s="2"/>
      <c r="R588" s="2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"/>
      <c r="B589" s="2"/>
      <c r="C589" s="241"/>
      <c r="D589" s="241"/>
      <c r="E589" s="2"/>
      <c r="F589" s="2"/>
      <c r="G589" s="4"/>
      <c r="H589" s="4"/>
      <c r="I589" s="6"/>
      <c r="J589" s="2"/>
      <c r="K589" s="8"/>
      <c r="L589" s="8"/>
      <c r="M589" s="2"/>
      <c r="N589" s="2"/>
      <c r="O589" s="8"/>
      <c r="P589" s="8"/>
      <c r="Q589" s="2"/>
      <c r="R589" s="2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"/>
      <c r="B590" s="2"/>
      <c r="C590" s="241"/>
      <c r="D590" s="241"/>
      <c r="E590" s="2"/>
      <c r="F590" s="2"/>
      <c r="G590" s="4"/>
      <c r="H590" s="4"/>
      <c r="I590" s="6"/>
      <c r="J590" s="2"/>
      <c r="K590" s="8"/>
      <c r="L590" s="8"/>
      <c r="M590" s="2"/>
      <c r="N590" s="2"/>
      <c r="O590" s="8"/>
      <c r="P590" s="8"/>
      <c r="Q590" s="2"/>
      <c r="R590" s="2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"/>
      <c r="B591" s="2"/>
      <c r="C591" s="241"/>
      <c r="D591" s="241"/>
      <c r="E591" s="2"/>
      <c r="F591" s="2"/>
      <c r="G591" s="4"/>
      <c r="H591" s="4"/>
      <c r="I591" s="6"/>
      <c r="J591" s="2"/>
      <c r="K591" s="8"/>
      <c r="L591" s="8"/>
      <c r="M591" s="2"/>
      <c r="N591" s="2"/>
      <c r="O591" s="8"/>
      <c r="P591" s="8"/>
      <c r="Q591" s="2"/>
      <c r="R591" s="2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"/>
      <c r="B592" s="2"/>
      <c r="C592" s="241"/>
      <c r="D592" s="241"/>
      <c r="E592" s="2"/>
      <c r="F592" s="2"/>
      <c r="G592" s="4"/>
      <c r="H592" s="4"/>
      <c r="I592" s="6"/>
      <c r="J592" s="2"/>
      <c r="K592" s="8"/>
      <c r="L592" s="8"/>
      <c r="M592" s="2"/>
      <c r="N592" s="2"/>
      <c r="O592" s="8"/>
      <c r="P592" s="8"/>
      <c r="Q592" s="2"/>
      <c r="R592" s="2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"/>
      <c r="B593" s="2"/>
      <c r="C593" s="241"/>
      <c r="D593" s="241"/>
      <c r="E593" s="2"/>
      <c r="F593" s="2"/>
      <c r="G593" s="4"/>
      <c r="H593" s="4"/>
      <c r="I593" s="6"/>
      <c r="J593" s="2"/>
      <c r="K593" s="8"/>
      <c r="L593" s="8"/>
      <c r="M593" s="2"/>
      <c r="N593" s="2"/>
      <c r="O593" s="8"/>
      <c r="P593" s="8"/>
      <c r="Q593" s="2"/>
      <c r="R593" s="2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"/>
      <c r="B594" s="2"/>
      <c r="C594" s="241"/>
      <c r="D594" s="241"/>
      <c r="E594" s="2"/>
      <c r="F594" s="2"/>
      <c r="G594" s="4"/>
      <c r="H594" s="4"/>
      <c r="I594" s="6"/>
      <c r="J594" s="2"/>
      <c r="K594" s="8"/>
      <c r="L594" s="8"/>
      <c r="M594" s="2"/>
      <c r="N594" s="2"/>
      <c r="O594" s="8"/>
      <c r="P594" s="8"/>
      <c r="Q594" s="2"/>
      <c r="R594" s="2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"/>
      <c r="B595" s="2"/>
      <c r="C595" s="241"/>
      <c r="D595" s="241"/>
      <c r="E595" s="2"/>
      <c r="F595" s="2"/>
      <c r="G595" s="4"/>
      <c r="H595" s="4"/>
      <c r="I595" s="6"/>
      <c r="J595" s="2"/>
      <c r="K595" s="8"/>
      <c r="L595" s="8"/>
      <c r="M595" s="2"/>
      <c r="N595" s="2"/>
      <c r="O595" s="8"/>
      <c r="P595" s="8"/>
      <c r="Q595" s="2"/>
      <c r="R595" s="2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"/>
      <c r="B596" s="2"/>
      <c r="C596" s="241"/>
      <c r="D596" s="241"/>
      <c r="E596" s="2"/>
      <c r="F596" s="2"/>
      <c r="G596" s="4"/>
      <c r="H596" s="4"/>
      <c r="I596" s="6"/>
      <c r="J596" s="2"/>
      <c r="K596" s="8"/>
      <c r="L596" s="8"/>
      <c r="M596" s="2"/>
      <c r="N596" s="2"/>
      <c r="O596" s="8"/>
      <c r="P596" s="8"/>
      <c r="Q596" s="2"/>
      <c r="R596" s="2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"/>
      <c r="B597" s="2"/>
      <c r="C597" s="241"/>
      <c r="D597" s="241"/>
      <c r="E597" s="2"/>
      <c r="F597" s="2"/>
      <c r="G597" s="4"/>
      <c r="H597" s="4"/>
      <c r="I597" s="6"/>
      <c r="J597" s="2"/>
      <c r="K597" s="8"/>
      <c r="L597" s="8"/>
      <c r="M597" s="2"/>
      <c r="N597" s="2"/>
      <c r="O597" s="8"/>
      <c r="P597" s="8"/>
      <c r="Q597" s="2"/>
      <c r="R597" s="2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"/>
      <c r="B598" s="2"/>
      <c r="C598" s="241"/>
      <c r="D598" s="241"/>
      <c r="E598" s="2"/>
      <c r="F598" s="2"/>
      <c r="G598" s="4"/>
      <c r="H598" s="4"/>
      <c r="I598" s="6"/>
      <c r="J598" s="2"/>
      <c r="K598" s="8"/>
      <c r="L598" s="8"/>
      <c r="M598" s="2"/>
      <c r="N598" s="2"/>
      <c r="O598" s="8"/>
      <c r="P598" s="8"/>
      <c r="Q598" s="2"/>
      <c r="R598" s="2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"/>
      <c r="B599" s="2"/>
      <c r="C599" s="241"/>
      <c r="D599" s="241"/>
      <c r="E599" s="2"/>
      <c r="F599" s="2"/>
      <c r="G599" s="4"/>
      <c r="H599" s="4"/>
      <c r="I599" s="6"/>
      <c r="J599" s="2"/>
      <c r="K599" s="8"/>
      <c r="L599" s="8"/>
      <c r="M599" s="2"/>
      <c r="N599" s="2"/>
      <c r="O599" s="8"/>
      <c r="P599" s="8"/>
      <c r="Q599" s="2"/>
      <c r="R599" s="2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"/>
      <c r="B600" s="2"/>
      <c r="C600" s="241"/>
      <c r="D600" s="241"/>
      <c r="E600" s="2"/>
      <c r="F600" s="2"/>
      <c r="G600" s="4"/>
      <c r="H600" s="4"/>
      <c r="I600" s="6"/>
      <c r="J600" s="2"/>
      <c r="K600" s="8"/>
      <c r="L600" s="8"/>
      <c r="M600" s="2"/>
      <c r="N600" s="2"/>
      <c r="O600" s="8"/>
      <c r="P600" s="8"/>
      <c r="Q600" s="2"/>
      <c r="R600" s="2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"/>
      <c r="B601" s="2"/>
      <c r="C601" s="241"/>
      <c r="D601" s="241"/>
      <c r="E601" s="2"/>
      <c r="F601" s="2"/>
      <c r="G601" s="4"/>
      <c r="H601" s="4"/>
      <c r="I601" s="6"/>
      <c r="J601" s="2"/>
      <c r="K601" s="8"/>
      <c r="L601" s="8"/>
      <c r="M601" s="2"/>
      <c r="N601" s="2"/>
      <c r="O601" s="8"/>
      <c r="P601" s="8"/>
      <c r="Q601" s="2"/>
      <c r="R601" s="2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"/>
      <c r="B602" s="2"/>
      <c r="C602" s="241"/>
      <c r="D602" s="241"/>
      <c r="E602" s="2"/>
      <c r="F602" s="2"/>
      <c r="G602" s="4"/>
      <c r="H602" s="4"/>
      <c r="I602" s="6"/>
      <c r="J602" s="2"/>
      <c r="K602" s="8"/>
      <c r="L602" s="8"/>
      <c r="M602" s="2"/>
      <c r="N602" s="2"/>
      <c r="O602" s="8"/>
      <c r="P602" s="8"/>
      <c r="Q602" s="2"/>
      <c r="R602" s="2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"/>
      <c r="B603" s="2"/>
      <c r="C603" s="241"/>
      <c r="D603" s="241"/>
      <c r="E603" s="2"/>
      <c r="F603" s="2"/>
      <c r="G603" s="4"/>
      <c r="H603" s="4"/>
      <c r="I603" s="6"/>
      <c r="J603" s="2"/>
      <c r="K603" s="8"/>
      <c r="L603" s="8"/>
      <c r="M603" s="2"/>
      <c r="N603" s="2"/>
      <c r="O603" s="8"/>
      <c r="P603" s="8"/>
      <c r="Q603" s="2"/>
      <c r="R603" s="2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"/>
      <c r="B604" s="2"/>
      <c r="C604" s="241"/>
      <c r="D604" s="241"/>
      <c r="E604" s="2"/>
      <c r="F604" s="2"/>
      <c r="G604" s="4"/>
      <c r="H604" s="4"/>
      <c r="I604" s="6"/>
      <c r="J604" s="2"/>
      <c r="K604" s="8"/>
      <c r="L604" s="8"/>
      <c r="M604" s="2"/>
      <c r="N604" s="2"/>
      <c r="O604" s="8"/>
      <c r="P604" s="8"/>
      <c r="Q604" s="2"/>
      <c r="R604" s="2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"/>
      <c r="B605" s="2"/>
      <c r="C605" s="241"/>
      <c r="D605" s="241"/>
      <c r="E605" s="2"/>
      <c r="F605" s="2"/>
      <c r="G605" s="4"/>
      <c r="H605" s="4"/>
      <c r="I605" s="6"/>
      <c r="J605" s="2"/>
      <c r="K605" s="8"/>
      <c r="L605" s="8"/>
      <c r="M605" s="2"/>
      <c r="N605" s="2"/>
      <c r="O605" s="8"/>
      <c r="P605" s="8"/>
      <c r="Q605" s="2"/>
      <c r="R605" s="2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"/>
      <c r="B606" s="2"/>
      <c r="C606" s="241"/>
      <c r="D606" s="241"/>
      <c r="E606" s="2"/>
      <c r="F606" s="2"/>
      <c r="G606" s="4"/>
      <c r="H606" s="4"/>
      <c r="I606" s="6"/>
      <c r="J606" s="2"/>
      <c r="K606" s="8"/>
      <c r="L606" s="8"/>
      <c r="M606" s="2"/>
      <c r="N606" s="2"/>
      <c r="O606" s="8"/>
      <c r="P606" s="8"/>
      <c r="Q606" s="2"/>
      <c r="R606" s="2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"/>
      <c r="B607" s="2"/>
      <c r="C607" s="241"/>
      <c r="D607" s="241"/>
      <c r="E607" s="2"/>
      <c r="F607" s="2"/>
      <c r="G607" s="4"/>
      <c r="H607" s="4"/>
      <c r="I607" s="6"/>
      <c r="J607" s="2"/>
      <c r="K607" s="8"/>
      <c r="L607" s="8"/>
      <c r="M607" s="2"/>
      <c r="N607" s="2"/>
      <c r="O607" s="8"/>
      <c r="P607" s="8"/>
      <c r="Q607" s="2"/>
      <c r="R607" s="2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"/>
      <c r="B608" s="2"/>
      <c r="C608" s="241"/>
      <c r="D608" s="241"/>
      <c r="E608" s="2"/>
      <c r="F608" s="2"/>
      <c r="G608" s="4"/>
      <c r="H608" s="4"/>
      <c r="I608" s="6"/>
      <c r="J608" s="2"/>
      <c r="K608" s="8"/>
      <c r="L608" s="8"/>
      <c r="M608" s="2"/>
      <c r="N608" s="2"/>
      <c r="O608" s="8"/>
      <c r="P608" s="8"/>
      <c r="Q608" s="2"/>
      <c r="R608" s="2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"/>
      <c r="B609" s="2"/>
      <c r="C609" s="241"/>
      <c r="D609" s="241"/>
      <c r="E609" s="2"/>
      <c r="F609" s="2"/>
      <c r="G609" s="4"/>
      <c r="H609" s="4"/>
      <c r="I609" s="6"/>
      <c r="J609" s="2"/>
      <c r="K609" s="8"/>
      <c r="L609" s="8"/>
      <c r="M609" s="2"/>
      <c r="N609" s="2"/>
      <c r="O609" s="8"/>
      <c r="P609" s="8"/>
      <c r="Q609" s="2"/>
      <c r="R609" s="2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"/>
      <c r="B610" s="2"/>
      <c r="C610" s="241"/>
      <c r="D610" s="241"/>
      <c r="E610" s="2"/>
      <c r="F610" s="2"/>
      <c r="G610" s="4"/>
      <c r="H610" s="4"/>
      <c r="I610" s="6"/>
      <c r="J610" s="2"/>
      <c r="K610" s="8"/>
      <c r="L610" s="8"/>
      <c r="M610" s="2"/>
      <c r="N610" s="2"/>
      <c r="O610" s="8"/>
      <c r="P610" s="8"/>
      <c r="Q610" s="2"/>
      <c r="R610" s="2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"/>
      <c r="B611" s="2"/>
      <c r="C611" s="241"/>
      <c r="D611" s="241"/>
      <c r="E611" s="2"/>
      <c r="F611" s="2"/>
      <c r="G611" s="4"/>
      <c r="H611" s="4"/>
      <c r="I611" s="6"/>
      <c r="J611" s="2"/>
      <c r="K611" s="8"/>
      <c r="L611" s="8"/>
      <c r="M611" s="2"/>
      <c r="N611" s="2"/>
      <c r="O611" s="8"/>
      <c r="P611" s="8"/>
      <c r="Q611" s="2"/>
      <c r="R611" s="2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"/>
      <c r="B612" s="2"/>
      <c r="C612" s="241"/>
      <c r="D612" s="241"/>
      <c r="E612" s="2"/>
      <c r="F612" s="2"/>
      <c r="G612" s="4"/>
      <c r="H612" s="4"/>
      <c r="I612" s="6"/>
      <c r="J612" s="2"/>
      <c r="K612" s="8"/>
      <c r="L612" s="8"/>
      <c r="M612" s="2"/>
      <c r="N612" s="2"/>
      <c r="O612" s="8"/>
      <c r="P612" s="8"/>
      <c r="Q612" s="2"/>
      <c r="R612" s="2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"/>
      <c r="B613" s="2"/>
      <c r="C613" s="241"/>
      <c r="D613" s="241"/>
      <c r="E613" s="2"/>
      <c r="F613" s="2"/>
      <c r="G613" s="4"/>
      <c r="H613" s="4"/>
      <c r="I613" s="6"/>
      <c r="J613" s="2"/>
      <c r="K613" s="8"/>
      <c r="L613" s="8"/>
      <c r="M613" s="2"/>
      <c r="N613" s="2"/>
      <c r="O613" s="8"/>
      <c r="P613" s="8"/>
      <c r="Q613" s="2"/>
      <c r="R613" s="2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"/>
      <c r="B614" s="2"/>
      <c r="C614" s="241"/>
      <c r="D614" s="241"/>
      <c r="E614" s="2"/>
      <c r="F614" s="2"/>
      <c r="G614" s="4"/>
      <c r="H614" s="4"/>
      <c r="I614" s="6"/>
      <c r="J614" s="2"/>
      <c r="K614" s="8"/>
      <c r="L614" s="8"/>
      <c r="M614" s="2"/>
      <c r="N614" s="2"/>
      <c r="O614" s="8"/>
      <c r="P614" s="8"/>
      <c r="Q614" s="2"/>
      <c r="R614" s="2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"/>
      <c r="B615" s="2"/>
      <c r="C615" s="241"/>
      <c r="D615" s="241"/>
      <c r="E615" s="2"/>
      <c r="F615" s="2"/>
      <c r="G615" s="4"/>
      <c r="H615" s="4"/>
      <c r="I615" s="6"/>
      <c r="J615" s="2"/>
      <c r="K615" s="8"/>
      <c r="L615" s="8"/>
      <c r="M615" s="2"/>
      <c r="N615" s="2"/>
      <c r="O615" s="8"/>
      <c r="P615" s="8"/>
      <c r="Q615" s="2"/>
      <c r="R615" s="2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"/>
      <c r="B616" s="2"/>
      <c r="C616" s="241"/>
      <c r="D616" s="241"/>
      <c r="E616" s="2"/>
      <c r="F616" s="2"/>
      <c r="G616" s="4"/>
      <c r="H616" s="4"/>
      <c r="I616" s="6"/>
      <c r="J616" s="2"/>
      <c r="K616" s="8"/>
      <c r="L616" s="8"/>
      <c r="M616" s="2"/>
      <c r="N616" s="2"/>
      <c r="O616" s="8"/>
      <c r="P616" s="8"/>
      <c r="Q616" s="2"/>
      <c r="R616" s="2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"/>
      <c r="B617" s="2"/>
      <c r="C617" s="241"/>
      <c r="D617" s="241"/>
      <c r="E617" s="2"/>
      <c r="F617" s="2"/>
      <c r="G617" s="4"/>
      <c r="H617" s="4"/>
      <c r="I617" s="6"/>
      <c r="J617" s="2"/>
      <c r="K617" s="8"/>
      <c r="L617" s="8"/>
      <c r="M617" s="2"/>
      <c r="N617" s="2"/>
      <c r="O617" s="8"/>
      <c r="P617" s="8"/>
      <c r="Q617" s="2"/>
      <c r="R617" s="2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"/>
      <c r="B618" s="2"/>
      <c r="C618" s="241"/>
      <c r="D618" s="241"/>
      <c r="E618" s="2"/>
      <c r="F618" s="2"/>
      <c r="G618" s="4"/>
      <c r="H618" s="4"/>
      <c r="I618" s="6"/>
      <c r="J618" s="2"/>
      <c r="K618" s="8"/>
      <c r="L618" s="8"/>
      <c r="M618" s="2"/>
      <c r="N618" s="2"/>
      <c r="O618" s="8"/>
      <c r="P618" s="8"/>
      <c r="Q618" s="2"/>
      <c r="R618" s="2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"/>
      <c r="B619" s="2"/>
      <c r="C619" s="241"/>
      <c r="D619" s="241"/>
      <c r="E619" s="2"/>
      <c r="F619" s="2"/>
      <c r="G619" s="4"/>
      <c r="H619" s="4"/>
      <c r="I619" s="6"/>
      <c r="J619" s="2"/>
      <c r="K619" s="8"/>
      <c r="L619" s="8"/>
      <c r="M619" s="2"/>
      <c r="N619" s="2"/>
      <c r="O619" s="8"/>
      <c r="P619" s="8"/>
      <c r="Q619" s="2"/>
      <c r="R619" s="2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"/>
      <c r="B620" s="2"/>
      <c r="C620" s="241"/>
      <c r="D620" s="241"/>
      <c r="E620" s="2"/>
      <c r="F620" s="2"/>
      <c r="G620" s="4"/>
      <c r="H620" s="4"/>
      <c r="I620" s="6"/>
      <c r="J620" s="2"/>
      <c r="K620" s="8"/>
      <c r="L620" s="8"/>
      <c r="M620" s="2"/>
      <c r="N620" s="2"/>
      <c r="O620" s="8"/>
      <c r="P620" s="8"/>
      <c r="Q620" s="2"/>
      <c r="R620" s="2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"/>
      <c r="B621" s="2"/>
      <c r="C621" s="241"/>
      <c r="D621" s="241"/>
      <c r="E621" s="2"/>
      <c r="F621" s="2"/>
      <c r="G621" s="4"/>
      <c r="H621" s="4"/>
      <c r="I621" s="6"/>
      <c r="J621" s="2"/>
      <c r="K621" s="8"/>
      <c r="L621" s="8"/>
      <c r="M621" s="2"/>
      <c r="N621" s="2"/>
      <c r="O621" s="8"/>
      <c r="P621" s="8"/>
      <c r="Q621" s="2"/>
      <c r="R621" s="2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"/>
      <c r="B622" s="2"/>
      <c r="C622" s="241"/>
      <c r="D622" s="241"/>
      <c r="E622" s="2"/>
      <c r="F622" s="2"/>
      <c r="G622" s="4"/>
      <c r="H622" s="4"/>
      <c r="I622" s="6"/>
      <c r="J622" s="2"/>
      <c r="K622" s="8"/>
      <c r="L622" s="8"/>
      <c r="M622" s="2"/>
      <c r="N622" s="2"/>
      <c r="O622" s="8"/>
      <c r="P622" s="8"/>
      <c r="Q622" s="2"/>
      <c r="R622" s="2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"/>
      <c r="B623" s="2"/>
      <c r="C623" s="241"/>
      <c r="D623" s="241"/>
      <c r="E623" s="2"/>
      <c r="F623" s="2"/>
      <c r="G623" s="4"/>
      <c r="H623" s="4"/>
      <c r="I623" s="6"/>
      <c r="J623" s="2"/>
      <c r="K623" s="8"/>
      <c r="L623" s="8"/>
      <c r="M623" s="2"/>
      <c r="N623" s="2"/>
      <c r="O623" s="8"/>
      <c r="P623" s="8"/>
      <c r="Q623" s="2"/>
      <c r="R623" s="2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"/>
      <c r="B624" s="2"/>
      <c r="C624" s="241"/>
      <c r="D624" s="241"/>
      <c r="E624" s="2"/>
      <c r="F624" s="2"/>
      <c r="G624" s="4"/>
      <c r="H624" s="4"/>
      <c r="I624" s="6"/>
      <c r="J624" s="2"/>
      <c r="K624" s="8"/>
      <c r="L624" s="8"/>
      <c r="M624" s="2"/>
      <c r="N624" s="2"/>
      <c r="O624" s="8"/>
      <c r="P624" s="8"/>
      <c r="Q624" s="2"/>
      <c r="R624" s="2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"/>
      <c r="B625" s="2"/>
      <c r="C625" s="241"/>
      <c r="D625" s="241"/>
      <c r="E625" s="2"/>
      <c r="F625" s="2"/>
      <c r="G625" s="4"/>
      <c r="H625" s="4"/>
      <c r="I625" s="6"/>
      <c r="J625" s="2"/>
      <c r="K625" s="8"/>
      <c r="L625" s="8"/>
      <c r="M625" s="2"/>
      <c r="N625" s="2"/>
      <c r="O625" s="8"/>
      <c r="P625" s="8"/>
      <c r="Q625" s="2"/>
      <c r="R625" s="2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"/>
      <c r="B626" s="2"/>
      <c r="C626" s="241"/>
      <c r="D626" s="241"/>
      <c r="E626" s="2"/>
      <c r="F626" s="2"/>
      <c r="G626" s="4"/>
      <c r="H626" s="4"/>
      <c r="I626" s="6"/>
      <c r="J626" s="2"/>
      <c r="K626" s="8"/>
      <c r="L626" s="8"/>
      <c r="M626" s="2"/>
      <c r="N626" s="2"/>
      <c r="O626" s="8"/>
      <c r="P626" s="8"/>
      <c r="Q626" s="2"/>
      <c r="R626" s="2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"/>
      <c r="B627" s="2"/>
      <c r="C627" s="241"/>
      <c r="D627" s="241"/>
      <c r="E627" s="2"/>
      <c r="F627" s="2"/>
      <c r="G627" s="4"/>
      <c r="H627" s="4"/>
      <c r="I627" s="6"/>
      <c r="J627" s="2"/>
      <c r="K627" s="8"/>
      <c r="L627" s="8"/>
      <c r="M627" s="2"/>
      <c r="N627" s="2"/>
      <c r="O627" s="8"/>
      <c r="P627" s="8"/>
      <c r="Q627" s="2"/>
      <c r="R627" s="2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"/>
      <c r="B628" s="2"/>
      <c r="C628" s="241"/>
      <c r="D628" s="241"/>
      <c r="E628" s="2"/>
      <c r="F628" s="2"/>
      <c r="G628" s="4"/>
      <c r="H628" s="4"/>
      <c r="I628" s="6"/>
      <c r="J628" s="2"/>
      <c r="K628" s="8"/>
      <c r="L628" s="8"/>
      <c r="M628" s="2"/>
      <c r="N628" s="2"/>
      <c r="O628" s="8"/>
      <c r="P628" s="8"/>
      <c r="Q628" s="2"/>
      <c r="R628" s="2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"/>
      <c r="B629" s="2"/>
      <c r="C629" s="241"/>
      <c r="D629" s="241"/>
      <c r="E629" s="2"/>
      <c r="F629" s="2"/>
      <c r="G629" s="4"/>
      <c r="H629" s="4"/>
      <c r="I629" s="6"/>
      <c r="J629" s="2"/>
      <c r="K629" s="8"/>
      <c r="L629" s="8"/>
      <c r="M629" s="2"/>
      <c r="N629" s="2"/>
      <c r="O629" s="8"/>
      <c r="P629" s="8"/>
      <c r="Q629" s="2"/>
      <c r="R629" s="2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"/>
      <c r="B630" s="2"/>
      <c r="C630" s="241"/>
      <c r="D630" s="241"/>
      <c r="E630" s="2"/>
      <c r="F630" s="2"/>
      <c r="G630" s="4"/>
      <c r="H630" s="4"/>
      <c r="I630" s="6"/>
      <c r="J630" s="2"/>
      <c r="K630" s="8"/>
      <c r="L630" s="8"/>
      <c r="M630" s="2"/>
      <c r="N630" s="2"/>
      <c r="O630" s="8"/>
      <c r="P630" s="8"/>
      <c r="Q630" s="2"/>
      <c r="R630" s="2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"/>
      <c r="B631" s="2"/>
      <c r="C631" s="241"/>
      <c r="D631" s="241"/>
      <c r="E631" s="2"/>
      <c r="F631" s="2"/>
      <c r="G631" s="4"/>
      <c r="H631" s="4"/>
      <c r="I631" s="6"/>
      <c r="J631" s="2"/>
      <c r="K631" s="8"/>
      <c r="L631" s="8"/>
      <c r="M631" s="2"/>
      <c r="N631" s="2"/>
      <c r="O631" s="8"/>
      <c r="P631" s="8"/>
      <c r="Q631" s="2"/>
      <c r="R631" s="2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"/>
      <c r="B632" s="2"/>
      <c r="C632" s="241"/>
      <c r="D632" s="241"/>
      <c r="E632" s="2"/>
      <c r="F632" s="2"/>
      <c r="G632" s="4"/>
      <c r="H632" s="4"/>
      <c r="I632" s="6"/>
      <c r="J632" s="2"/>
      <c r="K632" s="8"/>
      <c r="L632" s="8"/>
      <c r="M632" s="2"/>
      <c r="N632" s="2"/>
      <c r="O632" s="8"/>
      <c r="P632" s="8"/>
      <c r="Q632" s="2"/>
      <c r="R632" s="2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"/>
      <c r="B633" s="2"/>
      <c r="C633" s="241"/>
      <c r="D633" s="241"/>
      <c r="E633" s="2"/>
      <c r="F633" s="2"/>
      <c r="G633" s="4"/>
      <c r="H633" s="4"/>
      <c r="I633" s="6"/>
      <c r="J633" s="2"/>
      <c r="K633" s="8"/>
      <c r="L633" s="8"/>
      <c r="M633" s="2"/>
      <c r="N633" s="2"/>
      <c r="O633" s="8"/>
      <c r="P633" s="8"/>
      <c r="Q633" s="2"/>
      <c r="R633" s="2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"/>
      <c r="B634" s="2"/>
      <c r="C634" s="241"/>
      <c r="D634" s="241"/>
      <c r="E634" s="2"/>
      <c r="F634" s="2"/>
      <c r="G634" s="4"/>
      <c r="H634" s="4"/>
      <c r="I634" s="6"/>
      <c r="J634" s="2"/>
      <c r="K634" s="8"/>
      <c r="L634" s="8"/>
      <c r="M634" s="2"/>
      <c r="N634" s="2"/>
      <c r="O634" s="8"/>
      <c r="P634" s="8"/>
      <c r="Q634" s="2"/>
      <c r="R634" s="2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"/>
      <c r="B635" s="2"/>
      <c r="C635" s="241"/>
      <c r="D635" s="241"/>
      <c r="E635" s="2"/>
      <c r="F635" s="2"/>
      <c r="G635" s="4"/>
      <c r="H635" s="4"/>
      <c r="I635" s="6"/>
      <c r="J635" s="2"/>
      <c r="K635" s="8"/>
      <c r="L635" s="8"/>
      <c r="M635" s="2"/>
      <c r="N635" s="2"/>
      <c r="O635" s="8"/>
      <c r="P635" s="8"/>
      <c r="Q635" s="2"/>
      <c r="R635" s="2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"/>
      <c r="B636" s="2"/>
      <c r="C636" s="241"/>
      <c r="D636" s="241"/>
      <c r="E636" s="2"/>
      <c r="F636" s="2"/>
      <c r="G636" s="4"/>
      <c r="H636" s="4"/>
      <c r="I636" s="6"/>
      <c r="J636" s="2"/>
      <c r="K636" s="8"/>
      <c r="L636" s="8"/>
      <c r="M636" s="2"/>
      <c r="N636" s="2"/>
      <c r="O636" s="8"/>
      <c r="P636" s="8"/>
      <c r="Q636" s="2"/>
      <c r="R636" s="2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"/>
      <c r="B637" s="2"/>
      <c r="C637" s="241"/>
      <c r="D637" s="241"/>
      <c r="E637" s="2"/>
      <c r="F637" s="2"/>
      <c r="G637" s="4"/>
      <c r="H637" s="4"/>
      <c r="I637" s="6"/>
      <c r="J637" s="2"/>
      <c r="K637" s="8"/>
      <c r="L637" s="8"/>
      <c r="M637" s="2"/>
      <c r="N637" s="2"/>
      <c r="O637" s="8"/>
      <c r="P637" s="8"/>
      <c r="Q637" s="2"/>
      <c r="R637" s="2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"/>
      <c r="B638" s="2"/>
      <c r="C638" s="241"/>
      <c r="D638" s="241"/>
      <c r="E638" s="2"/>
      <c r="F638" s="2"/>
      <c r="G638" s="4"/>
      <c r="H638" s="4"/>
      <c r="I638" s="6"/>
      <c r="J638" s="2"/>
      <c r="K638" s="8"/>
      <c r="L638" s="8"/>
      <c r="M638" s="2"/>
      <c r="N638" s="2"/>
      <c r="O638" s="8"/>
      <c r="P638" s="8"/>
      <c r="Q638" s="2"/>
      <c r="R638" s="2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"/>
      <c r="B639" s="2"/>
      <c r="C639" s="241"/>
      <c r="D639" s="241"/>
      <c r="E639" s="2"/>
      <c r="F639" s="2"/>
      <c r="G639" s="4"/>
      <c r="H639" s="4"/>
      <c r="I639" s="6"/>
      <c r="J639" s="2"/>
      <c r="K639" s="8"/>
      <c r="L639" s="8"/>
      <c r="M639" s="2"/>
      <c r="N639" s="2"/>
      <c r="O639" s="8"/>
      <c r="P639" s="8"/>
      <c r="Q639" s="2"/>
      <c r="R639" s="2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"/>
      <c r="B640" s="2"/>
      <c r="C640" s="241"/>
      <c r="D640" s="241"/>
      <c r="E640" s="2"/>
      <c r="F640" s="2"/>
      <c r="G640" s="4"/>
      <c r="H640" s="4"/>
      <c r="I640" s="6"/>
      <c r="J640" s="2"/>
      <c r="K640" s="8"/>
      <c r="L640" s="8"/>
      <c r="M640" s="2"/>
      <c r="N640" s="2"/>
      <c r="O640" s="8"/>
      <c r="P640" s="8"/>
      <c r="Q640" s="2"/>
      <c r="R640" s="2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"/>
      <c r="B641" s="2"/>
      <c r="C641" s="241"/>
      <c r="D641" s="241"/>
      <c r="E641" s="2"/>
      <c r="F641" s="2"/>
      <c r="G641" s="4"/>
      <c r="H641" s="4"/>
      <c r="I641" s="6"/>
      <c r="J641" s="2"/>
      <c r="K641" s="8"/>
      <c r="L641" s="8"/>
      <c r="M641" s="2"/>
      <c r="N641" s="2"/>
      <c r="O641" s="8"/>
      <c r="P641" s="8"/>
      <c r="Q641" s="2"/>
      <c r="R641" s="2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"/>
      <c r="B642" s="2"/>
      <c r="C642" s="241"/>
      <c r="D642" s="241"/>
      <c r="E642" s="2"/>
      <c r="F642" s="2"/>
      <c r="G642" s="4"/>
      <c r="H642" s="4"/>
      <c r="I642" s="6"/>
      <c r="J642" s="2"/>
      <c r="K642" s="8"/>
      <c r="L642" s="8"/>
      <c r="M642" s="2"/>
      <c r="N642" s="2"/>
      <c r="O642" s="8"/>
      <c r="P642" s="8"/>
      <c r="Q642" s="2"/>
      <c r="R642" s="2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"/>
      <c r="B643" s="2"/>
      <c r="C643" s="241"/>
      <c r="D643" s="241"/>
      <c r="E643" s="2"/>
      <c r="F643" s="2"/>
      <c r="G643" s="4"/>
      <c r="H643" s="4"/>
      <c r="I643" s="6"/>
      <c r="J643" s="2"/>
      <c r="K643" s="8"/>
      <c r="L643" s="8"/>
      <c r="M643" s="2"/>
      <c r="N643" s="2"/>
      <c r="O643" s="8"/>
      <c r="P643" s="8"/>
      <c r="Q643" s="2"/>
      <c r="R643" s="2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"/>
      <c r="B644" s="2"/>
      <c r="C644" s="241"/>
      <c r="D644" s="241"/>
      <c r="E644" s="2"/>
      <c r="F644" s="2"/>
      <c r="G644" s="4"/>
      <c r="H644" s="4"/>
      <c r="I644" s="6"/>
      <c r="J644" s="2"/>
      <c r="K644" s="8"/>
      <c r="L644" s="8"/>
      <c r="M644" s="2"/>
      <c r="N644" s="2"/>
      <c r="O644" s="8"/>
      <c r="P644" s="8"/>
      <c r="Q644" s="2"/>
      <c r="R644" s="2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"/>
      <c r="B645" s="2"/>
      <c r="C645" s="241"/>
      <c r="D645" s="241"/>
      <c r="E645" s="2"/>
      <c r="F645" s="2"/>
      <c r="G645" s="4"/>
      <c r="H645" s="4"/>
      <c r="I645" s="6"/>
      <c r="J645" s="2"/>
      <c r="K645" s="8"/>
      <c r="L645" s="8"/>
      <c r="M645" s="2"/>
      <c r="N645" s="2"/>
      <c r="O645" s="8"/>
      <c r="P645" s="8"/>
      <c r="Q645" s="2"/>
      <c r="R645" s="2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"/>
      <c r="B646" s="2"/>
      <c r="C646" s="241"/>
      <c r="D646" s="241"/>
      <c r="E646" s="2"/>
      <c r="F646" s="2"/>
      <c r="G646" s="4"/>
      <c r="H646" s="4"/>
      <c r="I646" s="6"/>
      <c r="J646" s="2"/>
      <c r="K646" s="8"/>
      <c r="L646" s="8"/>
      <c r="M646" s="2"/>
      <c r="N646" s="2"/>
      <c r="O646" s="8"/>
      <c r="P646" s="8"/>
      <c r="Q646" s="2"/>
      <c r="R646" s="2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"/>
      <c r="B647" s="2"/>
      <c r="C647" s="241"/>
      <c r="D647" s="241"/>
      <c r="E647" s="2"/>
      <c r="F647" s="2"/>
      <c r="G647" s="4"/>
      <c r="H647" s="4"/>
      <c r="I647" s="6"/>
      <c r="J647" s="2"/>
      <c r="K647" s="8"/>
      <c r="L647" s="8"/>
      <c r="M647" s="2"/>
      <c r="N647" s="2"/>
      <c r="O647" s="8"/>
      <c r="P647" s="8"/>
      <c r="Q647" s="2"/>
      <c r="R647" s="2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"/>
      <c r="B648" s="2"/>
      <c r="C648" s="241"/>
      <c r="D648" s="241"/>
      <c r="E648" s="2"/>
      <c r="F648" s="2"/>
      <c r="G648" s="4"/>
      <c r="H648" s="4"/>
      <c r="I648" s="6"/>
      <c r="J648" s="2"/>
      <c r="K648" s="8"/>
      <c r="L648" s="8"/>
      <c r="M648" s="2"/>
      <c r="N648" s="2"/>
      <c r="O648" s="8"/>
      <c r="P648" s="8"/>
      <c r="Q648" s="2"/>
      <c r="R648" s="2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"/>
      <c r="B649" s="2"/>
      <c r="C649" s="241"/>
      <c r="D649" s="241"/>
      <c r="E649" s="2"/>
      <c r="F649" s="2"/>
      <c r="G649" s="4"/>
      <c r="H649" s="4"/>
      <c r="I649" s="6"/>
      <c r="J649" s="2"/>
      <c r="K649" s="8"/>
      <c r="L649" s="8"/>
      <c r="M649" s="2"/>
      <c r="N649" s="2"/>
      <c r="O649" s="8"/>
      <c r="P649" s="8"/>
      <c r="Q649" s="2"/>
      <c r="R649" s="2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"/>
      <c r="B650" s="2"/>
      <c r="C650" s="241"/>
      <c r="D650" s="241"/>
      <c r="E650" s="2"/>
      <c r="F650" s="2"/>
      <c r="G650" s="4"/>
      <c r="H650" s="4"/>
      <c r="I650" s="6"/>
      <c r="J650" s="2"/>
      <c r="K650" s="8"/>
      <c r="L650" s="8"/>
      <c r="M650" s="2"/>
      <c r="N650" s="2"/>
      <c r="O650" s="8"/>
      <c r="P650" s="8"/>
      <c r="Q650" s="2"/>
      <c r="R650" s="2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"/>
      <c r="B651" s="2"/>
      <c r="C651" s="241"/>
      <c r="D651" s="241"/>
      <c r="E651" s="2"/>
      <c r="F651" s="2"/>
      <c r="G651" s="4"/>
      <c r="H651" s="4"/>
      <c r="I651" s="6"/>
      <c r="J651" s="2"/>
      <c r="K651" s="8"/>
      <c r="L651" s="8"/>
      <c r="M651" s="2"/>
      <c r="N651" s="2"/>
      <c r="O651" s="8"/>
      <c r="P651" s="8"/>
      <c r="Q651" s="2"/>
      <c r="R651" s="2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"/>
      <c r="B652" s="2"/>
      <c r="C652" s="241"/>
      <c r="D652" s="241"/>
      <c r="E652" s="2"/>
      <c r="F652" s="2"/>
      <c r="G652" s="4"/>
      <c r="H652" s="4"/>
      <c r="I652" s="6"/>
      <c r="J652" s="2"/>
      <c r="K652" s="8"/>
      <c r="L652" s="8"/>
      <c r="M652" s="2"/>
      <c r="N652" s="2"/>
      <c r="O652" s="8"/>
      <c r="P652" s="8"/>
      <c r="Q652" s="2"/>
      <c r="R652" s="2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"/>
      <c r="B653" s="2"/>
      <c r="C653" s="241"/>
      <c r="D653" s="241"/>
      <c r="E653" s="2"/>
      <c r="F653" s="2"/>
      <c r="G653" s="4"/>
      <c r="H653" s="4"/>
      <c r="I653" s="6"/>
      <c r="J653" s="2"/>
      <c r="K653" s="8"/>
      <c r="L653" s="8"/>
      <c r="M653" s="2"/>
      <c r="N653" s="2"/>
      <c r="O653" s="8"/>
      <c r="P653" s="8"/>
      <c r="Q653" s="2"/>
      <c r="R653" s="2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"/>
      <c r="B654" s="2"/>
      <c r="C654" s="241"/>
      <c r="D654" s="241"/>
      <c r="E654" s="2"/>
      <c r="F654" s="2"/>
      <c r="G654" s="4"/>
      <c r="H654" s="4"/>
      <c r="I654" s="6"/>
      <c r="J654" s="2"/>
      <c r="K654" s="8"/>
      <c r="L654" s="8"/>
      <c r="M654" s="2"/>
      <c r="N654" s="2"/>
      <c r="O654" s="8"/>
      <c r="P654" s="8"/>
      <c r="Q654" s="2"/>
      <c r="R654" s="2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"/>
      <c r="B655" s="2"/>
      <c r="C655" s="241"/>
      <c r="D655" s="241"/>
      <c r="E655" s="2"/>
      <c r="F655" s="2"/>
      <c r="G655" s="4"/>
      <c r="H655" s="4"/>
      <c r="I655" s="6"/>
      <c r="J655" s="2"/>
      <c r="K655" s="8"/>
      <c r="L655" s="8"/>
      <c r="M655" s="2"/>
      <c r="N655" s="2"/>
      <c r="O655" s="8"/>
      <c r="P655" s="8"/>
      <c r="Q655" s="2"/>
      <c r="R655" s="2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"/>
      <c r="B656" s="2"/>
      <c r="C656" s="241"/>
      <c r="D656" s="241"/>
      <c r="E656" s="2"/>
      <c r="F656" s="2"/>
      <c r="G656" s="4"/>
      <c r="H656" s="4"/>
      <c r="I656" s="6"/>
      <c r="J656" s="2"/>
      <c r="K656" s="8"/>
      <c r="L656" s="8"/>
      <c r="M656" s="2"/>
      <c r="N656" s="2"/>
      <c r="O656" s="8"/>
      <c r="P656" s="8"/>
      <c r="Q656" s="2"/>
      <c r="R656" s="2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"/>
      <c r="B657" s="2"/>
      <c r="C657" s="241"/>
      <c r="D657" s="241"/>
      <c r="E657" s="2"/>
      <c r="F657" s="2"/>
      <c r="G657" s="4"/>
      <c r="H657" s="4"/>
      <c r="I657" s="6"/>
      <c r="J657" s="2"/>
      <c r="K657" s="8"/>
      <c r="L657" s="8"/>
      <c r="M657" s="2"/>
      <c r="N657" s="2"/>
      <c r="O657" s="8"/>
      <c r="P657" s="8"/>
      <c r="Q657" s="2"/>
      <c r="R657" s="2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"/>
      <c r="B658" s="2"/>
      <c r="C658" s="241"/>
      <c r="D658" s="241"/>
      <c r="E658" s="2"/>
      <c r="F658" s="2"/>
      <c r="G658" s="4"/>
      <c r="H658" s="4"/>
      <c r="I658" s="6"/>
      <c r="J658" s="2"/>
      <c r="K658" s="8"/>
      <c r="L658" s="8"/>
      <c r="M658" s="2"/>
      <c r="N658" s="2"/>
      <c r="O658" s="8"/>
      <c r="P658" s="8"/>
      <c r="Q658" s="2"/>
      <c r="R658" s="2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"/>
      <c r="B659" s="2"/>
      <c r="C659" s="241"/>
      <c r="D659" s="241"/>
      <c r="E659" s="2"/>
      <c r="F659" s="2"/>
      <c r="G659" s="4"/>
      <c r="H659" s="4"/>
      <c r="I659" s="6"/>
      <c r="J659" s="2"/>
      <c r="K659" s="8"/>
      <c r="L659" s="8"/>
      <c r="M659" s="2"/>
      <c r="N659" s="2"/>
      <c r="O659" s="8"/>
      <c r="P659" s="8"/>
      <c r="Q659" s="2"/>
      <c r="R659" s="2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"/>
      <c r="B660" s="2"/>
      <c r="C660" s="241"/>
      <c r="D660" s="241"/>
      <c r="E660" s="2"/>
      <c r="F660" s="2"/>
      <c r="G660" s="4"/>
      <c r="H660" s="4"/>
      <c r="I660" s="6"/>
      <c r="J660" s="2"/>
      <c r="K660" s="8"/>
      <c r="L660" s="8"/>
      <c r="M660" s="2"/>
      <c r="N660" s="2"/>
      <c r="O660" s="8"/>
      <c r="P660" s="8"/>
      <c r="Q660" s="2"/>
      <c r="R660" s="2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"/>
      <c r="B661" s="2"/>
      <c r="C661" s="241"/>
      <c r="D661" s="241"/>
      <c r="E661" s="2"/>
      <c r="F661" s="2"/>
      <c r="G661" s="4"/>
      <c r="H661" s="4"/>
      <c r="I661" s="6"/>
      <c r="J661" s="2"/>
      <c r="K661" s="8"/>
      <c r="L661" s="8"/>
      <c r="M661" s="2"/>
      <c r="N661" s="2"/>
      <c r="O661" s="8"/>
      <c r="P661" s="8"/>
      <c r="Q661" s="2"/>
      <c r="R661" s="2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"/>
      <c r="B662" s="2"/>
      <c r="C662" s="241"/>
      <c r="D662" s="241"/>
      <c r="E662" s="2"/>
      <c r="F662" s="2"/>
      <c r="G662" s="4"/>
      <c r="H662" s="4"/>
      <c r="I662" s="6"/>
      <c r="J662" s="2"/>
      <c r="K662" s="8"/>
      <c r="L662" s="8"/>
      <c r="M662" s="2"/>
      <c r="N662" s="2"/>
      <c r="O662" s="8"/>
      <c r="P662" s="8"/>
      <c r="Q662" s="2"/>
      <c r="R662" s="2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"/>
      <c r="B663" s="2"/>
      <c r="C663" s="241"/>
      <c r="D663" s="241"/>
      <c r="E663" s="2"/>
      <c r="F663" s="2"/>
      <c r="G663" s="4"/>
      <c r="H663" s="4"/>
      <c r="I663" s="6"/>
      <c r="J663" s="2"/>
      <c r="K663" s="8"/>
      <c r="L663" s="8"/>
      <c r="M663" s="2"/>
      <c r="N663" s="2"/>
      <c r="O663" s="8"/>
      <c r="P663" s="8"/>
      <c r="Q663" s="2"/>
      <c r="R663" s="2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"/>
      <c r="B664" s="2"/>
      <c r="C664" s="241"/>
      <c r="D664" s="241"/>
      <c r="E664" s="2"/>
      <c r="F664" s="2"/>
      <c r="G664" s="4"/>
      <c r="H664" s="4"/>
      <c r="I664" s="6"/>
      <c r="J664" s="2"/>
      <c r="K664" s="8"/>
      <c r="L664" s="8"/>
      <c r="M664" s="2"/>
      <c r="N664" s="2"/>
      <c r="O664" s="8"/>
      <c r="P664" s="8"/>
      <c r="Q664" s="2"/>
      <c r="R664" s="2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"/>
      <c r="B665" s="2"/>
      <c r="C665" s="241"/>
      <c r="D665" s="241"/>
      <c r="E665" s="2"/>
      <c r="F665" s="2"/>
      <c r="G665" s="4"/>
      <c r="H665" s="4"/>
      <c r="I665" s="6"/>
      <c r="J665" s="2"/>
      <c r="K665" s="8"/>
      <c r="L665" s="8"/>
      <c r="M665" s="2"/>
      <c r="N665" s="2"/>
      <c r="O665" s="8"/>
      <c r="P665" s="8"/>
      <c r="Q665" s="2"/>
      <c r="R665" s="2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"/>
      <c r="B666" s="2"/>
      <c r="C666" s="241"/>
      <c r="D666" s="241"/>
      <c r="E666" s="2"/>
      <c r="F666" s="2"/>
      <c r="G666" s="4"/>
      <c r="H666" s="4"/>
      <c r="I666" s="6"/>
      <c r="J666" s="2"/>
      <c r="K666" s="8"/>
      <c r="L666" s="8"/>
      <c r="M666" s="2"/>
      <c r="N666" s="2"/>
      <c r="O666" s="8"/>
      <c r="P666" s="8"/>
      <c r="Q666" s="2"/>
      <c r="R666" s="2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"/>
      <c r="B667" s="2"/>
      <c r="C667" s="241"/>
      <c r="D667" s="241"/>
      <c r="E667" s="2"/>
      <c r="F667" s="2"/>
      <c r="G667" s="4"/>
      <c r="H667" s="4"/>
      <c r="I667" s="6"/>
      <c r="J667" s="2"/>
      <c r="K667" s="8"/>
      <c r="L667" s="8"/>
      <c r="M667" s="2"/>
      <c r="N667" s="2"/>
      <c r="O667" s="8"/>
      <c r="P667" s="8"/>
      <c r="Q667" s="2"/>
      <c r="R667" s="2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"/>
      <c r="B668" s="2"/>
      <c r="C668" s="241"/>
      <c r="D668" s="241"/>
      <c r="E668" s="2"/>
      <c r="F668" s="2"/>
      <c r="G668" s="4"/>
      <c r="H668" s="4"/>
      <c r="I668" s="6"/>
      <c r="J668" s="2"/>
      <c r="K668" s="8"/>
      <c r="L668" s="8"/>
      <c r="M668" s="2"/>
      <c r="N668" s="2"/>
      <c r="O668" s="8"/>
      <c r="P668" s="8"/>
      <c r="Q668" s="2"/>
      <c r="R668" s="2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"/>
      <c r="B669" s="2"/>
      <c r="C669" s="241"/>
      <c r="D669" s="241"/>
      <c r="E669" s="2"/>
      <c r="F669" s="2"/>
      <c r="G669" s="4"/>
      <c r="H669" s="4"/>
      <c r="I669" s="6"/>
      <c r="J669" s="2"/>
      <c r="K669" s="8"/>
      <c r="L669" s="8"/>
      <c r="M669" s="2"/>
      <c r="N669" s="2"/>
      <c r="O669" s="8"/>
      <c r="P669" s="8"/>
      <c r="Q669" s="2"/>
      <c r="R669" s="2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"/>
      <c r="B670" s="2"/>
      <c r="C670" s="241"/>
      <c r="D670" s="241"/>
      <c r="E670" s="2"/>
      <c r="F670" s="2"/>
      <c r="G670" s="4"/>
      <c r="H670" s="4"/>
      <c r="I670" s="6"/>
      <c r="J670" s="2"/>
      <c r="K670" s="8"/>
      <c r="L670" s="8"/>
      <c r="M670" s="2"/>
      <c r="N670" s="2"/>
      <c r="O670" s="8"/>
      <c r="P670" s="8"/>
      <c r="Q670" s="2"/>
      <c r="R670" s="2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"/>
      <c r="B671" s="2"/>
      <c r="C671" s="241"/>
      <c r="D671" s="241"/>
      <c r="E671" s="2"/>
      <c r="F671" s="2"/>
      <c r="G671" s="4"/>
      <c r="H671" s="4"/>
      <c r="I671" s="6"/>
      <c r="J671" s="2"/>
      <c r="K671" s="8"/>
      <c r="L671" s="8"/>
      <c r="M671" s="2"/>
      <c r="N671" s="2"/>
      <c r="O671" s="8"/>
      <c r="P671" s="8"/>
      <c r="Q671" s="2"/>
      <c r="R671" s="2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"/>
      <c r="B672" s="2"/>
      <c r="C672" s="241"/>
      <c r="D672" s="241"/>
      <c r="E672" s="2"/>
      <c r="F672" s="2"/>
      <c r="G672" s="4"/>
      <c r="H672" s="4"/>
      <c r="I672" s="6"/>
      <c r="J672" s="2"/>
      <c r="K672" s="8"/>
      <c r="L672" s="8"/>
      <c r="M672" s="2"/>
      <c r="N672" s="2"/>
      <c r="O672" s="8"/>
      <c r="P672" s="8"/>
      <c r="Q672" s="2"/>
      <c r="R672" s="2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"/>
      <c r="B673" s="2"/>
      <c r="C673" s="241"/>
      <c r="D673" s="241"/>
      <c r="E673" s="2"/>
      <c r="F673" s="2"/>
      <c r="G673" s="4"/>
      <c r="H673" s="4"/>
      <c r="I673" s="6"/>
      <c r="J673" s="2"/>
      <c r="K673" s="8"/>
      <c r="L673" s="8"/>
      <c r="M673" s="2"/>
      <c r="N673" s="2"/>
      <c r="O673" s="8"/>
      <c r="P673" s="8"/>
      <c r="Q673" s="2"/>
      <c r="R673" s="2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"/>
      <c r="B674" s="2"/>
      <c r="C674" s="241"/>
      <c r="D674" s="241"/>
      <c r="E674" s="2"/>
      <c r="F674" s="2"/>
      <c r="G674" s="4"/>
      <c r="H674" s="4"/>
      <c r="I674" s="6"/>
      <c r="J674" s="2"/>
      <c r="K674" s="8"/>
      <c r="L674" s="8"/>
      <c r="M674" s="2"/>
      <c r="N674" s="2"/>
      <c r="O674" s="8"/>
      <c r="P674" s="8"/>
      <c r="Q674" s="2"/>
      <c r="R674" s="2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"/>
      <c r="B675" s="2"/>
      <c r="C675" s="241"/>
      <c r="D675" s="241"/>
      <c r="E675" s="2"/>
      <c r="F675" s="2"/>
      <c r="G675" s="4"/>
      <c r="H675" s="4"/>
      <c r="I675" s="6"/>
      <c r="J675" s="2"/>
      <c r="K675" s="8"/>
      <c r="L675" s="8"/>
      <c r="M675" s="2"/>
      <c r="N675" s="2"/>
      <c r="O675" s="8"/>
      <c r="P675" s="8"/>
      <c r="Q675" s="2"/>
      <c r="R675" s="2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"/>
      <c r="B676" s="2"/>
      <c r="C676" s="241"/>
      <c r="D676" s="241"/>
      <c r="E676" s="2"/>
      <c r="F676" s="2"/>
      <c r="G676" s="4"/>
      <c r="H676" s="4"/>
      <c r="I676" s="6"/>
      <c r="J676" s="2"/>
      <c r="K676" s="8"/>
      <c r="L676" s="8"/>
      <c r="M676" s="2"/>
      <c r="N676" s="2"/>
      <c r="O676" s="8"/>
      <c r="P676" s="8"/>
      <c r="Q676" s="2"/>
      <c r="R676" s="2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"/>
      <c r="B677" s="2"/>
      <c r="C677" s="241"/>
      <c r="D677" s="241"/>
      <c r="E677" s="2"/>
      <c r="F677" s="2"/>
      <c r="G677" s="4"/>
      <c r="H677" s="4"/>
      <c r="I677" s="6"/>
      <c r="J677" s="2"/>
      <c r="K677" s="8"/>
      <c r="L677" s="8"/>
      <c r="M677" s="2"/>
      <c r="N677" s="2"/>
      <c r="O677" s="8"/>
      <c r="P677" s="8"/>
      <c r="Q677" s="2"/>
      <c r="R677" s="2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"/>
      <c r="B678" s="2"/>
      <c r="C678" s="241"/>
      <c r="D678" s="241"/>
      <c r="E678" s="2"/>
      <c r="F678" s="2"/>
      <c r="G678" s="4"/>
      <c r="H678" s="4"/>
      <c r="I678" s="6"/>
      <c r="J678" s="2"/>
      <c r="K678" s="8"/>
      <c r="L678" s="8"/>
      <c r="M678" s="2"/>
      <c r="N678" s="2"/>
      <c r="O678" s="8"/>
      <c r="P678" s="8"/>
      <c r="Q678" s="2"/>
      <c r="R678" s="2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"/>
      <c r="B679" s="2"/>
      <c r="C679" s="241"/>
      <c r="D679" s="241"/>
      <c r="E679" s="2"/>
      <c r="F679" s="2"/>
      <c r="G679" s="4"/>
      <c r="H679" s="4"/>
      <c r="I679" s="6"/>
      <c r="J679" s="2"/>
      <c r="K679" s="8"/>
      <c r="L679" s="8"/>
      <c r="M679" s="2"/>
      <c r="N679" s="2"/>
      <c r="O679" s="8"/>
      <c r="P679" s="8"/>
      <c r="Q679" s="2"/>
      <c r="R679" s="2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"/>
      <c r="B680" s="2"/>
      <c r="C680" s="241"/>
      <c r="D680" s="241"/>
      <c r="E680" s="2"/>
      <c r="F680" s="2"/>
      <c r="G680" s="4"/>
      <c r="H680" s="4"/>
      <c r="I680" s="6"/>
      <c r="J680" s="2"/>
      <c r="K680" s="8"/>
      <c r="L680" s="8"/>
      <c r="M680" s="2"/>
      <c r="N680" s="2"/>
      <c r="O680" s="8"/>
      <c r="P680" s="8"/>
      <c r="Q680" s="2"/>
      <c r="R680" s="2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"/>
      <c r="B681" s="2"/>
      <c r="C681" s="241"/>
      <c r="D681" s="241"/>
      <c r="E681" s="2"/>
      <c r="F681" s="2"/>
      <c r="G681" s="4"/>
      <c r="H681" s="4"/>
      <c r="I681" s="6"/>
      <c r="J681" s="2"/>
      <c r="K681" s="8"/>
      <c r="L681" s="8"/>
      <c r="M681" s="2"/>
      <c r="N681" s="2"/>
      <c r="O681" s="8"/>
      <c r="P681" s="8"/>
      <c r="Q681" s="2"/>
      <c r="R681" s="2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"/>
      <c r="B682" s="2"/>
      <c r="C682" s="241"/>
      <c r="D682" s="241"/>
      <c r="E682" s="2"/>
      <c r="F682" s="2"/>
      <c r="G682" s="4"/>
      <c r="H682" s="4"/>
      <c r="I682" s="6"/>
      <c r="J682" s="2"/>
      <c r="K682" s="8"/>
      <c r="L682" s="8"/>
      <c r="M682" s="2"/>
      <c r="N682" s="2"/>
      <c r="O682" s="8"/>
      <c r="P682" s="8"/>
      <c r="Q682" s="2"/>
      <c r="R682" s="2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"/>
      <c r="B683" s="2"/>
      <c r="C683" s="241"/>
      <c r="D683" s="241"/>
      <c r="E683" s="2"/>
      <c r="F683" s="2"/>
      <c r="G683" s="4"/>
      <c r="H683" s="4"/>
      <c r="I683" s="6"/>
      <c r="J683" s="2"/>
      <c r="K683" s="8"/>
      <c r="L683" s="8"/>
      <c r="M683" s="2"/>
      <c r="N683" s="2"/>
      <c r="O683" s="8"/>
      <c r="P683" s="8"/>
      <c r="Q683" s="2"/>
      <c r="R683" s="2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"/>
      <c r="B684" s="2"/>
      <c r="C684" s="241"/>
      <c r="D684" s="241"/>
      <c r="E684" s="2"/>
      <c r="F684" s="2"/>
      <c r="G684" s="4"/>
      <c r="H684" s="4"/>
      <c r="I684" s="6"/>
      <c r="J684" s="2"/>
      <c r="K684" s="8"/>
      <c r="L684" s="8"/>
      <c r="M684" s="2"/>
      <c r="N684" s="2"/>
      <c r="O684" s="8"/>
      <c r="P684" s="8"/>
      <c r="Q684" s="2"/>
      <c r="R684" s="2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"/>
      <c r="B685" s="2"/>
      <c r="C685" s="241"/>
      <c r="D685" s="241"/>
      <c r="E685" s="2"/>
      <c r="F685" s="2"/>
      <c r="G685" s="4"/>
      <c r="H685" s="4"/>
      <c r="I685" s="6"/>
      <c r="J685" s="2"/>
      <c r="K685" s="8"/>
      <c r="L685" s="8"/>
      <c r="M685" s="2"/>
      <c r="N685" s="2"/>
      <c r="O685" s="8"/>
      <c r="P685" s="8"/>
      <c r="Q685" s="2"/>
      <c r="R685" s="2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"/>
      <c r="B686" s="2"/>
      <c r="C686" s="241"/>
      <c r="D686" s="241"/>
      <c r="E686" s="2"/>
      <c r="F686" s="2"/>
      <c r="G686" s="4"/>
      <c r="H686" s="4"/>
      <c r="I686" s="6"/>
      <c r="J686" s="2"/>
      <c r="K686" s="8"/>
      <c r="L686" s="8"/>
      <c r="M686" s="2"/>
      <c r="N686" s="2"/>
      <c r="O686" s="8"/>
      <c r="P686" s="8"/>
      <c r="Q686" s="2"/>
      <c r="R686" s="2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"/>
      <c r="B687" s="2"/>
      <c r="C687" s="241"/>
      <c r="D687" s="241"/>
      <c r="E687" s="2"/>
      <c r="F687" s="2"/>
      <c r="G687" s="4"/>
      <c r="H687" s="4"/>
      <c r="I687" s="6"/>
      <c r="J687" s="2"/>
      <c r="K687" s="8"/>
      <c r="L687" s="8"/>
      <c r="M687" s="2"/>
      <c r="N687" s="2"/>
      <c r="O687" s="8"/>
      <c r="P687" s="8"/>
      <c r="Q687" s="2"/>
      <c r="R687" s="2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"/>
      <c r="B688" s="2"/>
      <c r="C688" s="241"/>
      <c r="D688" s="241"/>
      <c r="E688" s="2"/>
      <c r="F688" s="2"/>
      <c r="G688" s="4"/>
      <c r="H688" s="4"/>
      <c r="I688" s="6"/>
      <c r="J688" s="2"/>
      <c r="K688" s="8"/>
      <c r="L688" s="8"/>
      <c r="M688" s="2"/>
      <c r="N688" s="2"/>
      <c r="O688" s="8"/>
      <c r="P688" s="8"/>
      <c r="Q688" s="2"/>
      <c r="R688" s="2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"/>
      <c r="B689" s="2"/>
      <c r="C689" s="241"/>
      <c r="D689" s="241"/>
      <c r="E689" s="2"/>
      <c r="F689" s="2"/>
      <c r="G689" s="4"/>
      <c r="H689" s="4"/>
      <c r="I689" s="6"/>
      <c r="J689" s="2"/>
      <c r="K689" s="8"/>
      <c r="L689" s="8"/>
      <c r="M689" s="2"/>
      <c r="N689" s="2"/>
      <c r="O689" s="8"/>
      <c r="P689" s="8"/>
      <c r="Q689" s="2"/>
      <c r="R689" s="2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"/>
      <c r="B690" s="2"/>
      <c r="C690" s="241"/>
      <c r="D690" s="241"/>
      <c r="E690" s="2"/>
      <c r="F690" s="2"/>
      <c r="G690" s="4"/>
      <c r="H690" s="4"/>
      <c r="I690" s="6"/>
      <c r="J690" s="2"/>
      <c r="K690" s="8"/>
      <c r="L690" s="8"/>
      <c r="M690" s="2"/>
      <c r="N690" s="2"/>
      <c r="O690" s="8"/>
      <c r="P690" s="8"/>
      <c r="Q690" s="2"/>
      <c r="R690" s="2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"/>
      <c r="B691" s="2"/>
      <c r="C691" s="241"/>
      <c r="D691" s="241"/>
      <c r="E691" s="2"/>
      <c r="F691" s="2"/>
      <c r="G691" s="4"/>
      <c r="H691" s="4"/>
      <c r="I691" s="6"/>
      <c r="J691" s="2"/>
      <c r="K691" s="8"/>
      <c r="L691" s="8"/>
      <c r="M691" s="2"/>
      <c r="N691" s="2"/>
      <c r="O691" s="8"/>
      <c r="P691" s="8"/>
      <c r="Q691" s="2"/>
      <c r="R691" s="2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"/>
      <c r="B692" s="2"/>
      <c r="C692" s="241"/>
      <c r="D692" s="241"/>
      <c r="E692" s="2"/>
      <c r="F692" s="2"/>
      <c r="G692" s="4"/>
      <c r="H692" s="4"/>
      <c r="I692" s="6"/>
      <c r="J692" s="2"/>
      <c r="K692" s="8"/>
      <c r="L692" s="8"/>
      <c r="M692" s="2"/>
      <c r="N692" s="2"/>
      <c r="O692" s="8"/>
      <c r="P692" s="8"/>
      <c r="Q692" s="2"/>
      <c r="R692" s="2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"/>
      <c r="B693" s="2"/>
      <c r="C693" s="241"/>
      <c r="D693" s="241"/>
      <c r="E693" s="2"/>
      <c r="F693" s="2"/>
      <c r="G693" s="4"/>
      <c r="H693" s="4"/>
      <c r="I693" s="6"/>
      <c r="J693" s="2"/>
      <c r="K693" s="8"/>
      <c r="L693" s="8"/>
      <c r="M693" s="2"/>
      <c r="N693" s="2"/>
      <c r="O693" s="8"/>
      <c r="P693" s="8"/>
      <c r="Q693" s="2"/>
      <c r="R693" s="2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"/>
      <c r="B694" s="2"/>
      <c r="C694" s="241"/>
      <c r="D694" s="241"/>
      <c r="E694" s="2"/>
      <c r="F694" s="2"/>
      <c r="G694" s="4"/>
      <c r="H694" s="4"/>
      <c r="I694" s="6"/>
      <c r="J694" s="2"/>
      <c r="K694" s="8"/>
      <c r="L694" s="8"/>
      <c r="M694" s="2"/>
      <c r="N694" s="2"/>
      <c r="O694" s="8"/>
      <c r="P694" s="8"/>
      <c r="Q694" s="2"/>
      <c r="R694" s="2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"/>
      <c r="B695" s="2"/>
      <c r="C695" s="241"/>
      <c r="D695" s="241"/>
      <c r="E695" s="2"/>
      <c r="F695" s="2"/>
      <c r="G695" s="4"/>
      <c r="H695" s="4"/>
      <c r="I695" s="6"/>
      <c r="J695" s="2"/>
      <c r="K695" s="8"/>
      <c r="L695" s="8"/>
      <c r="M695" s="2"/>
      <c r="N695" s="2"/>
      <c r="O695" s="8"/>
      <c r="P695" s="8"/>
      <c r="Q695" s="2"/>
      <c r="R695" s="2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"/>
      <c r="B696" s="2"/>
      <c r="C696" s="241"/>
      <c r="D696" s="241"/>
      <c r="E696" s="2"/>
      <c r="F696" s="2"/>
      <c r="G696" s="4"/>
      <c r="H696" s="4"/>
      <c r="I696" s="6"/>
      <c r="J696" s="2"/>
      <c r="K696" s="8"/>
      <c r="L696" s="8"/>
      <c r="M696" s="2"/>
      <c r="N696" s="2"/>
      <c r="O696" s="8"/>
      <c r="P696" s="8"/>
      <c r="Q696" s="2"/>
      <c r="R696" s="2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"/>
      <c r="B697" s="2"/>
      <c r="C697" s="241"/>
      <c r="D697" s="241"/>
      <c r="E697" s="2"/>
      <c r="F697" s="2"/>
      <c r="G697" s="4"/>
      <c r="H697" s="4"/>
      <c r="I697" s="6"/>
      <c r="J697" s="2"/>
      <c r="K697" s="8"/>
      <c r="L697" s="8"/>
      <c r="M697" s="2"/>
      <c r="N697" s="2"/>
      <c r="O697" s="8"/>
      <c r="P697" s="8"/>
      <c r="Q697" s="2"/>
      <c r="R697" s="2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"/>
      <c r="B698" s="2"/>
      <c r="C698" s="241"/>
      <c r="D698" s="241"/>
      <c r="E698" s="2"/>
      <c r="F698" s="2"/>
      <c r="G698" s="4"/>
      <c r="H698" s="4"/>
      <c r="I698" s="6"/>
      <c r="J698" s="2"/>
      <c r="K698" s="8"/>
      <c r="L698" s="8"/>
      <c r="M698" s="2"/>
      <c r="N698" s="2"/>
      <c r="O698" s="8"/>
      <c r="P698" s="8"/>
      <c r="Q698" s="2"/>
      <c r="R698" s="2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"/>
      <c r="B699" s="2"/>
      <c r="C699" s="241"/>
      <c r="D699" s="241"/>
      <c r="E699" s="2"/>
      <c r="F699" s="2"/>
      <c r="G699" s="4"/>
      <c r="H699" s="4"/>
      <c r="I699" s="6"/>
      <c r="J699" s="2"/>
      <c r="K699" s="8"/>
      <c r="L699" s="8"/>
      <c r="M699" s="2"/>
      <c r="N699" s="2"/>
      <c r="O699" s="8"/>
      <c r="P699" s="8"/>
      <c r="Q699" s="2"/>
      <c r="R699" s="2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"/>
      <c r="B700" s="2"/>
      <c r="C700" s="241"/>
      <c r="D700" s="241"/>
      <c r="E700" s="2"/>
      <c r="F700" s="2"/>
      <c r="G700" s="4"/>
      <c r="H700" s="4"/>
      <c r="I700" s="6"/>
      <c r="J700" s="2"/>
      <c r="K700" s="8"/>
      <c r="L700" s="8"/>
      <c r="M700" s="2"/>
      <c r="N700" s="2"/>
      <c r="O700" s="8"/>
      <c r="P700" s="8"/>
      <c r="Q700" s="2"/>
      <c r="R700" s="2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"/>
      <c r="B701" s="2"/>
      <c r="C701" s="241"/>
      <c r="D701" s="241"/>
      <c r="E701" s="2"/>
      <c r="F701" s="2"/>
      <c r="G701" s="4"/>
      <c r="H701" s="4"/>
      <c r="I701" s="6"/>
      <c r="J701" s="2"/>
      <c r="K701" s="8"/>
      <c r="L701" s="8"/>
      <c r="M701" s="2"/>
      <c r="N701" s="2"/>
      <c r="O701" s="8"/>
      <c r="P701" s="8"/>
      <c r="Q701" s="2"/>
      <c r="R701" s="2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"/>
      <c r="B702" s="2"/>
      <c r="C702" s="241"/>
      <c r="D702" s="241"/>
      <c r="E702" s="2"/>
      <c r="F702" s="2"/>
      <c r="G702" s="4"/>
      <c r="H702" s="4"/>
      <c r="I702" s="6"/>
      <c r="J702" s="2"/>
      <c r="K702" s="8"/>
      <c r="L702" s="8"/>
      <c r="M702" s="2"/>
      <c r="N702" s="2"/>
      <c r="O702" s="8"/>
      <c r="P702" s="8"/>
      <c r="Q702" s="2"/>
      <c r="R702" s="2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"/>
      <c r="B703" s="2"/>
      <c r="C703" s="241"/>
      <c r="D703" s="241"/>
      <c r="E703" s="2"/>
      <c r="F703" s="2"/>
      <c r="G703" s="4"/>
      <c r="H703" s="4"/>
      <c r="I703" s="6"/>
      <c r="J703" s="2"/>
      <c r="K703" s="8"/>
      <c r="L703" s="8"/>
      <c r="M703" s="2"/>
      <c r="N703" s="2"/>
      <c r="O703" s="8"/>
      <c r="P703" s="8"/>
      <c r="Q703" s="2"/>
      <c r="R703" s="2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"/>
      <c r="B704" s="2"/>
      <c r="C704" s="241"/>
      <c r="D704" s="241"/>
      <c r="E704" s="2"/>
      <c r="F704" s="2"/>
      <c r="G704" s="4"/>
      <c r="H704" s="4"/>
      <c r="I704" s="6"/>
      <c r="J704" s="2"/>
      <c r="K704" s="8"/>
      <c r="L704" s="8"/>
      <c r="M704" s="2"/>
      <c r="N704" s="2"/>
      <c r="O704" s="8"/>
      <c r="P704" s="8"/>
      <c r="Q704" s="2"/>
      <c r="R704" s="2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"/>
      <c r="B705" s="2"/>
      <c r="C705" s="241"/>
      <c r="D705" s="241"/>
      <c r="E705" s="2"/>
      <c r="F705" s="2"/>
      <c r="G705" s="4"/>
      <c r="H705" s="4"/>
      <c r="I705" s="6"/>
      <c r="J705" s="2"/>
      <c r="K705" s="8"/>
      <c r="L705" s="8"/>
      <c r="M705" s="2"/>
      <c r="N705" s="2"/>
      <c r="O705" s="8"/>
      <c r="P705" s="8"/>
      <c r="Q705" s="2"/>
      <c r="R705" s="2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"/>
      <c r="B706" s="2"/>
      <c r="C706" s="241"/>
      <c r="D706" s="241"/>
      <c r="E706" s="2"/>
      <c r="F706" s="2"/>
      <c r="G706" s="4"/>
      <c r="H706" s="4"/>
      <c r="I706" s="6"/>
      <c r="J706" s="2"/>
      <c r="K706" s="8"/>
      <c r="L706" s="8"/>
      <c r="M706" s="2"/>
      <c r="N706" s="2"/>
      <c r="O706" s="8"/>
      <c r="P706" s="8"/>
      <c r="Q706" s="2"/>
      <c r="R706" s="2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"/>
      <c r="B707" s="2"/>
      <c r="C707" s="241"/>
      <c r="D707" s="241"/>
      <c r="E707" s="2"/>
      <c r="F707" s="2"/>
      <c r="G707" s="4"/>
      <c r="H707" s="4"/>
      <c r="I707" s="6"/>
      <c r="J707" s="2"/>
      <c r="K707" s="8"/>
      <c r="L707" s="8"/>
      <c r="M707" s="2"/>
      <c r="N707" s="2"/>
      <c r="O707" s="8"/>
      <c r="P707" s="8"/>
      <c r="Q707" s="2"/>
      <c r="R707" s="2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"/>
      <c r="B708" s="2"/>
      <c r="C708" s="241"/>
      <c r="D708" s="241"/>
      <c r="E708" s="2"/>
      <c r="F708" s="2"/>
      <c r="G708" s="4"/>
      <c r="H708" s="4"/>
      <c r="I708" s="6"/>
      <c r="J708" s="2"/>
      <c r="K708" s="8"/>
      <c r="L708" s="8"/>
      <c r="M708" s="2"/>
      <c r="N708" s="2"/>
      <c r="O708" s="8"/>
      <c r="P708" s="8"/>
      <c r="Q708" s="2"/>
      <c r="R708" s="2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"/>
      <c r="B709" s="2"/>
      <c r="C709" s="241"/>
      <c r="D709" s="241"/>
      <c r="E709" s="2"/>
      <c r="F709" s="2"/>
      <c r="G709" s="4"/>
      <c r="H709" s="4"/>
      <c r="I709" s="6"/>
      <c r="J709" s="2"/>
      <c r="K709" s="8"/>
      <c r="L709" s="8"/>
      <c r="M709" s="2"/>
      <c r="N709" s="2"/>
      <c r="O709" s="8"/>
      <c r="P709" s="8"/>
      <c r="Q709" s="2"/>
      <c r="R709" s="2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"/>
      <c r="B710" s="2"/>
      <c r="C710" s="241"/>
      <c r="D710" s="241"/>
      <c r="E710" s="2"/>
      <c r="F710" s="2"/>
      <c r="G710" s="4"/>
      <c r="H710" s="4"/>
      <c r="I710" s="6"/>
      <c r="J710" s="2"/>
      <c r="K710" s="8"/>
      <c r="L710" s="8"/>
      <c r="M710" s="2"/>
      <c r="N710" s="2"/>
      <c r="O710" s="8"/>
      <c r="P710" s="8"/>
      <c r="Q710" s="2"/>
      <c r="R710" s="2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"/>
      <c r="B711" s="2"/>
      <c r="C711" s="241"/>
      <c r="D711" s="241"/>
      <c r="E711" s="2"/>
      <c r="F711" s="2"/>
      <c r="G711" s="4"/>
      <c r="H711" s="4"/>
      <c r="I711" s="6"/>
      <c r="J711" s="2"/>
      <c r="K711" s="8"/>
      <c r="L711" s="8"/>
      <c r="M711" s="2"/>
      <c r="N711" s="2"/>
      <c r="O711" s="8"/>
      <c r="P711" s="8"/>
      <c r="Q711" s="2"/>
      <c r="R711" s="2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"/>
      <c r="B712" s="2"/>
      <c r="C712" s="241"/>
      <c r="D712" s="241"/>
      <c r="E712" s="2"/>
      <c r="F712" s="2"/>
      <c r="G712" s="4"/>
      <c r="H712" s="4"/>
      <c r="I712" s="6"/>
      <c r="J712" s="2"/>
      <c r="K712" s="8"/>
      <c r="L712" s="8"/>
      <c r="M712" s="2"/>
      <c r="N712" s="2"/>
      <c r="O712" s="8"/>
      <c r="P712" s="8"/>
      <c r="Q712" s="2"/>
      <c r="R712" s="2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"/>
      <c r="B713" s="2"/>
      <c r="C713" s="241"/>
      <c r="D713" s="241"/>
      <c r="E713" s="2"/>
      <c r="F713" s="2"/>
      <c r="G713" s="4"/>
      <c r="H713" s="4"/>
      <c r="I713" s="6"/>
      <c r="J713" s="2"/>
      <c r="K713" s="8"/>
      <c r="L713" s="8"/>
      <c r="M713" s="2"/>
      <c r="N713" s="2"/>
      <c r="O713" s="8"/>
      <c r="P713" s="8"/>
      <c r="Q713" s="2"/>
      <c r="R713" s="2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"/>
      <c r="B714" s="2"/>
      <c r="C714" s="241"/>
      <c r="D714" s="241"/>
      <c r="E714" s="2"/>
      <c r="F714" s="2"/>
      <c r="G714" s="4"/>
      <c r="H714" s="4"/>
      <c r="I714" s="6"/>
      <c r="J714" s="2"/>
      <c r="K714" s="8"/>
      <c r="L714" s="8"/>
      <c r="M714" s="2"/>
      <c r="N714" s="2"/>
      <c r="O714" s="8"/>
      <c r="P714" s="8"/>
      <c r="Q714" s="2"/>
      <c r="R714" s="2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"/>
      <c r="B715" s="2"/>
      <c r="C715" s="241"/>
      <c r="D715" s="241"/>
      <c r="E715" s="2"/>
      <c r="F715" s="2"/>
      <c r="G715" s="4"/>
      <c r="H715" s="4"/>
      <c r="I715" s="6"/>
      <c r="J715" s="2"/>
      <c r="K715" s="8"/>
      <c r="L715" s="8"/>
      <c r="M715" s="2"/>
      <c r="N715" s="2"/>
      <c r="O715" s="8"/>
      <c r="P715" s="8"/>
      <c r="Q715" s="2"/>
      <c r="R715" s="2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"/>
      <c r="B716" s="2"/>
      <c r="C716" s="241"/>
      <c r="D716" s="241"/>
      <c r="E716" s="2"/>
      <c r="F716" s="2"/>
      <c r="G716" s="4"/>
      <c r="H716" s="4"/>
      <c r="I716" s="6"/>
      <c r="J716" s="2"/>
      <c r="K716" s="8"/>
      <c r="L716" s="8"/>
      <c r="M716" s="2"/>
      <c r="N716" s="2"/>
      <c r="O716" s="8"/>
      <c r="P716" s="8"/>
      <c r="Q716" s="2"/>
      <c r="R716" s="2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"/>
      <c r="B717" s="2"/>
      <c r="C717" s="241"/>
      <c r="D717" s="241"/>
      <c r="E717" s="2"/>
      <c r="F717" s="2"/>
      <c r="G717" s="4"/>
      <c r="H717" s="4"/>
      <c r="I717" s="6"/>
      <c r="J717" s="2"/>
      <c r="K717" s="8"/>
      <c r="L717" s="8"/>
      <c r="M717" s="2"/>
      <c r="N717" s="2"/>
      <c r="O717" s="8"/>
      <c r="P717" s="8"/>
      <c r="Q717" s="2"/>
      <c r="R717" s="2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"/>
      <c r="B718" s="2"/>
      <c r="C718" s="241"/>
      <c r="D718" s="241"/>
      <c r="E718" s="2"/>
      <c r="F718" s="2"/>
      <c r="G718" s="4"/>
      <c r="H718" s="4"/>
      <c r="I718" s="6"/>
      <c r="J718" s="2"/>
      <c r="K718" s="8"/>
      <c r="L718" s="8"/>
      <c r="M718" s="2"/>
      <c r="N718" s="2"/>
      <c r="O718" s="8"/>
      <c r="P718" s="8"/>
      <c r="Q718" s="2"/>
      <c r="R718" s="2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"/>
      <c r="B719" s="2"/>
      <c r="C719" s="241"/>
      <c r="D719" s="241"/>
      <c r="E719" s="2"/>
      <c r="F719" s="2"/>
      <c r="G719" s="4"/>
      <c r="H719" s="4"/>
      <c r="I719" s="6"/>
      <c r="J719" s="2"/>
      <c r="K719" s="8"/>
      <c r="L719" s="8"/>
      <c r="M719" s="2"/>
      <c r="N719" s="2"/>
      <c r="O719" s="8"/>
      <c r="P719" s="8"/>
      <c r="Q719" s="2"/>
      <c r="R719" s="2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"/>
      <c r="B720" s="2"/>
      <c r="C720" s="241"/>
      <c r="D720" s="241"/>
      <c r="E720" s="2"/>
      <c r="F720" s="2"/>
      <c r="G720" s="4"/>
      <c r="H720" s="4"/>
      <c r="I720" s="6"/>
      <c r="J720" s="2"/>
      <c r="K720" s="8"/>
      <c r="L720" s="8"/>
      <c r="M720" s="2"/>
      <c r="N720" s="2"/>
      <c r="O720" s="8"/>
      <c r="P720" s="8"/>
      <c r="Q720" s="2"/>
      <c r="R720" s="2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"/>
      <c r="B721" s="2"/>
      <c r="C721" s="241"/>
      <c r="D721" s="241"/>
      <c r="E721" s="2"/>
      <c r="F721" s="2"/>
      <c r="G721" s="4"/>
      <c r="H721" s="4"/>
      <c r="I721" s="6"/>
      <c r="J721" s="2"/>
      <c r="K721" s="8"/>
      <c r="L721" s="8"/>
      <c r="M721" s="2"/>
      <c r="N721" s="2"/>
      <c r="O721" s="8"/>
      <c r="P721" s="8"/>
      <c r="Q721" s="2"/>
      <c r="R721" s="2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"/>
      <c r="B722" s="2"/>
      <c r="C722" s="241"/>
      <c r="D722" s="241"/>
      <c r="E722" s="2"/>
      <c r="F722" s="2"/>
      <c r="G722" s="4"/>
      <c r="H722" s="4"/>
      <c r="I722" s="6"/>
      <c r="J722" s="2"/>
      <c r="K722" s="8"/>
      <c r="L722" s="8"/>
      <c r="M722" s="2"/>
      <c r="N722" s="2"/>
      <c r="O722" s="8"/>
      <c r="P722" s="8"/>
      <c r="Q722" s="2"/>
      <c r="R722" s="2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"/>
      <c r="B723" s="2"/>
      <c r="C723" s="241"/>
      <c r="D723" s="241"/>
      <c r="E723" s="2"/>
      <c r="F723" s="2"/>
      <c r="G723" s="4"/>
      <c r="H723" s="4"/>
      <c r="I723" s="6"/>
      <c r="J723" s="2"/>
      <c r="K723" s="8"/>
      <c r="L723" s="8"/>
      <c r="M723" s="2"/>
      <c r="N723" s="2"/>
      <c r="O723" s="8"/>
      <c r="P723" s="8"/>
      <c r="Q723" s="2"/>
      <c r="R723" s="2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"/>
      <c r="B724" s="2"/>
      <c r="C724" s="241"/>
      <c r="D724" s="241"/>
      <c r="E724" s="2"/>
      <c r="F724" s="2"/>
      <c r="G724" s="4"/>
      <c r="H724" s="4"/>
      <c r="I724" s="6"/>
      <c r="J724" s="2"/>
      <c r="K724" s="8"/>
      <c r="L724" s="8"/>
      <c r="M724" s="2"/>
      <c r="N724" s="2"/>
      <c r="O724" s="8"/>
      <c r="P724" s="8"/>
      <c r="Q724" s="2"/>
      <c r="R724" s="2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"/>
      <c r="B725" s="2"/>
      <c r="C725" s="241"/>
      <c r="D725" s="241"/>
      <c r="E725" s="2"/>
      <c r="F725" s="2"/>
      <c r="G725" s="4"/>
      <c r="H725" s="4"/>
      <c r="I725" s="6"/>
      <c r="J725" s="2"/>
      <c r="K725" s="8"/>
      <c r="L725" s="8"/>
      <c r="M725" s="2"/>
      <c r="N725" s="2"/>
      <c r="O725" s="8"/>
      <c r="P725" s="8"/>
      <c r="Q725" s="2"/>
      <c r="R725" s="2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"/>
      <c r="B726" s="2"/>
      <c r="C726" s="241"/>
      <c r="D726" s="241"/>
      <c r="E726" s="2"/>
      <c r="F726" s="2"/>
      <c r="G726" s="4"/>
      <c r="H726" s="4"/>
      <c r="I726" s="6"/>
      <c r="J726" s="2"/>
      <c r="K726" s="8"/>
      <c r="L726" s="8"/>
      <c r="M726" s="2"/>
      <c r="N726" s="2"/>
      <c r="O726" s="8"/>
      <c r="P726" s="8"/>
      <c r="Q726" s="2"/>
      <c r="R726" s="2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"/>
      <c r="B727" s="2"/>
      <c r="C727" s="241"/>
      <c r="D727" s="241"/>
      <c r="E727" s="2"/>
      <c r="F727" s="2"/>
      <c r="G727" s="4"/>
      <c r="H727" s="4"/>
      <c r="I727" s="6"/>
      <c r="J727" s="2"/>
      <c r="K727" s="8"/>
      <c r="L727" s="8"/>
      <c r="M727" s="2"/>
      <c r="N727" s="2"/>
      <c r="O727" s="8"/>
      <c r="P727" s="8"/>
      <c r="Q727" s="2"/>
      <c r="R727" s="2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"/>
      <c r="B728" s="2"/>
      <c r="C728" s="241"/>
      <c r="D728" s="241"/>
      <c r="E728" s="2"/>
      <c r="F728" s="2"/>
      <c r="G728" s="4"/>
      <c r="H728" s="4"/>
      <c r="I728" s="6"/>
      <c r="J728" s="2"/>
      <c r="K728" s="8"/>
      <c r="L728" s="8"/>
      <c r="M728" s="2"/>
      <c r="N728" s="2"/>
      <c r="O728" s="8"/>
      <c r="P728" s="8"/>
      <c r="Q728" s="2"/>
      <c r="R728" s="2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"/>
      <c r="B729" s="2"/>
      <c r="C729" s="241"/>
      <c r="D729" s="241"/>
      <c r="E729" s="2"/>
      <c r="F729" s="2"/>
      <c r="G729" s="4"/>
      <c r="H729" s="4"/>
      <c r="I729" s="6"/>
      <c r="J729" s="2"/>
      <c r="K729" s="8"/>
      <c r="L729" s="8"/>
      <c r="M729" s="2"/>
      <c r="N729" s="2"/>
      <c r="O729" s="8"/>
      <c r="P729" s="8"/>
      <c r="Q729" s="2"/>
      <c r="R729" s="2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"/>
      <c r="B730" s="2"/>
      <c r="C730" s="241"/>
      <c r="D730" s="241"/>
      <c r="E730" s="2"/>
      <c r="F730" s="2"/>
      <c r="G730" s="4"/>
      <c r="H730" s="4"/>
      <c r="I730" s="6"/>
      <c r="J730" s="2"/>
      <c r="K730" s="8"/>
      <c r="L730" s="8"/>
      <c r="M730" s="2"/>
      <c r="N730" s="2"/>
      <c r="O730" s="8"/>
      <c r="P730" s="8"/>
      <c r="Q730" s="2"/>
      <c r="R730" s="2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"/>
      <c r="B731" s="2"/>
      <c r="C731" s="241"/>
      <c r="D731" s="241"/>
      <c r="E731" s="2"/>
      <c r="F731" s="2"/>
      <c r="G731" s="4"/>
      <c r="H731" s="4"/>
      <c r="I731" s="6"/>
      <c r="J731" s="2"/>
      <c r="K731" s="8"/>
      <c r="L731" s="8"/>
      <c r="M731" s="2"/>
      <c r="N731" s="2"/>
      <c r="O731" s="8"/>
      <c r="P731" s="8"/>
      <c r="Q731" s="2"/>
      <c r="R731" s="2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"/>
      <c r="B732" s="2"/>
      <c r="C732" s="241"/>
      <c r="D732" s="241"/>
      <c r="E732" s="2"/>
      <c r="F732" s="2"/>
      <c r="G732" s="4"/>
      <c r="H732" s="4"/>
      <c r="I732" s="6"/>
      <c r="J732" s="2"/>
      <c r="K732" s="8"/>
      <c r="L732" s="8"/>
      <c r="M732" s="2"/>
      <c r="N732" s="2"/>
      <c r="O732" s="8"/>
      <c r="P732" s="8"/>
      <c r="Q732" s="2"/>
      <c r="R732" s="2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"/>
      <c r="B733" s="2"/>
      <c r="C733" s="241"/>
      <c r="D733" s="241"/>
      <c r="E733" s="2"/>
      <c r="F733" s="2"/>
      <c r="G733" s="4"/>
      <c r="H733" s="4"/>
      <c r="I733" s="6"/>
      <c r="J733" s="2"/>
      <c r="K733" s="8"/>
      <c r="L733" s="8"/>
      <c r="M733" s="2"/>
      <c r="N733" s="2"/>
      <c r="O733" s="8"/>
      <c r="P733" s="8"/>
      <c r="Q733" s="2"/>
      <c r="R733" s="2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"/>
      <c r="B734" s="2"/>
      <c r="C734" s="241"/>
      <c r="D734" s="241"/>
      <c r="E734" s="2"/>
      <c r="F734" s="2"/>
      <c r="G734" s="4"/>
      <c r="H734" s="4"/>
      <c r="I734" s="6"/>
      <c r="J734" s="2"/>
      <c r="K734" s="8"/>
      <c r="L734" s="8"/>
      <c r="M734" s="2"/>
      <c r="N734" s="2"/>
      <c r="O734" s="8"/>
      <c r="P734" s="8"/>
      <c r="Q734" s="2"/>
      <c r="R734" s="2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"/>
      <c r="B735" s="2"/>
      <c r="C735" s="241"/>
      <c r="D735" s="241"/>
      <c r="E735" s="2"/>
      <c r="F735" s="2"/>
      <c r="G735" s="4"/>
      <c r="H735" s="4"/>
      <c r="I735" s="6"/>
      <c r="J735" s="2"/>
      <c r="K735" s="8"/>
      <c r="L735" s="8"/>
      <c r="M735" s="2"/>
      <c r="N735" s="2"/>
      <c r="O735" s="8"/>
      <c r="P735" s="8"/>
      <c r="Q735" s="2"/>
      <c r="R735" s="2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"/>
      <c r="B736" s="2"/>
      <c r="C736" s="241"/>
      <c r="D736" s="241"/>
      <c r="E736" s="2"/>
      <c r="F736" s="2"/>
      <c r="G736" s="4"/>
      <c r="H736" s="4"/>
      <c r="I736" s="6"/>
      <c r="J736" s="2"/>
      <c r="K736" s="8"/>
      <c r="L736" s="8"/>
      <c r="M736" s="2"/>
      <c r="N736" s="2"/>
      <c r="O736" s="8"/>
      <c r="P736" s="8"/>
      <c r="Q736" s="2"/>
      <c r="R736" s="2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"/>
      <c r="B737" s="2"/>
      <c r="C737" s="241"/>
      <c r="D737" s="241"/>
      <c r="E737" s="2"/>
      <c r="F737" s="2"/>
      <c r="G737" s="4"/>
      <c r="H737" s="4"/>
      <c r="I737" s="6"/>
      <c r="J737" s="2"/>
      <c r="K737" s="8"/>
      <c r="L737" s="8"/>
      <c r="M737" s="2"/>
      <c r="N737" s="2"/>
      <c r="O737" s="8"/>
      <c r="P737" s="8"/>
      <c r="Q737" s="2"/>
      <c r="R737" s="2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"/>
      <c r="B738" s="2"/>
      <c r="C738" s="241"/>
      <c r="D738" s="241"/>
      <c r="E738" s="2"/>
      <c r="F738" s="2"/>
      <c r="G738" s="4"/>
      <c r="H738" s="4"/>
      <c r="I738" s="6"/>
      <c r="J738" s="2"/>
      <c r="K738" s="8"/>
      <c r="L738" s="8"/>
      <c r="M738" s="2"/>
      <c r="N738" s="2"/>
      <c r="O738" s="8"/>
      <c r="P738" s="8"/>
      <c r="Q738" s="2"/>
      <c r="R738" s="2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"/>
      <c r="B739" s="2"/>
      <c r="C739" s="241"/>
      <c r="D739" s="241"/>
      <c r="E739" s="2"/>
      <c r="F739" s="2"/>
      <c r="G739" s="4"/>
      <c r="H739" s="4"/>
      <c r="I739" s="6"/>
      <c r="J739" s="2"/>
      <c r="K739" s="8"/>
      <c r="L739" s="8"/>
      <c r="M739" s="2"/>
      <c r="N739" s="2"/>
      <c r="O739" s="8"/>
      <c r="P739" s="8"/>
      <c r="Q739" s="2"/>
      <c r="R739" s="2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"/>
      <c r="B740" s="2"/>
      <c r="C740" s="241"/>
      <c r="D740" s="241"/>
      <c r="E740" s="2"/>
      <c r="F740" s="2"/>
      <c r="G740" s="4"/>
      <c r="H740" s="4"/>
      <c r="I740" s="6"/>
      <c r="J740" s="2"/>
      <c r="K740" s="8"/>
      <c r="L740" s="8"/>
      <c r="M740" s="2"/>
      <c r="N740" s="2"/>
      <c r="O740" s="8"/>
      <c r="P740" s="8"/>
      <c r="Q740" s="2"/>
      <c r="R740" s="2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"/>
      <c r="B741" s="2"/>
      <c r="C741" s="241"/>
      <c r="D741" s="241"/>
      <c r="E741" s="2"/>
      <c r="F741" s="2"/>
      <c r="G741" s="4"/>
      <c r="H741" s="4"/>
      <c r="I741" s="6"/>
      <c r="J741" s="2"/>
      <c r="K741" s="8"/>
      <c r="L741" s="8"/>
      <c r="M741" s="2"/>
      <c r="N741" s="2"/>
      <c r="O741" s="8"/>
      <c r="P741" s="8"/>
      <c r="Q741" s="2"/>
      <c r="R741" s="2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"/>
      <c r="B742" s="2"/>
      <c r="C742" s="241"/>
      <c r="D742" s="241"/>
      <c r="E742" s="2"/>
      <c r="F742" s="2"/>
      <c r="G742" s="4"/>
      <c r="H742" s="4"/>
      <c r="I742" s="6"/>
      <c r="J742" s="2"/>
      <c r="K742" s="8"/>
      <c r="L742" s="8"/>
      <c r="M742" s="2"/>
      <c r="N742" s="2"/>
      <c r="O742" s="8"/>
      <c r="P742" s="8"/>
      <c r="Q742" s="2"/>
      <c r="R742" s="2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"/>
      <c r="B743" s="2"/>
      <c r="C743" s="241"/>
      <c r="D743" s="241"/>
      <c r="E743" s="2"/>
      <c r="F743" s="2"/>
      <c r="G743" s="4"/>
      <c r="H743" s="4"/>
      <c r="I743" s="6"/>
      <c r="J743" s="2"/>
      <c r="K743" s="8"/>
      <c r="L743" s="8"/>
      <c r="M743" s="2"/>
      <c r="N743" s="2"/>
      <c r="O743" s="8"/>
      <c r="P743" s="8"/>
      <c r="Q743" s="2"/>
      <c r="R743" s="2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"/>
      <c r="B744" s="2"/>
      <c r="C744" s="241"/>
      <c r="D744" s="241"/>
      <c r="E744" s="2"/>
      <c r="F744" s="2"/>
      <c r="G744" s="4"/>
      <c r="H744" s="4"/>
      <c r="I744" s="6"/>
      <c r="J744" s="2"/>
      <c r="K744" s="8"/>
      <c r="L744" s="8"/>
      <c r="M744" s="2"/>
      <c r="N744" s="2"/>
      <c r="O744" s="8"/>
      <c r="P744" s="8"/>
      <c r="Q744" s="2"/>
      <c r="R744" s="2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"/>
      <c r="B745" s="2"/>
      <c r="C745" s="241"/>
      <c r="D745" s="241"/>
      <c r="E745" s="2"/>
      <c r="F745" s="2"/>
      <c r="G745" s="4"/>
      <c r="H745" s="4"/>
      <c r="I745" s="6"/>
      <c r="J745" s="2"/>
      <c r="K745" s="8"/>
      <c r="L745" s="8"/>
      <c r="M745" s="2"/>
      <c r="N745" s="2"/>
      <c r="O745" s="8"/>
      <c r="P745" s="8"/>
      <c r="Q745" s="2"/>
      <c r="R745" s="2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"/>
      <c r="B746" s="2"/>
      <c r="C746" s="241"/>
      <c r="D746" s="241"/>
      <c r="E746" s="2"/>
      <c r="F746" s="2"/>
      <c r="G746" s="4"/>
      <c r="H746" s="4"/>
      <c r="I746" s="6"/>
      <c r="J746" s="2"/>
      <c r="K746" s="8"/>
      <c r="L746" s="8"/>
      <c r="M746" s="2"/>
      <c r="N746" s="2"/>
      <c r="O746" s="8"/>
      <c r="P746" s="8"/>
      <c r="Q746" s="2"/>
      <c r="R746" s="2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"/>
      <c r="B747" s="2"/>
      <c r="C747" s="241"/>
      <c r="D747" s="241"/>
      <c r="E747" s="2"/>
      <c r="F747" s="2"/>
      <c r="G747" s="4"/>
      <c r="H747" s="4"/>
      <c r="I747" s="6"/>
      <c r="J747" s="2"/>
      <c r="K747" s="8"/>
      <c r="L747" s="8"/>
      <c r="M747" s="2"/>
      <c r="N747" s="2"/>
      <c r="O747" s="8"/>
      <c r="P747" s="8"/>
      <c r="Q747" s="2"/>
      <c r="R747" s="2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"/>
      <c r="B748" s="2"/>
      <c r="C748" s="241"/>
      <c r="D748" s="241"/>
      <c r="E748" s="2"/>
      <c r="F748" s="2"/>
      <c r="G748" s="4"/>
      <c r="H748" s="4"/>
      <c r="I748" s="6"/>
      <c r="J748" s="2"/>
      <c r="K748" s="8"/>
      <c r="L748" s="8"/>
      <c r="M748" s="2"/>
      <c r="N748" s="2"/>
      <c r="O748" s="8"/>
      <c r="P748" s="8"/>
      <c r="Q748" s="2"/>
      <c r="R748" s="2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"/>
      <c r="B749" s="2"/>
      <c r="C749" s="241"/>
      <c r="D749" s="241"/>
      <c r="E749" s="2"/>
      <c r="F749" s="2"/>
      <c r="G749" s="4"/>
      <c r="H749" s="4"/>
      <c r="I749" s="6"/>
      <c r="J749" s="2"/>
      <c r="K749" s="8"/>
      <c r="L749" s="8"/>
      <c r="M749" s="2"/>
      <c r="N749" s="2"/>
      <c r="O749" s="8"/>
      <c r="P749" s="8"/>
      <c r="Q749" s="2"/>
      <c r="R749" s="2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"/>
      <c r="B750" s="2"/>
      <c r="C750" s="241"/>
      <c r="D750" s="241"/>
      <c r="E750" s="2"/>
      <c r="F750" s="2"/>
      <c r="G750" s="4"/>
      <c r="H750" s="4"/>
      <c r="I750" s="6"/>
      <c r="J750" s="2"/>
      <c r="K750" s="8"/>
      <c r="L750" s="8"/>
      <c r="M750" s="2"/>
      <c r="N750" s="2"/>
      <c r="O750" s="8"/>
      <c r="P750" s="8"/>
      <c r="Q750" s="2"/>
      <c r="R750" s="2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"/>
      <c r="B751" s="2"/>
      <c r="C751" s="241"/>
      <c r="D751" s="241"/>
      <c r="E751" s="2"/>
      <c r="F751" s="2"/>
      <c r="G751" s="4"/>
      <c r="H751" s="4"/>
      <c r="I751" s="6"/>
      <c r="J751" s="2"/>
      <c r="K751" s="8"/>
      <c r="L751" s="8"/>
      <c r="M751" s="2"/>
      <c r="N751" s="2"/>
      <c r="O751" s="8"/>
      <c r="P751" s="8"/>
      <c r="Q751" s="2"/>
      <c r="R751" s="2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"/>
      <c r="B752" s="2"/>
      <c r="C752" s="241"/>
      <c r="D752" s="241"/>
      <c r="E752" s="2"/>
      <c r="F752" s="2"/>
      <c r="G752" s="4"/>
      <c r="H752" s="4"/>
      <c r="I752" s="6"/>
      <c r="J752" s="2"/>
      <c r="K752" s="8"/>
      <c r="L752" s="8"/>
      <c r="M752" s="2"/>
      <c r="N752" s="2"/>
      <c r="O752" s="8"/>
      <c r="P752" s="8"/>
      <c r="Q752" s="2"/>
      <c r="R752" s="2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"/>
      <c r="B753" s="2"/>
      <c r="C753" s="241"/>
      <c r="D753" s="241"/>
      <c r="E753" s="2"/>
      <c r="F753" s="2"/>
      <c r="G753" s="4"/>
      <c r="H753" s="4"/>
      <c r="I753" s="6"/>
      <c r="J753" s="2"/>
      <c r="K753" s="8"/>
      <c r="L753" s="8"/>
      <c r="M753" s="2"/>
      <c r="N753" s="2"/>
      <c r="O753" s="8"/>
      <c r="P753" s="8"/>
      <c r="Q753" s="2"/>
      <c r="R753" s="2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"/>
      <c r="B754" s="2"/>
      <c r="C754" s="241"/>
      <c r="D754" s="241"/>
      <c r="E754" s="2"/>
      <c r="F754" s="2"/>
      <c r="G754" s="4"/>
      <c r="H754" s="4"/>
      <c r="I754" s="6"/>
      <c r="J754" s="2"/>
      <c r="K754" s="8"/>
      <c r="L754" s="8"/>
      <c r="M754" s="2"/>
      <c r="N754" s="2"/>
      <c r="O754" s="8"/>
      <c r="P754" s="8"/>
      <c r="Q754" s="2"/>
      <c r="R754" s="2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"/>
      <c r="B755" s="2"/>
      <c r="C755" s="241"/>
      <c r="D755" s="241"/>
      <c r="E755" s="2"/>
      <c r="F755" s="2"/>
      <c r="G755" s="4"/>
      <c r="H755" s="4"/>
      <c r="I755" s="6"/>
      <c r="J755" s="2"/>
      <c r="K755" s="8"/>
      <c r="L755" s="8"/>
      <c r="M755" s="2"/>
      <c r="N755" s="2"/>
      <c r="O755" s="8"/>
      <c r="P755" s="8"/>
      <c r="Q755" s="2"/>
      <c r="R755" s="2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"/>
      <c r="B756" s="2"/>
      <c r="C756" s="241"/>
      <c r="D756" s="241"/>
      <c r="E756" s="2"/>
      <c r="F756" s="2"/>
      <c r="G756" s="4"/>
      <c r="H756" s="4"/>
      <c r="I756" s="6"/>
      <c r="J756" s="2"/>
      <c r="K756" s="8"/>
      <c r="L756" s="8"/>
      <c r="M756" s="2"/>
      <c r="N756" s="2"/>
      <c r="O756" s="8"/>
      <c r="P756" s="8"/>
      <c r="Q756" s="2"/>
      <c r="R756" s="2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"/>
      <c r="B757" s="2"/>
      <c r="C757" s="241"/>
      <c r="D757" s="241"/>
      <c r="E757" s="2"/>
      <c r="F757" s="2"/>
      <c r="G757" s="4"/>
      <c r="H757" s="4"/>
      <c r="I757" s="6"/>
      <c r="J757" s="2"/>
      <c r="K757" s="8"/>
      <c r="L757" s="8"/>
      <c r="M757" s="2"/>
      <c r="N757" s="2"/>
      <c r="O757" s="8"/>
      <c r="P757" s="8"/>
      <c r="Q757" s="2"/>
      <c r="R757" s="2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"/>
      <c r="B758" s="2"/>
      <c r="C758" s="241"/>
      <c r="D758" s="241"/>
      <c r="E758" s="2"/>
      <c r="F758" s="2"/>
      <c r="G758" s="4"/>
      <c r="H758" s="4"/>
      <c r="I758" s="6"/>
      <c r="J758" s="2"/>
      <c r="K758" s="8"/>
      <c r="L758" s="8"/>
      <c r="M758" s="2"/>
      <c r="N758" s="2"/>
      <c r="O758" s="8"/>
      <c r="P758" s="8"/>
      <c r="Q758" s="2"/>
      <c r="R758" s="2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"/>
      <c r="B759" s="2"/>
      <c r="C759" s="241"/>
      <c r="D759" s="241"/>
      <c r="E759" s="2"/>
      <c r="F759" s="2"/>
      <c r="G759" s="4"/>
      <c r="H759" s="4"/>
      <c r="I759" s="6"/>
      <c r="J759" s="2"/>
      <c r="K759" s="8"/>
      <c r="L759" s="8"/>
      <c r="M759" s="2"/>
      <c r="N759" s="2"/>
      <c r="O759" s="8"/>
      <c r="P759" s="8"/>
      <c r="Q759" s="2"/>
      <c r="R759" s="2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"/>
      <c r="B760" s="2"/>
      <c r="C760" s="241"/>
      <c r="D760" s="241"/>
      <c r="E760" s="2"/>
      <c r="F760" s="2"/>
      <c r="G760" s="4"/>
      <c r="H760" s="4"/>
      <c r="I760" s="6"/>
      <c r="J760" s="2"/>
      <c r="K760" s="8"/>
      <c r="L760" s="8"/>
      <c r="M760" s="2"/>
      <c r="N760" s="2"/>
      <c r="O760" s="8"/>
      <c r="P760" s="8"/>
      <c r="Q760" s="2"/>
      <c r="R760" s="2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"/>
      <c r="B761" s="2"/>
      <c r="C761" s="241"/>
      <c r="D761" s="241"/>
      <c r="E761" s="2"/>
      <c r="F761" s="2"/>
      <c r="G761" s="4"/>
      <c r="H761" s="4"/>
      <c r="I761" s="6"/>
      <c r="J761" s="2"/>
      <c r="K761" s="8"/>
      <c r="L761" s="8"/>
      <c r="M761" s="2"/>
      <c r="N761" s="2"/>
      <c r="O761" s="8"/>
      <c r="P761" s="8"/>
      <c r="Q761" s="2"/>
      <c r="R761" s="2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"/>
      <c r="B762" s="2"/>
      <c r="C762" s="241"/>
      <c r="D762" s="241"/>
      <c r="E762" s="2"/>
      <c r="F762" s="2"/>
      <c r="G762" s="4"/>
      <c r="H762" s="4"/>
      <c r="I762" s="6"/>
      <c r="J762" s="2"/>
      <c r="K762" s="8"/>
      <c r="L762" s="8"/>
      <c r="M762" s="2"/>
      <c r="N762" s="2"/>
      <c r="O762" s="8"/>
      <c r="P762" s="8"/>
      <c r="Q762" s="2"/>
      <c r="R762" s="2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"/>
      <c r="B763" s="2"/>
      <c r="C763" s="241"/>
      <c r="D763" s="241"/>
      <c r="E763" s="2"/>
      <c r="F763" s="2"/>
      <c r="G763" s="4"/>
      <c r="H763" s="4"/>
      <c r="I763" s="6"/>
      <c r="J763" s="2"/>
      <c r="K763" s="8"/>
      <c r="L763" s="8"/>
      <c r="M763" s="2"/>
      <c r="N763" s="2"/>
      <c r="O763" s="8"/>
      <c r="P763" s="8"/>
      <c r="Q763" s="2"/>
      <c r="R763" s="2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"/>
      <c r="B764" s="2"/>
      <c r="C764" s="241"/>
      <c r="D764" s="241"/>
      <c r="E764" s="2"/>
      <c r="F764" s="2"/>
      <c r="G764" s="4"/>
      <c r="H764" s="4"/>
      <c r="I764" s="6"/>
      <c r="J764" s="2"/>
      <c r="K764" s="8"/>
      <c r="L764" s="8"/>
      <c r="M764" s="2"/>
      <c r="N764" s="2"/>
      <c r="O764" s="8"/>
      <c r="P764" s="8"/>
      <c r="Q764" s="2"/>
      <c r="R764" s="2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"/>
      <c r="B765" s="2"/>
      <c r="C765" s="241"/>
      <c r="D765" s="241"/>
      <c r="E765" s="2"/>
      <c r="F765" s="2"/>
      <c r="G765" s="4"/>
      <c r="H765" s="4"/>
      <c r="I765" s="6"/>
      <c r="J765" s="2"/>
      <c r="K765" s="8"/>
      <c r="L765" s="8"/>
      <c r="M765" s="2"/>
      <c r="N765" s="2"/>
      <c r="O765" s="8"/>
      <c r="P765" s="8"/>
      <c r="Q765" s="2"/>
      <c r="R765" s="2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"/>
      <c r="B766" s="2"/>
      <c r="C766" s="241"/>
      <c r="D766" s="241"/>
      <c r="E766" s="2"/>
      <c r="F766" s="2"/>
      <c r="G766" s="4"/>
      <c r="H766" s="4"/>
      <c r="I766" s="6"/>
      <c r="J766" s="2"/>
      <c r="K766" s="8"/>
      <c r="L766" s="8"/>
      <c r="M766" s="2"/>
      <c r="N766" s="2"/>
      <c r="O766" s="8"/>
      <c r="P766" s="8"/>
      <c r="Q766" s="2"/>
      <c r="R766" s="2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"/>
      <c r="B767" s="2"/>
      <c r="C767" s="241"/>
      <c r="D767" s="241"/>
      <c r="E767" s="2"/>
      <c r="F767" s="2"/>
      <c r="G767" s="4"/>
      <c r="H767" s="4"/>
      <c r="I767" s="6"/>
      <c r="J767" s="2"/>
      <c r="K767" s="8"/>
      <c r="L767" s="8"/>
      <c r="M767" s="2"/>
      <c r="N767" s="2"/>
      <c r="O767" s="8"/>
      <c r="P767" s="8"/>
      <c r="Q767" s="2"/>
      <c r="R767" s="2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"/>
      <c r="B768" s="2"/>
      <c r="C768" s="241"/>
      <c r="D768" s="241"/>
      <c r="E768" s="2"/>
      <c r="F768" s="2"/>
      <c r="G768" s="4"/>
      <c r="H768" s="4"/>
      <c r="I768" s="6"/>
      <c r="J768" s="2"/>
      <c r="K768" s="8"/>
      <c r="L768" s="8"/>
      <c r="M768" s="2"/>
      <c r="N768" s="2"/>
      <c r="O768" s="8"/>
      <c r="P768" s="8"/>
      <c r="Q768" s="2"/>
      <c r="R768" s="2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"/>
      <c r="B769" s="2"/>
      <c r="C769" s="241"/>
      <c r="D769" s="241"/>
      <c r="E769" s="2"/>
      <c r="F769" s="2"/>
      <c r="G769" s="4"/>
      <c r="H769" s="4"/>
      <c r="I769" s="6"/>
      <c r="J769" s="2"/>
      <c r="K769" s="8"/>
      <c r="L769" s="8"/>
      <c r="M769" s="2"/>
      <c r="N769" s="2"/>
      <c r="O769" s="8"/>
      <c r="P769" s="8"/>
      <c r="Q769" s="2"/>
      <c r="R769" s="2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"/>
      <c r="B770" s="2"/>
      <c r="C770" s="241"/>
      <c r="D770" s="241"/>
      <c r="E770" s="2"/>
      <c r="F770" s="2"/>
      <c r="G770" s="4"/>
      <c r="H770" s="4"/>
      <c r="I770" s="6"/>
      <c r="J770" s="2"/>
      <c r="K770" s="8"/>
      <c r="L770" s="8"/>
      <c r="M770" s="2"/>
      <c r="N770" s="2"/>
      <c r="O770" s="8"/>
      <c r="P770" s="8"/>
      <c r="Q770" s="2"/>
      <c r="R770" s="2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"/>
      <c r="B771" s="2"/>
      <c r="C771" s="241"/>
      <c r="D771" s="241"/>
      <c r="E771" s="2"/>
      <c r="F771" s="2"/>
      <c r="G771" s="4"/>
      <c r="H771" s="4"/>
      <c r="I771" s="6"/>
      <c r="J771" s="2"/>
      <c r="K771" s="8"/>
      <c r="L771" s="8"/>
      <c r="M771" s="2"/>
      <c r="N771" s="2"/>
      <c r="O771" s="8"/>
      <c r="P771" s="8"/>
      <c r="Q771" s="2"/>
      <c r="R771" s="2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"/>
      <c r="B772" s="2"/>
      <c r="C772" s="241"/>
      <c r="D772" s="241"/>
      <c r="E772" s="2"/>
      <c r="F772" s="2"/>
      <c r="G772" s="4"/>
      <c r="H772" s="4"/>
      <c r="I772" s="6"/>
      <c r="J772" s="2"/>
      <c r="K772" s="8"/>
      <c r="L772" s="8"/>
      <c r="M772" s="2"/>
      <c r="N772" s="2"/>
      <c r="O772" s="8"/>
      <c r="P772" s="8"/>
      <c r="Q772" s="2"/>
      <c r="R772" s="2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"/>
      <c r="B773" s="2"/>
      <c r="C773" s="241"/>
      <c r="D773" s="241"/>
      <c r="E773" s="2"/>
      <c r="F773" s="2"/>
      <c r="G773" s="4"/>
      <c r="H773" s="4"/>
      <c r="I773" s="6"/>
      <c r="J773" s="2"/>
      <c r="K773" s="8"/>
      <c r="L773" s="8"/>
      <c r="M773" s="2"/>
      <c r="N773" s="2"/>
      <c r="O773" s="8"/>
      <c r="P773" s="8"/>
      <c r="Q773" s="2"/>
      <c r="R773" s="2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"/>
      <c r="B774" s="2"/>
      <c r="C774" s="241"/>
      <c r="D774" s="241"/>
      <c r="E774" s="2"/>
      <c r="F774" s="2"/>
      <c r="G774" s="4"/>
      <c r="H774" s="4"/>
      <c r="I774" s="6"/>
      <c r="J774" s="2"/>
      <c r="K774" s="8"/>
      <c r="L774" s="8"/>
      <c r="M774" s="2"/>
      <c r="N774" s="2"/>
      <c r="O774" s="8"/>
      <c r="P774" s="8"/>
      <c r="Q774" s="2"/>
      <c r="R774" s="2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"/>
      <c r="B775" s="2"/>
      <c r="C775" s="241"/>
      <c r="D775" s="241"/>
      <c r="E775" s="2"/>
      <c r="F775" s="2"/>
      <c r="G775" s="4"/>
      <c r="H775" s="4"/>
      <c r="I775" s="6"/>
      <c r="J775" s="2"/>
      <c r="K775" s="8"/>
      <c r="L775" s="8"/>
      <c r="M775" s="2"/>
      <c r="N775" s="2"/>
      <c r="O775" s="8"/>
      <c r="P775" s="8"/>
      <c r="Q775" s="2"/>
      <c r="R775" s="2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"/>
      <c r="B776" s="2"/>
      <c r="C776" s="241"/>
      <c r="D776" s="241"/>
      <c r="E776" s="2"/>
      <c r="F776" s="2"/>
      <c r="G776" s="4"/>
      <c r="H776" s="4"/>
      <c r="I776" s="6"/>
      <c r="J776" s="2"/>
      <c r="K776" s="8"/>
      <c r="L776" s="8"/>
      <c r="M776" s="2"/>
      <c r="N776" s="2"/>
      <c r="O776" s="8"/>
      <c r="P776" s="8"/>
      <c r="Q776" s="2"/>
      <c r="R776" s="2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"/>
      <c r="B777" s="2"/>
      <c r="C777" s="241"/>
      <c r="D777" s="241"/>
      <c r="E777" s="2"/>
      <c r="F777" s="2"/>
      <c r="G777" s="4"/>
      <c r="H777" s="4"/>
      <c r="I777" s="6"/>
      <c r="J777" s="2"/>
      <c r="K777" s="8"/>
      <c r="L777" s="8"/>
      <c r="M777" s="2"/>
      <c r="N777" s="2"/>
      <c r="O777" s="8"/>
      <c r="P777" s="8"/>
      <c r="Q777" s="2"/>
      <c r="R777" s="2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"/>
      <c r="B778" s="2"/>
      <c r="C778" s="241"/>
      <c r="D778" s="241"/>
      <c r="E778" s="2"/>
      <c r="F778" s="2"/>
      <c r="G778" s="4"/>
      <c r="H778" s="4"/>
      <c r="I778" s="6"/>
      <c r="J778" s="2"/>
      <c r="K778" s="8"/>
      <c r="L778" s="8"/>
      <c r="M778" s="2"/>
      <c r="N778" s="2"/>
      <c r="O778" s="8"/>
      <c r="P778" s="8"/>
      <c r="Q778" s="2"/>
      <c r="R778" s="2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"/>
      <c r="B779" s="2"/>
      <c r="C779" s="241"/>
      <c r="D779" s="241"/>
      <c r="E779" s="2"/>
      <c r="F779" s="2"/>
      <c r="G779" s="4"/>
      <c r="H779" s="4"/>
      <c r="I779" s="6"/>
      <c r="J779" s="2"/>
      <c r="K779" s="8"/>
      <c r="L779" s="8"/>
      <c r="M779" s="2"/>
      <c r="N779" s="2"/>
      <c r="O779" s="8"/>
      <c r="P779" s="8"/>
      <c r="Q779" s="2"/>
      <c r="R779" s="2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"/>
      <c r="B780" s="2"/>
      <c r="C780" s="241"/>
      <c r="D780" s="241"/>
      <c r="E780" s="2"/>
      <c r="F780" s="2"/>
      <c r="G780" s="4"/>
      <c r="H780" s="4"/>
      <c r="I780" s="6"/>
      <c r="J780" s="2"/>
      <c r="K780" s="8"/>
      <c r="L780" s="8"/>
      <c r="M780" s="2"/>
      <c r="N780" s="2"/>
      <c r="O780" s="8"/>
      <c r="P780" s="8"/>
      <c r="Q780" s="2"/>
      <c r="R780" s="2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"/>
      <c r="B781" s="2"/>
      <c r="C781" s="241"/>
      <c r="D781" s="241"/>
      <c r="E781" s="2"/>
      <c r="F781" s="2"/>
      <c r="G781" s="4"/>
      <c r="H781" s="4"/>
      <c r="I781" s="6"/>
      <c r="J781" s="2"/>
      <c r="K781" s="8"/>
      <c r="L781" s="8"/>
      <c r="M781" s="2"/>
      <c r="N781" s="2"/>
      <c r="O781" s="8"/>
      <c r="P781" s="8"/>
      <c r="Q781" s="2"/>
      <c r="R781" s="2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"/>
      <c r="B782" s="2"/>
      <c r="C782" s="241"/>
      <c r="D782" s="241"/>
      <c r="E782" s="2"/>
      <c r="F782" s="2"/>
      <c r="G782" s="4"/>
      <c r="H782" s="4"/>
      <c r="I782" s="6"/>
      <c r="J782" s="2"/>
      <c r="K782" s="8"/>
      <c r="L782" s="8"/>
      <c r="M782" s="2"/>
      <c r="N782" s="2"/>
      <c r="O782" s="8"/>
      <c r="P782" s="8"/>
      <c r="Q782" s="2"/>
      <c r="R782" s="2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"/>
      <c r="B783" s="2"/>
      <c r="C783" s="241"/>
      <c r="D783" s="241"/>
      <c r="E783" s="2"/>
      <c r="F783" s="2"/>
      <c r="G783" s="4"/>
      <c r="H783" s="4"/>
      <c r="I783" s="6"/>
      <c r="J783" s="2"/>
      <c r="K783" s="8"/>
      <c r="L783" s="8"/>
      <c r="M783" s="2"/>
      <c r="N783" s="2"/>
      <c r="O783" s="8"/>
      <c r="P783" s="8"/>
      <c r="Q783" s="2"/>
      <c r="R783" s="2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"/>
      <c r="B784" s="2"/>
      <c r="C784" s="241"/>
      <c r="D784" s="241"/>
      <c r="E784" s="2"/>
      <c r="F784" s="2"/>
      <c r="G784" s="4"/>
      <c r="H784" s="4"/>
      <c r="I784" s="6"/>
      <c r="J784" s="2"/>
      <c r="K784" s="8"/>
      <c r="L784" s="8"/>
      <c r="M784" s="2"/>
      <c r="N784" s="2"/>
      <c r="O784" s="8"/>
      <c r="P784" s="8"/>
      <c r="Q784" s="2"/>
      <c r="R784" s="2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"/>
      <c r="B785" s="2"/>
      <c r="C785" s="241"/>
      <c r="D785" s="241"/>
      <c r="E785" s="2"/>
      <c r="F785" s="2"/>
      <c r="G785" s="4"/>
      <c r="H785" s="4"/>
      <c r="I785" s="6"/>
      <c r="J785" s="2"/>
      <c r="K785" s="8"/>
      <c r="L785" s="8"/>
      <c r="M785" s="2"/>
      <c r="N785" s="2"/>
      <c r="O785" s="8"/>
      <c r="P785" s="8"/>
      <c r="Q785" s="2"/>
      <c r="R785" s="2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"/>
      <c r="B786" s="2"/>
      <c r="C786" s="241"/>
      <c r="D786" s="241"/>
      <c r="E786" s="2"/>
      <c r="F786" s="2"/>
      <c r="G786" s="4"/>
      <c r="H786" s="4"/>
      <c r="I786" s="6"/>
      <c r="J786" s="2"/>
      <c r="K786" s="8"/>
      <c r="L786" s="8"/>
      <c r="M786" s="2"/>
      <c r="N786" s="2"/>
      <c r="O786" s="8"/>
      <c r="P786" s="8"/>
      <c r="Q786" s="2"/>
      <c r="R786" s="2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"/>
      <c r="B787" s="2"/>
      <c r="C787" s="241"/>
      <c r="D787" s="241"/>
      <c r="E787" s="2"/>
      <c r="F787" s="2"/>
      <c r="G787" s="4"/>
      <c r="H787" s="4"/>
      <c r="I787" s="6"/>
      <c r="J787" s="2"/>
      <c r="K787" s="8"/>
      <c r="L787" s="8"/>
      <c r="M787" s="2"/>
      <c r="N787" s="2"/>
      <c r="O787" s="8"/>
      <c r="P787" s="8"/>
      <c r="Q787" s="2"/>
      <c r="R787" s="2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"/>
      <c r="B788" s="2"/>
      <c r="C788" s="241"/>
      <c r="D788" s="241"/>
      <c r="E788" s="2"/>
      <c r="F788" s="2"/>
      <c r="G788" s="4"/>
      <c r="H788" s="4"/>
      <c r="I788" s="6"/>
      <c r="J788" s="2"/>
      <c r="K788" s="8"/>
      <c r="L788" s="8"/>
      <c r="M788" s="2"/>
      <c r="N788" s="2"/>
      <c r="O788" s="8"/>
      <c r="P788" s="8"/>
      <c r="Q788" s="2"/>
      <c r="R788" s="2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"/>
      <c r="B789" s="2"/>
      <c r="C789" s="241"/>
      <c r="D789" s="241"/>
      <c r="E789" s="2"/>
      <c r="F789" s="2"/>
      <c r="G789" s="4"/>
      <c r="H789" s="4"/>
      <c r="I789" s="6"/>
      <c r="J789" s="2"/>
      <c r="K789" s="8"/>
      <c r="L789" s="8"/>
      <c r="M789" s="2"/>
      <c r="N789" s="2"/>
      <c r="O789" s="8"/>
      <c r="P789" s="8"/>
      <c r="Q789" s="2"/>
      <c r="R789" s="2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"/>
      <c r="B790" s="2"/>
      <c r="C790" s="241"/>
      <c r="D790" s="241"/>
      <c r="E790" s="2"/>
      <c r="F790" s="2"/>
      <c r="G790" s="4"/>
      <c r="H790" s="4"/>
      <c r="I790" s="6"/>
      <c r="J790" s="2"/>
      <c r="K790" s="8"/>
      <c r="L790" s="8"/>
      <c r="M790" s="2"/>
      <c r="N790" s="2"/>
      <c r="O790" s="8"/>
      <c r="P790" s="8"/>
      <c r="Q790" s="2"/>
      <c r="R790" s="2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"/>
      <c r="B791" s="2"/>
      <c r="C791" s="241"/>
      <c r="D791" s="241"/>
      <c r="E791" s="2"/>
      <c r="F791" s="2"/>
      <c r="G791" s="4"/>
      <c r="H791" s="4"/>
      <c r="I791" s="6"/>
      <c r="J791" s="2"/>
      <c r="K791" s="8"/>
      <c r="L791" s="8"/>
      <c r="M791" s="2"/>
      <c r="N791" s="2"/>
      <c r="O791" s="8"/>
      <c r="P791" s="8"/>
      <c r="Q791" s="2"/>
      <c r="R791" s="2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"/>
      <c r="B792" s="2"/>
      <c r="C792" s="241"/>
      <c r="D792" s="241"/>
      <c r="E792" s="2"/>
      <c r="F792" s="2"/>
      <c r="G792" s="4"/>
      <c r="H792" s="4"/>
      <c r="I792" s="6"/>
      <c r="J792" s="2"/>
      <c r="K792" s="8"/>
      <c r="L792" s="8"/>
      <c r="M792" s="2"/>
      <c r="N792" s="2"/>
      <c r="O792" s="8"/>
      <c r="P792" s="8"/>
      <c r="Q792" s="2"/>
      <c r="R792" s="2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"/>
      <c r="B793" s="2"/>
      <c r="C793" s="241"/>
      <c r="D793" s="241"/>
      <c r="E793" s="2"/>
      <c r="F793" s="2"/>
      <c r="G793" s="4"/>
      <c r="H793" s="4"/>
      <c r="I793" s="6"/>
      <c r="J793" s="2"/>
      <c r="K793" s="8"/>
      <c r="L793" s="8"/>
      <c r="M793" s="2"/>
      <c r="N793" s="2"/>
      <c r="O793" s="8"/>
      <c r="P793" s="8"/>
      <c r="Q793" s="2"/>
      <c r="R793" s="2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"/>
      <c r="B794" s="2"/>
      <c r="C794" s="241"/>
      <c r="D794" s="241"/>
      <c r="E794" s="2"/>
      <c r="F794" s="2"/>
      <c r="G794" s="4"/>
      <c r="H794" s="4"/>
      <c r="I794" s="6"/>
      <c r="J794" s="2"/>
      <c r="K794" s="8"/>
      <c r="L794" s="8"/>
      <c r="M794" s="2"/>
      <c r="N794" s="2"/>
      <c r="O794" s="8"/>
      <c r="P794" s="8"/>
      <c r="Q794" s="2"/>
      <c r="R794" s="2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"/>
      <c r="B795" s="2"/>
      <c r="C795" s="241"/>
      <c r="D795" s="241"/>
      <c r="E795" s="2"/>
      <c r="F795" s="2"/>
      <c r="G795" s="4"/>
      <c r="H795" s="4"/>
      <c r="I795" s="6"/>
      <c r="J795" s="2"/>
      <c r="K795" s="8"/>
      <c r="L795" s="8"/>
      <c r="M795" s="2"/>
      <c r="N795" s="2"/>
      <c r="O795" s="8"/>
      <c r="P795" s="8"/>
      <c r="Q795" s="2"/>
      <c r="R795" s="2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"/>
      <c r="B796" s="2"/>
      <c r="C796" s="241"/>
      <c r="D796" s="241"/>
      <c r="E796" s="2"/>
      <c r="F796" s="2"/>
      <c r="G796" s="4"/>
      <c r="H796" s="4"/>
      <c r="I796" s="6"/>
      <c r="J796" s="2"/>
      <c r="K796" s="8"/>
      <c r="L796" s="8"/>
      <c r="M796" s="2"/>
      <c r="N796" s="2"/>
      <c r="O796" s="8"/>
      <c r="P796" s="8"/>
      <c r="Q796" s="2"/>
      <c r="R796" s="2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"/>
      <c r="B797" s="2"/>
      <c r="C797" s="241"/>
      <c r="D797" s="241"/>
      <c r="E797" s="2"/>
      <c r="F797" s="2"/>
      <c r="G797" s="4"/>
      <c r="H797" s="4"/>
      <c r="I797" s="6"/>
      <c r="J797" s="2"/>
      <c r="K797" s="8"/>
      <c r="L797" s="8"/>
      <c r="M797" s="2"/>
      <c r="N797" s="2"/>
      <c r="O797" s="8"/>
      <c r="P797" s="8"/>
      <c r="Q797" s="2"/>
      <c r="R797" s="2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"/>
      <c r="B798" s="2"/>
      <c r="C798" s="241"/>
      <c r="D798" s="241"/>
      <c r="E798" s="2"/>
      <c r="F798" s="2"/>
      <c r="G798" s="4"/>
      <c r="H798" s="4"/>
      <c r="I798" s="6"/>
      <c r="J798" s="2"/>
      <c r="K798" s="8"/>
      <c r="L798" s="8"/>
      <c r="M798" s="2"/>
      <c r="N798" s="2"/>
      <c r="O798" s="8"/>
      <c r="P798" s="8"/>
      <c r="Q798" s="2"/>
      <c r="R798" s="2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"/>
      <c r="B799" s="2"/>
      <c r="C799" s="241"/>
      <c r="D799" s="241"/>
      <c r="E799" s="2"/>
      <c r="F799" s="2"/>
      <c r="G799" s="4"/>
      <c r="H799" s="4"/>
      <c r="I799" s="6"/>
      <c r="J799" s="2"/>
      <c r="K799" s="8"/>
      <c r="L799" s="8"/>
      <c r="M799" s="2"/>
      <c r="N799" s="2"/>
      <c r="O799" s="8"/>
      <c r="P799" s="8"/>
      <c r="Q799" s="2"/>
      <c r="R799" s="2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"/>
      <c r="B800" s="2"/>
      <c r="C800" s="241"/>
      <c r="D800" s="241"/>
      <c r="E800" s="2"/>
      <c r="F800" s="2"/>
      <c r="G800" s="4"/>
      <c r="H800" s="4"/>
      <c r="I800" s="6"/>
      <c r="J800" s="2"/>
      <c r="K800" s="8"/>
      <c r="L800" s="8"/>
      <c r="M800" s="2"/>
      <c r="N800" s="2"/>
      <c r="O800" s="8"/>
      <c r="P800" s="8"/>
      <c r="Q800" s="2"/>
      <c r="R800" s="2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"/>
      <c r="B801" s="2"/>
      <c r="C801" s="241"/>
      <c r="D801" s="241"/>
      <c r="E801" s="2"/>
      <c r="F801" s="2"/>
      <c r="G801" s="4"/>
      <c r="H801" s="4"/>
      <c r="I801" s="6"/>
      <c r="J801" s="2"/>
      <c r="K801" s="8"/>
      <c r="L801" s="8"/>
      <c r="M801" s="2"/>
      <c r="N801" s="2"/>
      <c r="O801" s="8"/>
      <c r="P801" s="8"/>
      <c r="Q801" s="2"/>
      <c r="R801" s="2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"/>
      <c r="B802" s="2"/>
      <c r="C802" s="241"/>
      <c r="D802" s="241"/>
      <c r="E802" s="2"/>
      <c r="F802" s="2"/>
      <c r="G802" s="4"/>
      <c r="H802" s="4"/>
      <c r="I802" s="6"/>
      <c r="J802" s="2"/>
      <c r="K802" s="8"/>
      <c r="L802" s="8"/>
      <c r="M802" s="2"/>
      <c r="N802" s="2"/>
      <c r="O802" s="8"/>
      <c r="P802" s="8"/>
      <c r="Q802" s="2"/>
      <c r="R802" s="2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"/>
      <c r="B803" s="2"/>
      <c r="C803" s="241"/>
      <c r="D803" s="241"/>
      <c r="E803" s="2"/>
      <c r="F803" s="2"/>
      <c r="G803" s="4"/>
      <c r="H803" s="4"/>
      <c r="I803" s="6"/>
      <c r="J803" s="2"/>
      <c r="K803" s="8"/>
      <c r="L803" s="8"/>
      <c r="M803" s="2"/>
      <c r="N803" s="2"/>
      <c r="O803" s="8"/>
      <c r="P803" s="8"/>
      <c r="Q803" s="2"/>
      <c r="R803" s="2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"/>
      <c r="B804" s="2"/>
      <c r="C804" s="241"/>
      <c r="D804" s="241"/>
      <c r="E804" s="2"/>
      <c r="F804" s="2"/>
      <c r="G804" s="4"/>
      <c r="H804" s="4"/>
      <c r="I804" s="6"/>
      <c r="J804" s="2"/>
      <c r="K804" s="8"/>
      <c r="L804" s="8"/>
      <c r="M804" s="2"/>
      <c r="N804" s="2"/>
      <c r="O804" s="8"/>
      <c r="P804" s="8"/>
      <c r="Q804" s="2"/>
      <c r="R804" s="2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"/>
      <c r="B805" s="2"/>
      <c r="C805" s="241"/>
      <c r="D805" s="241"/>
      <c r="E805" s="2"/>
      <c r="F805" s="2"/>
      <c r="G805" s="4"/>
      <c r="H805" s="4"/>
      <c r="I805" s="6"/>
      <c r="J805" s="2"/>
      <c r="K805" s="8"/>
      <c r="L805" s="8"/>
      <c r="M805" s="2"/>
      <c r="N805" s="2"/>
      <c r="O805" s="8"/>
      <c r="P805" s="8"/>
      <c r="Q805" s="2"/>
      <c r="R805" s="2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"/>
      <c r="B806" s="2"/>
      <c r="C806" s="241"/>
      <c r="D806" s="241"/>
      <c r="E806" s="2"/>
      <c r="F806" s="2"/>
      <c r="G806" s="4"/>
      <c r="H806" s="4"/>
      <c r="I806" s="6"/>
      <c r="J806" s="2"/>
      <c r="K806" s="8"/>
      <c r="L806" s="8"/>
      <c r="M806" s="2"/>
      <c r="N806" s="2"/>
      <c r="O806" s="8"/>
      <c r="P806" s="8"/>
      <c r="Q806" s="2"/>
      <c r="R806" s="2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"/>
      <c r="B807" s="2"/>
      <c r="C807" s="241"/>
      <c r="D807" s="241"/>
      <c r="E807" s="2"/>
      <c r="F807" s="2"/>
      <c r="G807" s="4"/>
      <c r="H807" s="4"/>
      <c r="I807" s="6"/>
      <c r="J807" s="2"/>
      <c r="K807" s="8"/>
      <c r="L807" s="8"/>
      <c r="M807" s="2"/>
      <c r="N807" s="2"/>
      <c r="O807" s="8"/>
      <c r="P807" s="8"/>
      <c r="Q807" s="2"/>
      <c r="R807" s="2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"/>
      <c r="B808" s="2"/>
      <c r="C808" s="241"/>
      <c r="D808" s="241"/>
      <c r="E808" s="2"/>
      <c r="F808" s="2"/>
      <c r="G808" s="4"/>
      <c r="H808" s="4"/>
      <c r="I808" s="6"/>
      <c r="J808" s="2"/>
      <c r="K808" s="8"/>
      <c r="L808" s="8"/>
      <c r="M808" s="2"/>
      <c r="N808" s="2"/>
      <c r="O808" s="8"/>
      <c r="P808" s="8"/>
      <c r="Q808" s="2"/>
      <c r="R808" s="2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"/>
      <c r="B809" s="2"/>
      <c r="C809" s="241"/>
      <c r="D809" s="241"/>
      <c r="E809" s="2"/>
      <c r="F809" s="2"/>
      <c r="G809" s="4"/>
      <c r="H809" s="4"/>
      <c r="I809" s="6"/>
      <c r="J809" s="2"/>
      <c r="K809" s="8"/>
      <c r="L809" s="8"/>
      <c r="M809" s="2"/>
      <c r="N809" s="2"/>
      <c r="O809" s="8"/>
      <c r="P809" s="8"/>
      <c r="Q809" s="2"/>
      <c r="R809" s="2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"/>
      <c r="B810" s="2"/>
      <c r="C810" s="241"/>
      <c r="D810" s="241"/>
      <c r="E810" s="2"/>
      <c r="F810" s="2"/>
      <c r="G810" s="4"/>
      <c r="H810" s="4"/>
      <c r="I810" s="6"/>
      <c r="J810" s="2"/>
      <c r="K810" s="8"/>
      <c r="L810" s="8"/>
      <c r="M810" s="2"/>
      <c r="N810" s="2"/>
      <c r="O810" s="8"/>
      <c r="P810" s="8"/>
      <c r="Q810" s="2"/>
      <c r="R810" s="2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"/>
      <c r="B811" s="2"/>
      <c r="C811" s="241"/>
      <c r="D811" s="241"/>
      <c r="E811" s="2"/>
      <c r="F811" s="2"/>
      <c r="G811" s="4"/>
      <c r="H811" s="4"/>
      <c r="I811" s="6"/>
      <c r="J811" s="2"/>
      <c r="K811" s="8"/>
      <c r="L811" s="8"/>
      <c r="M811" s="2"/>
      <c r="N811" s="2"/>
      <c r="O811" s="8"/>
      <c r="P811" s="8"/>
      <c r="Q811" s="2"/>
      <c r="R811" s="2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"/>
      <c r="B812" s="2"/>
      <c r="C812" s="241"/>
      <c r="D812" s="241"/>
      <c r="E812" s="2"/>
      <c r="F812" s="2"/>
      <c r="G812" s="4"/>
      <c r="H812" s="4"/>
      <c r="I812" s="6"/>
      <c r="J812" s="2"/>
      <c r="K812" s="8"/>
      <c r="L812" s="8"/>
      <c r="M812" s="2"/>
      <c r="N812" s="2"/>
      <c r="O812" s="8"/>
      <c r="P812" s="8"/>
      <c r="Q812" s="2"/>
      <c r="R812" s="2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"/>
      <c r="B813" s="2"/>
      <c r="C813" s="241"/>
      <c r="D813" s="241"/>
      <c r="E813" s="2"/>
      <c r="F813" s="2"/>
      <c r="G813" s="4"/>
      <c r="H813" s="4"/>
      <c r="I813" s="6"/>
      <c r="J813" s="2"/>
      <c r="K813" s="8"/>
      <c r="L813" s="8"/>
      <c r="M813" s="2"/>
      <c r="N813" s="2"/>
      <c r="O813" s="8"/>
      <c r="P813" s="8"/>
      <c r="Q813" s="2"/>
      <c r="R813" s="2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"/>
      <c r="B814" s="2"/>
      <c r="C814" s="241"/>
      <c r="D814" s="241"/>
      <c r="E814" s="2"/>
      <c r="F814" s="2"/>
      <c r="G814" s="4"/>
      <c r="H814" s="4"/>
      <c r="I814" s="6"/>
      <c r="J814" s="2"/>
      <c r="K814" s="8"/>
      <c r="L814" s="8"/>
      <c r="M814" s="2"/>
      <c r="N814" s="2"/>
      <c r="O814" s="8"/>
      <c r="P814" s="8"/>
      <c r="Q814" s="2"/>
      <c r="R814" s="2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"/>
      <c r="B815" s="2"/>
      <c r="C815" s="241"/>
      <c r="D815" s="241"/>
      <c r="E815" s="2"/>
      <c r="F815" s="2"/>
      <c r="G815" s="4"/>
      <c r="H815" s="4"/>
      <c r="I815" s="6"/>
      <c r="J815" s="2"/>
      <c r="K815" s="8"/>
      <c r="L815" s="8"/>
      <c r="M815" s="2"/>
      <c r="N815" s="2"/>
      <c r="O815" s="8"/>
      <c r="P815" s="8"/>
      <c r="Q815" s="2"/>
      <c r="R815" s="2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"/>
      <c r="B816" s="2"/>
      <c r="C816" s="241"/>
      <c r="D816" s="241"/>
      <c r="E816" s="2"/>
      <c r="F816" s="2"/>
      <c r="G816" s="4"/>
      <c r="H816" s="4"/>
      <c r="I816" s="6"/>
      <c r="J816" s="2"/>
      <c r="K816" s="8"/>
      <c r="L816" s="8"/>
      <c r="M816" s="2"/>
      <c r="N816" s="2"/>
      <c r="O816" s="8"/>
      <c r="P816" s="8"/>
      <c r="Q816" s="2"/>
      <c r="R816" s="2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"/>
      <c r="B817" s="2"/>
      <c r="C817" s="241"/>
      <c r="D817" s="241"/>
      <c r="E817" s="2"/>
      <c r="F817" s="2"/>
      <c r="G817" s="4"/>
      <c r="H817" s="4"/>
      <c r="I817" s="6"/>
      <c r="J817" s="2"/>
      <c r="K817" s="8"/>
      <c r="L817" s="8"/>
      <c r="M817" s="2"/>
      <c r="N817" s="2"/>
      <c r="O817" s="8"/>
      <c r="P817" s="8"/>
      <c r="Q817" s="2"/>
      <c r="R817" s="2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"/>
      <c r="B818" s="2"/>
      <c r="C818" s="241"/>
      <c r="D818" s="241"/>
      <c r="E818" s="2"/>
      <c r="F818" s="2"/>
      <c r="G818" s="4"/>
      <c r="H818" s="4"/>
      <c r="I818" s="6"/>
      <c r="J818" s="2"/>
      <c r="K818" s="8"/>
      <c r="L818" s="8"/>
      <c r="M818" s="2"/>
      <c r="N818" s="2"/>
      <c r="O818" s="8"/>
      <c r="P818" s="8"/>
      <c r="Q818" s="2"/>
      <c r="R818" s="2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"/>
      <c r="B819" s="2"/>
      <c r="C819" s="241"/>
      <c r="D819" s="241"/>
      <c r="E819" s="2"/>
      <c r="F819" s="2"/>
      <c r="G819" s="4"/>
      <c r="H819" s="4"/>
      <c r="I819" s="6"/>
      <c r="J819" s="2"/>
      <c r="K819" s="8"/>
      <c r="L819" s="8"/>
      <c r="M819" s="2"/>
      <c r="N819" s="2"/>
      <c r="O819" s="8"/>
      <c r="P819" s="8"/>
      <c r="Q819" s="2"/>
      <c r="R819" s="2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"/>
      <c r="B820" s="2"/>
      <c r="C820" s="241"/>
      <c r="D820" s="241"/>
      <c r="E820" s="2"/>
      <c r="F820" s="2"/>
      <c r="G820" s="4"/>
      <c r="H820" s="4"/>
      <c r="I820" s="6"/>
      <c r="J820" s="2"/>
      <c r="K820" s="8"/>
      <c r="L820" s="8"/>
      <c r="M820" s="2"/>
      <c r="N820" s="2"/>
      <c r="O820" s="8"/>
      <c r="P820" s="8"/>
      <c r="Q820" s="2"/>
      <c r="R820" s="2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"/>
      <c r="B821" s="2"/>
      <c r="C821" s="241"/>
      <c r="D821" s="241"/>
      <c r="E821" s="2"/>
      <c r="F821" s="2"/>
      <c r="G821" s="4"/>
      <c r="H821" s="4"/>
      <c r="I821" s="6"/>
      <c r="J821" s="2"/>
      <c r="K821" s="8"/>
      <c r="L821" s="8"/>
      <c r="M821" s="2"/>
      <c r="N821" s="2"/>
      <c r="O821" s="8"/>
      <c r="P821" s="8"/>
      <c r="Q821" s="2"/>
      <c r="R821" s="2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"/>
      <c r="B822" s="2"/>
      <c r="C822" s="241"/>
      <c r="D822" s="241"/>
      <c r="E822" s="2"/>
      <c r="F822" s="2"/>
      <c r="G822" s="4"/>
      <c r="H822" s="4"/>
      <c r="I822" s="6"/>
      <c r="J822" s="2"/>
      <c r="K822" s="8"/>
      <c r="L822" s="8"/>
      <c r="M822" s="2"/>
      <c r="N822" s="2"/>
      <c r="O822" s="8"/>
      <c r="P822" s="8"/>
      <c r="Q822" s="2"/>
      <c r="R822" s="2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"/>
      <c r="B823" s="2"/>
      <c r="C823" s="241"/>
      <c r="D823" s="241"/>
      <c r="E823" s="2"/>
      <c r="F823" s="2"/>
      <c r="G823" s="4"/>
      <c r="H823" s="4"/>
      <c r="I823" s="6"/>
      <c r="J823" s="2"/>
      <c r="K823" s="8"/>
      <c r="L823" s="8"/>
      <c r="M823" s="2"/>
      <c r="N823" s="2"/>
      <c r="O823" s="8"/>
      <c r="P823" s="8"/>
      <c r="Q823" s="2"/>
      <c r="R823" s="2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"/>
      <c r="B824" s="2"/>
      <c r="C824" s="241"/>
      <c r="D824" s="241"/>
      <c r="E824" s="2"/>
      <c r="F824" s="2"/>
      <c r="G824" s="4"/>
      <c r="H824" s="4"/>
      <c r="I824" s="6"/>
      <c r="J824" s="2"/>
      <c r="K824" s="8"/>
      <c r="L824" s="8"/>
      <c r="M824" s="2"/>
      <c r="N824" s="2"/>
      <c r="O824" s="8"/>
      <c r="P824" s="8"/>
      <c r="Q824" s="2"/>
      <c r="R824" s="2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"/>
      <c r="B825" s="2"/>
      <c r="C825" s="241"/>
      <c r="D825" s="241"/>
      <c r="E825" s="2"/>
      <c r="F825" s="2"/>
      <c r="G825" s="4"/>
      <c r="H825" s="4"/>
      <c r="I825" s="6"/>
      <c r="J825" s="2"/>
      <c r="K825" s="8"/>
      <c r="L825" s="8"/>
      <c r="M825" s="2"/>
      <c r="N825" s="2"/>
      <c r="O825" s="8"/>
      <c r="P825" s="8"/>
      <c r="Q825" s="2"/>
      <c r="R825" s="2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"/>
      <c r="B826" s="2"/>
      <c r="C826" s="241"/>
      <c r="D826" s="241"/>
      <c r="E826" s="2"/>
      <c r="F826" s="2"/>
      <c r="G826" s="4"/>
      <c r="H826" s="4"/>
      <c r="I826" s="6"/>
      <c r="J826" s="2"/>
      <c r="K826" s="8"/>
      <c r="L826" s="8"/>
      <c r="M826" s="2"/>
      <c r="N826" s="2"/>
      <c r="O826" s="8"/>
      <c r="P826" s="8"/>
      <c r="Q826" s="2"/>
      <c r="R826" s="2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"/>
      <c r="B827" s="2"/>
      <c r="C827" s="241"/>
      <c r="D827" s="241"/>
      <c r="E827" s="2"/>
      <c r="F827" s="2"/>
      <c r="G827" s="4"/>
      <c r="H827" s="4"/>
      <c r="I827" s="6"/>
      <c r="J827" s="2"/>
      <c r="K827" s="8"/>
      <c r="L827" s="8"/>
      <c r="M827" s="2"/>
      <c r="N827" s="2"/>
      <c r="O827" s="8"/>
      <c r="P827" s="8"/>
      <c r="Q827" s="2"/>
      <c r="R827" s="2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"/>
      <c r="B828" s="2"/>
      <c r="C828" s="241"/>
      <c r="D828" s="241"/>
      <c r="E828" s="2"/>
      <c r="F828" s="2"/>
      <c r="G828" s="4"/>
      <c r="H828" s="4"/>
      <c r="I828" s="6"/>
      <c r="J828" s="2"/>
      <c r="K828" s="8"/>
      <c r="L828" s="8"/>
      <c r="M828" s="2"/>
      <c r="N828" s="2"/>
      <c r="O828" s="8"/>
      <c r="P828" s="8"/>
      <c r="Q828" s="2"/>
      <c r="R828" s="2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"/>
      <c r="B829" s="2"/>
      <c r="C829" s="241"/>
      <c r="D829" s="241"/>
      <c r="E829" s="2"/>
      <c r="F829" s="2"/>
      <c r="G829" s="4"/>
      <c r="H829" s="4"/>
      <c r="I829" s="6"/>
      <c r="J829" s="2"/>
      <c r="K829" s="8"/>
      <c r="L829" s="8"/>
      <c r="M829" s="2"/>
      <c r="N829" s="2"/>
      <c r="O829" s="8"/>
      <c r="P829" s="8"/>
      <c r="Q829" s="2"/>
      <c r="R829" s="2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"/>
      <c r="B830" s="2"/>
      <c r="C830" s="241"/>
      <c r="D830" s="241"/>
      <c r="E830" s="2"/>
      <c r="F830" s="2"/>
      <c r="G830" s="4"/>
      <c r="H830" s="4"/>
      <c r="I830" s="6"/>
      <c r="J830" s="2"/>
      <c r="K830" s="8"/>
      <c r="L830" s="8"/>
      <c r="M830" s="2"/>
      <c r="N830" s="2"/>
      <c r="O830" s="8"/>
      <c r="P830" s="8"/>
      <c r="Q830" s="2"/>
      <c r="R830" s="2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"/>
      <c r="B831" s="2"/>
      <c r="C831" s="241"/>
      <c r="D831" s="241"/>
      <c r="E831" s="2"/>
      <c r="F831" s="2"/>
      <c r="G831" s="4"/>
      <c r="H831" s="4"/>
      <c r="I831" s="6"/>
      <c r="J831" s="2"/>
      <c r="K831" s="8"/>
      <c r="L831" s="8"/>
      <c r="M831" s="2"/>
      <c r="N831" s="2"/>
      <c r="O831" s="8"/>
      <c r="P831" s="8"/>
      <c r="Q831" s="2"/>
      <c r="R831" s="2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"/>
      <c r="B832" s="2"/>
      <c r="C832" s="241"/>
      <c r="D832" s="241"/>
      <c r="E832" s="2"/>
      <c r="F832" s="2"/>
      <c r="G832" s="4"/>
      <c r="H832" s="4"/>
      <c r="I832" s="6"/>
      <c r="J832" s="2"/>
      <c r="K832" s="8"/>
      <c r="L832" s="8"/>
      <c r="M832" s="2"/>
      <c r="N832" s="2"/>
      <c r="O832" s="8"/>
      <c r="P832" s="8"/>
      <c r="Q832" s="2"/>
      <c r="R832" s="2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"/>
      <c r="B833" s="2"/>
      <c r="C833" s="241"/>
      <c r="D833" s="241"/>
      <c r="E833" s="2"/>
      <c r="F833" s="2"/>
      <c r="G833" s="4"/>
      <c r="H833" s="4"/>
      <c r="I833" s="6"/>
      <c r="J833" s="2"/>
      <c r="K833" s="8"/>
      <c r="L833" s="8"/>
      <c r="M833" s="2"/>
      <c r="N833" s="2"/>
      <c r="O833" s="8"/>
      <c r="P833" s="8"/>
      <c r="Q833" s="2"/>
      <c r="R833" s="2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"/>
      <c r="B834" s="2"/>
      <c r="C834" s="241"/>
      <c r="D834" s="241"/>
      <c r="E834" s="2"/>
      <c r="F834" s="2"/>
      <c r="G834" s="4"/>
      <c r="H834" s="4"/>
      <c r="I834" s="6"/>
      <c r="J834" s="2"/>
      <c r="K834" s="8"/>
      <c r="L834" s="8"/>
      <c r="M834" s="2"/>
      <c r="N834" s="2"/>
      <c r="O834" s="8"/>
      <c r="P834" s="8"/>
      <c r="Q834" s="2"/>
      <c r="R834" s="2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"/>
      <c r="B835" s="2"/>
      <c r="C835" s="241"/>
      <c r="D835" s="241"/>
      <c r="E835" s="2"/>
      <c r="F835" s="2"/>
      <c r="G835" s="4"/>
      <c r="H835" s="4"/>
      <c r="I835" s="6"/>
      <c r="J835" s="2"/>
      <c r="K835" s="8"/>
      <c r="L835" s="8"/>
      <c r="M835" s="2"/>
      <c r="N835" s="2"/>
      <c r="O835" s="8"/>
      <c r="P835" s="8"/>
      <c r="Q835" s="2"/>
      <c r="R835" s="2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"/>
      <c r="B836" s="2"/>
      <c r="C836" s="241"/>
      <c r="D836" s="241"/>
      <c r="E836" s="2"/>
      <c r="F836" s="2"/>
      <c r="G836" s="4"/>
      <c r="H836" s="4"/>
      <c r="I836" s="6"/>
      <c r="J836" s="2"/>
      <c r="K836" s="8"/>
      <c r="L836" s="8"/>
      <c r="M836" s="2"/>
      <c r="N836" s="2"/>
      <c r="O836" s="8"/>
      <c r="P836" s="8"/>
      <c r="Q836" s="2"/>
      <c r="R836" s="2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"/>
      <c r="B837" s="2"/>
      <c r="C837" s="241"/>
      <c r="D837" s="241"/>
      <c r="E837" s="2"/>
      <c r="F837" s="2"/>
      <c r="G837" s="4"/>
      <c r="H837" s="4"/>
      <c r="I837" s="6"/>
      <c r="J837" s="2"/>
      <c r="K837" s="8"/>
      <c r="L837" s="8"/>
      <c r="M837" s="2"/>
      <c r="N837" s="2"/>
      <c r="O837" s="8"/>
      <c r="P837" s="8"/>
      <c r="Q837" s="2"/>
      <c r="R837" s="2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"/>
      <c r="B838" s="2"/>
      <c r="C838" s="241"/>
      <c r="D838" s="241"/>
      <c r="E838" s="2"/>
      <c r="F838" s="2"/>
      <c r="G838" s="4"/>
      <c r="H838" s="4"/>
      <c r="I838" s="6"/>
      <c r="J838" s="2"/>
      <c r="K838" s="8"/>
      <c r="L838" s="8"/>
      <c r="M838" s="2"/>
      <c r="N838" s="2"/>
      <c r="O838" s="8"/>
      <c r="P838" s="8"/>
      <c r="Q838" s="2"/>
      <c r="R838" s="2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"/>
      <c r="B839" s="2"/>
      <c r="C839" s="241"/>
      <c r="D839" s="241"/>
      <c r="E839" s="2"/>
      <c r="F839" s="2"/>
      <c r="G839" s="4"/>
      <c r="H839" s="4"/>
      <c r="I839" s="6"/>
      <c r="J839" s="2"/>
      <c r="K839" s="8"/>
      <c r="L839" s="8"/>
      <c r="M839" s="2"/>
      <c r="N839" s="2"/>
      <c r="O839" s="8"/>
      <c r="P839" s="8"/>
      <c r="Q839" s="2"/>
      <c r="R839" s="2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"/>
      <c r="B840" s="2"/>
      <c r="C840" s="241"/>
      <c r="D840" s="241"/>
      <c r="E840" s="2"/>
      <c r="F840" s="2"/>
      <c r="G840" s="4"/>
      <c r="H840" s="4"/>
      <c r="I840" s="6"/>
      <c r="J840" s="2"/>
      <c r="K840" s="8"/>
      <c r="L840" s="8"/>
      <c r="M840" s="2"/>
      <c r="N840" s="2"/>
      <c r="O840" s="8"/>
      <c r="P840" s="8"/>
      <c r="Q840" s="2"/>
      <c r="R840" s="2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"/>
      <c r="B841" s="2"/>
      <c r="C841" s="241"/>
      <c r="D841" s="241"/>
      <c r="E841" s="2"/>
      <c r="F841" s="2"/>
      <c r="G841" s="4"/>
      <c r="H841" s="4"/>
      <c r="I841" s="6"/>
      <c r="J841" s="2"/>
      <c r="K841" s="8"/>
      <c r="L841" s="8"/>
      <c r="M841" s="2"/>
      <c r="N841" s="2"/>
      <c r="O841" s="8"/>
      <c r="P841" s="8"/>
      <c r="Q841" s="2"/>
      <c r="R841" s="2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"/>
      <c r="B842" s="2"/>
      <c r="C842" s="241"/>
      <c r="D842" s="241"/>
      <c r="E842" s="2"/>
      <c r="F842" s="2"/>
      <c r="G842" s="4"/>
      <c r="H842" s="4"/>
      <c r="I842" s="6"/>
      <c r="J842" s="2"/>
      <c r="K842" s="8"/>
      <c r="L842" s="8"/>
      <c r="M842" s="2"/>
      <c r="N842" s="2"/>
      <c r="O842" s="8"/>
      <c r="P842" s="8"/>
      <c r="Q842" s="2"/>
      <c r="R842" s="2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"/>
      <c r="B843" s="2"/>
      <c r="C843" s="241"/>
      <c r="D843" s="241"/>
      <c r="E843" s="2"/>
      <c r="F843" s="2"/>
      <c r="G843" s="4"/>
      <c r="H843" s="4"/>
      <c r="I843" s="6"/>
      <c r="J843" s="2"/>
      <c r="K843" s="8"/>
      <c r="L843" s="8"/>
      <c r="M843" s="2"/>
      <c r="N843" s="2"/>
      <c r="O843" s="8"/>
      <c r="P843" s="8"/>
      <c r="Q843" s="2"/>
      <c r="R843" s="2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"/>
      <c r="B844" s="2"/>
      <c r="C844" s="241"/>
      <c r="D844" s="241"/>
      <c r="E844" s="2"/>
      <c r="F844" s="2"/>
      <c r="G844" s="4"/>
      <c r="H844" s="4"/>
      <c r="I844" s="6"/>
      <c r="J844" s="2"/>
      <c r="K844" s="8"/>
      <c r="L844" s="8"/>
      <c r="M844" s="2"/>
      <c r="N844" s="2"/>
      <c r="O844" s="8"/>
      <c r="P844" s="8"/>
      <c r="Q844" s="2"/>
      <c r="R844" s="2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"/>
      <c r="B845" s="2"/>
      <c r="C845" s="241"/>
      <c r="D845" s="241"/>
      <c r="E845" s="2"/>
      <c r="F845" s="2"/>
      <c r="G845" s="4"/>
      <c r="H845" s="4"/>
      <c r="I845" s="6"/>
      <c r="J845" s="2"/>
      <c r="K845" s="8"/>
      <c r="L845" s="8"/>
      <c r="M845" s="2"/>
      <c r="N845" s="2"/>
      <c r="O845" s="8"/>
      <c r="P845" s="8"/>
      <c r="Q845" s="2"/>
      <c r="R845" s="2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"/>
      <c r="B846" s="2"/>
      <c r="C846" s="241"/>
      <c r="D846" s="241"/>
      <c r="E846" s="2"/>
      <c r="F846" s="2"/>
      <c r="G846" s="4"/>
      <c r="H846" s="4"/>
      <c r="I846" s="6"/>
      <c r="J846" s="2"/>
      <c r="K846" s="8"/>
      <c r="L846" s="8"/>
      <c r="M846" s="2"/>
      <c r="N846" s="2"/>
      <c r="O846" s="8"/>
      <c r="P846" s="8"/>
      <c r="Q846" s="2"/>
      <c r="R846" s="2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"/>
      <c r="B847" s="2"/>
      <c r="C847" s="241"/>
      <c r="D847" s="241"/>
      <c r="E847" s="2"/>
      <c r="F847" s="2"/>
      <c r="G847" s="4"/>
      <c r="H847" s="4"/>
      <c r="I847" s="6"/>
      <c r="J847" s="2"/>
      <c r="K847" s="8"/>
      <c r="L847" s="8"/>
      <c r="M847" s="2"/>
      <c r="N847" s="2"/>
      <c r="O847" s="8"/>
      <c r="P847" s="8"/>
      <c r="Q847" s="2"/>
      <c r="R847" s="2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"/>
      <c r="B848" s="2"/>
      <c r="C848" s="241"/>
      <c r="D848" s="241"/>
      <c r="E848" s="2"/>
      <c r="F848" s="2"/>
      <c r="G848" s="4"/>
      <c r="H848" s="4"/>
      <c r="I848" s="6"/>
      <c r="J848" s="2"/>
      <c r="K848" s="8"/>
      <c r="L848" s="8"/>
      <c r="M848" s="2"/>
      <c r="N848" s="2"/>
      <c r="O848" s="8"/>
      <c r="P848" s="8"/>
      <c r="Q848" s="2"/>
      <c r="R848" s="2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"/>
      <c r="B849" s="2"/>
      <c r="C849" s="241"/>
      <c r="D849" s="241"/>
      <c r="E849" s="2"/>
      <c r="F849" s="2"/>
      <c r="G849" s="4"/>
      <c r="H849" s="4"/>
      <c r="I849" s="6"/>
      <c r="J849" s="2"/>
      <c r="K849" s="8"/>
      <c r="L849" s="8"/>
      <c r="M849" s="2"/>
      <c r="N849" s="2"/>
      <c r="O849" s="8"/>
      <c r="P849" s="8"/>
      <c r="Q849" s="2"/>
      <c r="R849" s="2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"/>
      <c r="B850" s="2"/>
      <c r="C850" s="241"/>
      <c r="D850" s="241"/>
      <c r="E850" s="2"/>
      <c r="F850" s="2"/>
      <c r="G850" s="4"/>
      <c r="H850" s="4"/>
      <c r="I850" s="6"/>
      <c r="J850" s="2"/>
      <c r="K850" s="8"/>
      <c r="L850" s="8"/>
      <c r="M850" s="2"/>
      <c r="N850" s="2"/>
      <c r="O850" s="8"/>
      <c r="P850" s="8"/>
      <c r="Q850" s="2"/>
      <c r="R850" s="2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"/>
      <c r="B851" s="2"/>
      <c r="C851" s="241"/>
      <c r="D851" s="241"/>
      <c r="E851" s="2"/>
      <c r="F851" s="2"/>
      <c r="G851" s="4"/>
      <c r="H851" s="4"/>
      <c r="I851" s="6"/>
      <c r="J851" s="2"/>
      <c r="K851" s="8"/>
      <c r="L851" s="8"/>
      <c r="M851" s="2"/>
      <c r="N851" s="2"/>
      <c r="O851" s="8"/>
      <c r="P851" s="8"/>
      <c r="Q851" s="2"/>
      <c r="R851" s="2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"/>
      <c r="B852" s="2"/>
      <c r="C852" s="241"/>
      <c r="D852" s="241"/>
      <c r="E852" s="2"/>
      <c r="F852" s="2"/>
      <c r="G852" s="4"/>
      <c r="H852" s="4"/>
      <c r="I852" s="6"/>
      <c r="J852" s="2"/>
      <c r="K852" s="8"/>
      <c r="L852" s="8"/>
      <c r="M852" s="2"/>
      <c r="N852" s="2"/>
      <c r="O852" s="8"/>
      <c r="P852" s="8"/>
      <c r="Q852" s="2"/>
      <c r="R852" s="2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"/>
      <c r="B853" s="2"/>
      <c r="C853" s="241"/>
      <c r="D853" s="241"/>
      <c r="E853" s="2"/>
      <c r="F853" s="2"/>
      <c r="G853" s="4"/>
      <c r="H853" s="4"/>
      <c r="I853" s="6"/>
      <c r="J853" s="2"/>
      <c r="K853" s="8"/>
      <c r="L853" s="8"/>
      <c r="M853" s="2"/>
      <c r="N853" s="2"/>
      <c r="O853" s="8"/>
      <c r="P853" s="8"/>
      <c r="Q853" s="2"/>
      <c r="R853" s="2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"/>
      <c r="B854" s="2"/>
      <c r="C854" s="241"/>
      <c r="D854" s="241"/>
      <c r="E854" s="2"/>
      <c r="F854" s="2"/>
      <c r="G854" s="4"/>
      <c r="H854" s="4"/>
      <c r="I854" s="6"/>
      <c r="J854" s="2"/>
      <c r="K854" s="8"/>
      <c r="L854" s="8"/>
      <c r="M854" s="2"/>
      <c r="N854" s="2"/>
      <c r="O854" s="8"/>
      <c r="P854" s="8"/>
      <c r="Q854" s="2"/>
      <c r="R854" s="2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"/>
      <c r="B855" s="2"/>
      <c r="C855" s="241"/>
      <c r="D855" s="241"/>
      <c r="E855" s="2"/>
      <c r="F855" s="2"/>
      <c r="G855" s="4"/>
      <c r="H855" s="4"/>
      <c r="I855" s="6"/>
      <c r="J855" s="2"/>
      <c r="K855" s="8"/>
      <c r="L855" s="8"/>
      <c r="M855" s="2"/>
      <c r="N855" s="2"/>
      <c r="O855" s="8"/>
      <c r="P855" s="8"/>
      <c r="Q855" s="2"/>
      <c r="R855" s="2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"/>
      <c r="B856" s="2"/>
      <c r="C856" s="241"/>
      <c r="D856" s="241"/>
      <c r="E856" s="2"/>
      <c r="F856" s="2"/>
      <c r="G856" s="4"/>
      <c r="H856" s="4"/>
      <c r="I856" s="6"/>
      <c r="J856" s="2"/>
      <c r="K856" s="8"/>
      <c r="L856" s="8"/>
      <c r="M856" s="2"/>
      <c r="N856" s="2"/>
      <c r="O856" s="8"/>
      <c r="P856" s="8"/>
      <c r="Q856" s="2"/>
      <c r="R856" s="2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"/>
      <c r="B857" s="2"/>
      <c r="C857" s="241"/>
      <c r="D857" s="241"/>
      <c r="E857" s="2"/>
      <c r="F857" s="2"/>
      <c r="G857" s="4"/>
      <c r="H857" s="4"/>
      <c r="I857" s="6"/>
      <c r="J857" s="2"/>
      <c r="K857" s="8"/>
      <c r="L857" s="8"/>
      <c r="M857" s="2"/>
      <c r="N857" s="2"/>
      <c r="O857" s="8"/>
      <c r="P857" s="8"/>
      <c r="Q857" s="2"/>
      <c r="R857" s="2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"/>
      <c r="B858" s="2"/>
      <c r="C858" s="241"/>
      <c r="D858" s="241"/>
      <c r="E858" s="2"/>
      <c r="F858" s="2"/>
      <c r="G858" s="4"/>
      <c r="H858" s="4"/>
      <c r="I858" s="6"/>
      <c r="J858" s="2"/>
      <c r="K858" s="8"/>
      <c r="L858" s="8"/>
      <c r="M858" s="2"/>
      <c r="N858" s="2"/>
      <c r="O858" s="8"/>
      <c r="P858" s="8"/>
      <c r="Q858" s="2"/>
      <c r="R858" s="2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"/>
      <c r="B859" s="2"/>
      <c r="C859" s="241"/>
      <c r="D859" s="241"/>
      <c r="E859" s="2"/>
      <c r="F859" s="2"/>
      <c r="G859" s="4"/>
      <c r="H859" s="4"/>
      <c r="I859" s="6"/>
      <c r="J859" s="2"/>
      <c r="K859" s="8"/>
      <c r="L859" s="8"/>
      <c r="M859" s="2"/>
      <c r="N859" s="2"/>
      <c r="O859" s="8"/>
      <c r="P859" s="8"/>
      <c r="Q859" s="2"/>
      <c r="R859" s="2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"/>
      <c r="B860" s="2"/>
      <c r="C860" s="241"/>
      <c r="D860" s="241"/>
      <c r="E860" s="2"/>
      <c r="F860" s="2"/>
      <c r="G860" s="4"/>
      <c r="H860" s="4"/>
      <c r="I860" s="6"/>
      <c r="J860" s="2"/>
      <c r="K860" s="8"/>
      <c r="L860" s="8"/>
      <c r="M860" s="2"/>
      <c r="N860" s="2"/>
      <c r="O860" s="8"/>
      <c r="P860" s="8"/>
      <c r="Q860" s="2"/>
      <c r="R860" s="2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"/>
      <c r="B861" s="2"/>
      <c r="C861" s="241"/>
      <c r="D861" s="241"/>
      <c r="E861" s="2"/>
      <c r="F861" s="2"/>
      <c r="G861" s="4"/>
      <c r="H861" s="4"/>
      <c r="I861" s="6"/>
      <c r="J861" s="2"/>
      <c r="K861" s="8"/>
      <c r="L861" s="8"/>
      <c r="M861" s="2"/>
      <c r="N861" s="2"/>
      <c r="O861" s="8"/>
      <c r="P861" s="8"/>
      <c r="Q861" s="2"/>
      <c r="R861" s="2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"/>
      <c r="B862" s="2"/>
      <c r="C862" s="241"/>
      <c r="D862" s="241"/>
      <c r="E862" s="2"/>
      <c r="F862" s="2"/>
      <c r="G862" s="4"/>
      <c r="H862" s="4"/>
      <c r="I862" s="6"/>
      <c r="J862" s="2"/>
      <c r="K862" s="8"/>
      <c r="L862" s="8"/>
      <c r="M862" s="2"/>
      <c r="N862" s="2"/>
      <c r="O862" s="8"/>
      <c r="P862" s="8"/>
      <c r="Q862" s="2"/>
      <c r="R862" s="2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"/>
      <c r="B863" s="2"/>
      <c r="C863" s="241"/>
      <c r="D863" s="241"/>
      <c r="E863" s="2"/>
      <c r="F863" s="2"/>
      <c r="G863" s="4"/>
      <c r="H863" s="4"/>
      <c r="I863" s="6"/>
      <c r="J863" s="2"/>
      <c r="K863" s="8"/>
      <c r="L863" s="8"/>
      <c r="M863" s="2"/>
      <c r="N863" s="2"/>
      <c r="O863" s="8"/>
      <c r="P863" s="8"/>
      <c r="Q863" s="2"/>
      <c r="R863" s="2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"/>
      <c r="B864" s="2"/>
      <c r="C864" s="241"/>
      <c r="D864" s="241"/>
      <c r="E864" s="2"/>
      <c r="F864" s="2"/>
      <c r="G864" s="4"/>
      <c r="H864" s="4"/>
      <c r="I864" s="6"/>
      <c r="J864" s="2"/>
      <c r="K864" s="8"/>
      <c r="L864" s="8"/>
      <c r="M864" s="2"/>
      <c r="N864" s="2"/>
      <c r="O864" s="8"/>
      <c r="P864" s="8"/>
      <c r="Q864" s="2"/>
      <c r="R864" s="2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"/>
      <c r="B865" s="2"/>
      <c r="C865" s="241"/>
      <c r="D865" s="241"/>
      <c r="E865" s="2"/>
      <c r="F865" s="2"/>
      <c r="G865" s="4"/>
      <c r="H865" s="4"/>
      <c r="I865" s="6"/>
      <c r="J865" s="2"/>
      <c r="K865" s="8"/>
      <c r="L865" s="8"/>
      <c r="M865" s="2"/>
      <c r="N865" s="2"/>
      <c r="O865" s="8"/>
      <c r="P865" s="8"/>
      <c r="Q865" s="2"/>
      <c r="R865" s="2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"/>
      <c r="B866" s="2"/>
      <c r="C866" s="241"/>
      <c r="D866" s="241"/>
      <c r="E866" s="2"/>
      <c r="F866" s="2"/>
      <c r="G866" s="4"/>
      <c r="H866" s="4"/>
      <c r="I866" s="6"/>
      <c r="J866" s="2"/>
      <c r="K866" s="8"/>
      <c r="L866" s="8"/>
      <c r="M866" s="2"/>
      <c r="N866" s="2"/>
      <c r="O866" s="8"/>
      <c r="P866" s="8"/>
      <c r="Q866" s="2"/>
      <c r="R866" s="2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"/>
      <c r="B867" s="2"/>
      <c r="C867" s="241"/>
      <c r="D867" s="241"/>
      <c r="E867" s="2"/>
      <c r="F867" s="2"/>
      <c r="G867" s="4"/>
      <c r="H867" s="4"/>
      <c r="I867" s="6"/>
      <c r="J867" s="2"/>
      <c r="K867" s="8"/>
      <c r="L867" s="8"/>
      <c r="M867" s="2"/>
      <c r="N867" s="2"/>
      <c r="O867" s="8"/>
      <c r="P867" s="8"/>
      <c r="Q867" s="2"/>
      <c r="R867" s="2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"/>
      <c r="B868" s="2"/>
      <c r="C868" s="241"/>
      <c r="D868" s="241"/>
      <c r="E868" s="2"/>
      <c r="F868" s="2"/>
      <c r="G868" s="4"/>
      <c r="H868" s="4"/>
      <c r="I868" s="6"/>
      <c r="J868" s="2"/>
      <c r="K868" s="8"/>
      <c r="L868" s="8"/>
      <c r="M868" s="2"/>
      <c r="N868" s="2"/>
      <c r="O868" s="8"/>
      <c r="P868" s="8"/>
      <c r="Q868" s="2"/>
      <c r="R868" s="2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"/>
      <c r="B869" s="2"/>
      <c r="C869" s="241"/>
      <c r="D869" s="241"/>
      <c r="E869" s="2"/>
      <c r="F869" s="2"/>
      <c r="G869" s="4"/>
      <c r="H869" s="4"/>
      <c r="I869" s="6"/>
      <c r="J869" s="2"/>
      <c r="K869" s="8"/>
      <c r="L869" s="8"/>
      <c r="M869" s="2"/>
      <c r="N869" s="2"/>
      <c r="O869" s="8"/>
      <c r="P869" s="8"/>
      <c r="Q869" s="2"/>
      <c r="R869" s="2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"/>
      <c r="B870" s="2"/>
      <c r="C870" s="241"/>
      <c r="D870" s="241"/>
      <c r="E870" s="2"/>
      <c r="F870" s="2"/>
      <c r="G870" s="4"/>
      <c r="H870" s="4"/>
      <c r="I870" s="6"/>
      <c r="J870" s="2"/>
      <c r="K870" s="8"/>
      <c r="L870" s="8"/>
      <c r="M870" s="2"/>
      <c r="N870" s="2"/>
      <c r="O870" s="8"/>
      <c r="P870" s="8"/>
      <c r="Q870" s="2"/>
      <c r="R870" s="2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"/>
      <c r="B871" s="2"/>
      <c r="C871" s="241"/>
      <c r="D871" s="241"/>
      <c r="E871" s="2"/>
      <c r="F871" s="2"/>
      <c r="G871" s="4"/>
      <c r="H871" s="4"/>
      <c r="I871" s="6"/>
      <c r="J871" s="2"/>
      <c r="K871" s="8"/>
      <c r="L871" s="8"/>
      <c r="M871" s="2"/>
      <c r="N871" s="2"/>
      <c r="O871" s="8"/>
      <c r="P871" s="8"/>
      <c r="Q871" s="2"/>
      <c r="R871" s="2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"/>
      <c r="B872" s="2"/>
      <c r="C872" s="241"/>
      <c r="D872" s="241"/>
      <c r="E872" s="2"/>
      <c r="F872" s="2"/>
      <c r="G872" s="4"/>
      <c r="H872" s="4"/>
      <c r="I872" s="6"/>
      <c r="J872" s="2"/>
      <c r="K872" s="8"/>
      <c r="L872" s="8"/>
      <c r="M872" s="2"/>
      <c r="N872" s="2"/>
      <c r="O872" s="8"/>
      <c r="P872" s="8"/>
      <c r="Q872" s="2"/>
      <c r="R872" s="2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"/>
      <c r="B873" s="2"/>
      <c r="C873" s="241"/>
      <c r="D873" s="241"/>
      <c r="E873" s="2"/>
      <c r="F873" s="2"/>
      <c r="G873" s="4"/>
      <c r="H873" s="4"/>
      <c r="I873" s="6"/>
      <c r="J873" s="2"/>
      <c r="K873" s="8"/>
      <c r="L873" s="8"/>
      <c r="M873" s="2"/>
      <c r="N873" s="2"/>
      <c r="O873" s="8"/>
      <c r="P873" s="8"/>
      <c r="Q873" s="2"/>
      <c r="R873" s="2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"/>
      <c r="B874" s="2"/>
      <c r="C874" s="241"/>
      <c r="D874" s="241"/>
      <c r="E874" s="2"/>
      <c r="F874" s="2"/>
      <c r="G874" s="4"/>
      <c r="H874" s="4"/>
      <c r="I874" s="6"/>
      <c r="J874" s="2"/>
      <c r="K874" s="8"/>
      <c r="L874" s="8"/>
      <c r="M874" s="2"/>
      <c r="N874" s="2"/>
      <c r="O874" s="8"/>
      <c r="P874" s="8"/>
      <c r="Q874" s="2"/>
      <c r="R874" s="2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"/>
      <c r="B875" s="2"/>
      <c r="C875" s="241"/>
      <c r="D875" s="241"/>
      <c r="E875" s="2"/>
      <c r="F875" s="2"/>
      <c r="G875" s="4"/>
      <c r="H875" s="4"/>
      <c r="I875" s="6"/>
      <c r="J875" s="2"/>
      <c r="K875" s="8"/>
      <c r="L875" s="8"/>
      <c r="M875" s="2"/>
      <c r="N875" s="2"/>
      <c r="O875" s="8"/>
      <c r="P875" s="8"/>
      <c r="Q875" s="2"/>
      <c r="R875" s="2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"/>
      <c r="B876" s="2"/>
      <c r="C876" s="241"/>
      <c r="D876" s="241"/>
      <c r="E876" s="2"/>
      <c r="F876" s="2"/>
      <c r="G876" s="4"/>
      <c r="H876" s="4"/>
      <c r="I876" s="6"/>
      <c r="J876" s="2"/>
      <c r="K876" s="8"/>
      <c r="L876" s="8"/>
      <c r="M876" s="2"/>
      <c r="N876" s="2"/>
      <c r="O876" s="8"/>
      <c r="P876" s="8"/>
      <c r="Q876" s="2"/>
      <c r="R876" s="2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"/>
      <c r="B877" s="2"/>
      <c r="C877" s="241"/>
      <c r="D877" s="241"/>
      <c r="E877" s="2"/>
      <c r="F877" s="2"/>
      <c r="G877" s="4"/>
      <c r="H877" s="4"/>
      <c r="I877" s="6"/>
      <c r="J877" s="2"/>
      <c r="K877" s="8"/>
      <c r="L877" s="8"/>
      <c r="M877" s="2"/>
      <c r="N877" s="2"/>
      <c r="O877" s="8"/>
      <c r="P877" s="8"/>
      <c r="Q877" s="2"/>
      <c r="R877" s="2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"/>
      <c r="B878" s="2"/>
      <c r="C878" s="241"/>
      <c r="D878" s="241"/>
      <c r="E878" s="2"/>
      <c r="F878" s="2"/>
      <c r="G878" s="4"/>
      <c r="H878" s="4"/>
      <c r="I878" s="6"/>
      <c r="J878" s="2"/>
      <c r="K878" s="8"/>
      <c r="L878" s="8"/>
      <c r="M878" s="2"/>
      <c r="N878" s="2"/>
      <c r="O878" s="8"/>
      <c r="P878" s="8"/>
      <c r="Q878" s="2"/>
      <c r="R878" s="2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"/>
      <c r="B879" s="2"/>
      <c r="C879" s="241"/>
      <c r="D879" s="241"/>
      <c r="E879" s="2"/>
      <c r="F879" s="2"/>
      <c r="G879" s="4"/>
      <c r="H879" s="4"/>
      <c r="I879" s="6"/>
      <c r="J879" s="2"/>
      <c r="K879" s="8"/>
      <c r="L879" s="8"/>
      <c r="M879" s="2"/>
      <c r="N879" s="2"/>
      <c r="O879" s="8"/>
      <c r="P879" s="8"/>
      <c r="Q879" s="2"/>
      <c r="R879" s="2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"/>
      <c r="B880" s="2"/>
      <c r="C880" s="241"/>
      <c r="D880" s="241"/>
      <c r="E880" s="2"/>
      <c r="F880" s="2"/>
      <c r="G880" s="4"/>
      <c r="H880" s="4"/>
      <c r="I880" s="6"/>
      <c r="J880" s="2"/>
      <c r="K880" s="8"/>
      <c r="L880" s="8"/>
      <c r="M880" s="2"/>
      <c r="N880" s="2"/>
      <c r="O880" s="8"/>
      <c r="P880" s="8"/>
      <c r="Q880" s="2"/>
      <c r="R880" s="2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"/>
      <c r="B881" s="2"/>
      <c r="C881" s="241"/>
      <c r="D881" s="241"/>
      <c r="E881" s="2"/>
      <c r="F881" s="2"/>
      <c r="G881" s="4"/>
      <c r="H881" s="4"/>
      <c r="I881" s="6"/>
      <c r="J881" s="2"/>
      <c r="K881" s="8"/>
      <c r="L881" s="8"/>
      <c r="M881" s="2"/>
      <c r="N881" s="2"/>
      <c r="O881" s="8"/>
      <c r="P881" s="8"/>
      <c r="Q881" s="2"/>
      <c r="R881" s="2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"/>
      <c r="B882" s="2"/>
      <c r="C882" s="241"/>
      <c r="D882" s="241"/>
      <c r="E882" s="2"/>
      <c r="F882" s="2"/>
      <c r="G882" s="4"/>
      <c r="H882" s="4"/>
      <c r="I882" s="6"/>
      <c r="J882" s="2"/>
      <c r="K882" s="8"/>
      <c r="L882" s="8"/>
      <c r="M882" s="2"/>
      <c r="N882" s="2"/>
      <c r="O882" s="8"/>
      <c r="P882" s="8"/>
      <c r="Q882" s="2"/>
      <c r="R882" s="2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"/>
      <c r="B883" s="2"/>
      <c r="C883" s="241"/>
      <c r="D883" s="241"/>
      <c r="E883" s="2"/>
      <c r="F883" s="2"/>
      <c r="G883" s="4"/>
      <c r="H883" s="4"/>
      <c r="I883" s="6"/>
      <c r="J883" s="2"/>
      <c r="K883" s="8"/>
      <c r="L883" s="8"/>
      <c r="M883" s="2"/>
      <c r="N883" s="2"/>
      <c r="O883" s="8"/>
      <c r="P883" s="8"/>
      <c r="Q883" s="2"/>
      <c r="R883" s="2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"/>
      <c r="B884" s="2"/>
      <c r="C884" s="241"/>
      <c r="D884" s="241"/>
      <c r="E884" s="2"/>
      <c r="F884" s="2"/>
      <c r="G884" s="4"/>
      <c r="H884" s="4"/>
      <c r="I884" s="6"/>
      <c r="J884" s="2"/>
      <c r="K884" s="8"/>
      <c r="L884" s="8"/>
      <c r="M884" s="2"/>
      <c r="N884" s="2"/>
      <c r="O884" s="8"/>
      <c r="P884" s="8"/>
      <c r="Q884" s="2"/>
      <c r="R884" s="2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"/>
      <c r="B885" s="2"/>
      <c r="C885" s="241"/>
      <c r="D885" s="241"/>
      <c r="E885" s="2"/>
      <c r="F885" s="2"/>
      <c r="G885" s="4"/>
      <c r="H885" s="4"/>
      <c r="I885" s="6"/>
      <c r="J885" s="2"/>
      <c r="K885" s="8"/>
      <c r="L885" s="8"/>
      <c r="M885" s="2"/>
      <c r="N885" s="2"/>
      <c r="O885" s="8"/>
      <c r="P885" s="8"/>
      <c r="Q885" s="2"/>
      <c r="R885" s="2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"/>
      <c r="B886" s="2"/>
      <c r="C886" s="241"/>
      <c r="D886" s="241"/>
      <c r="E886" s="2"/>
      <c r="F886" s="2"/>
      <c r="G886" s="4"/>
      <c r="H886" s="4"/>
      <c r="I886" s="6"/>
      <c r="J886" s="2"/>
      <c r="K886" s="8"/>
      <c r="L886" s="8"/>
      <c r="M886" s="2"/>
      <c r="N886" s="2"/>
      <c r="O886" s="8"/>
      <c r="P886" s="8"/>
      <c r="Q886" s="2"/>
      <c r="R886" s="2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"/>
      <c r="B887" s="2"/>
      <c r="C887" s="241"/>
      <c r="D887" s="241"/>
      <c r="E887" s="2"/>
      <c r="F887" s="2"/>
      <c r="G887" s="4"/>
      <c r="H887" s="4"/>
      <c r="I887" s="6"/>
      <c r="J887" s="2"/>
      <c r="K887" s="8"/>
      <c r="L887" s="8"/>
      <c r="M887" s="2"/>
      <c r="N887" s="2"/>
      <c r="O887" s="8"/>
      <c r="P887" s="8"/>
      <c r="Q887" s="2"/>
      <c r="R887" s="2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"/>
      <c r="B888" s="2"/>
      <c r="C888" s="241"/>
      <c r="D888" s="241"/>
      <c r="E888" s="2"/>
      <c r="F888" s="2"/>
      <c r="G888" s="4"/>
      <c r="H888" s="4"/>
      <c r="I888" s="6"/>
      <c r="J888" s="2"/>
      <c r="K888" s="8"/>
      <c r="L888" s="8"/>
      <c r="M888" s="2"/>
      <c r="N888" s="2"/>
      <c r="O888" s="8"/>
      <c r="P888" s="8"/>
      <c r="Q888" s="2"/>
      <c r="R888" s="2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"/>
      <c r="B889" s="2"/>
      <c r="C889" s="241"/>
      <c r="D889" s="241"/>
      <c r="E889" s="2"/>
      <c r="F889" s="2"/>
      <c r="G889" s="4"/>
      <c r="H889" s="4"/>
      <c r="I889" s="6"/>
      <c r="J889" s="2"/>
      <c r="K889" s="8"/>
      <c r="L889" s="8"/>
      <c r="M889" s="2"/>
      <c r="N889" s="2"/>
      <c r="O889" s="8"/>
      <c r="P889" s="8"/>
      <c r="Q889" s="2"/>
      <c r="R889" s="2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"/>
      <c r="B890" s="2"/>
      <c r="C890" s="241"/>
      <c r="D890" s="241"/>
      <c r="E890" s="2"/>
      <c r="F890" s="2"/>
      <c r="G890" s="4"/>
      <c r="H890" s="4"/>
      <c r="I890" s="6"/>
      <c r="J890" s="2"/>
      <c r="K890" s="8"/>
      <c r="L890" s="8"/>
      <c r="M890" s="2"/>
      <c r="N890" s="2"/>
      <c r="O890" s="8"/>
      <c r="P890" s="8"/>
      <c r="Q890" s="2"/>
      <c r="R890" s="2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"/>
      <c r="B891" s="2"/>
      <c r="C891" s="241"/>
      <c r="D891" s="241"/>
      <c r="E891" s="2"/>
      <c r="F891" s="2"/>
      <c r="G891" s="4"/>
      <c r="H891" s="4"/>
      <c r="I891" s="6"/>
      <c r="J891" s="2"/>
      <c r="K891" s="8"/>
      <c r="L891" s="8"/>
      <c r="M891" s="2"/>
      <c r="N891" s="2"/>
      <c r="O891" s="8"/>
      <c r="P891" s="8"/>
      <c r="Q891" s="2"/>
      <c r="R891" s="2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"/>
      <c r="B892" s="2"/>
      <c r="C892" s="241"/>
      <c r="D892" s="241"/>
      <c r="E892" s="2"/>
      <c r="F892" s="2"/>
      <c r="G892" s="4"/>
      <c r="H892" s="4"/>
      <c r="I892" s="6"/>
      <c r="J892" s="2"/>
      <c r="K892" s="8"/>
      <c r="L892" s="8"/>
      <c r="M892" s="2"/>
      <c r="N892" s="2"/>
      <c r="O892" s="8"/>
      <c r="P892" s="8"/>
      <c r="Q892" s="2"/>
      <c r="R892" s="2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"/>
      <c r="B893" s="2"/>
      <c r="C893" s="241"/>
      <c r="D893" s="241"/>
      <c r="E893" s="2"/>
      <c r="F893" s="2"/>
      <c r="G893" s="4"/>
      <c r="H893" s="4"/>
      <c r="I893" s="6"/>
      <c r="J893" s="2"/>
      <c r="K893" s="8"/>
      <c r="L893" s="8"/>
      <c r="M893" s="2"/>
      <c r="N893" s="2"/>
      <c r="O893" s="8"/>
      <c r="P893" s="8"/>
      <c r="Q893" s="2"/>
      <c r="R893" s="2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"/>
      <c r="B894" s="2"/>
      <c r="C894" s="241"/>
      <c r="D894" s="241"/>
      <c r="E894" s="2"/>
      <c r="F894" s="2"/>
      <c r="G894" s="4"/>
      <c r="H894" s="4"/>
      <c r="I894" s="6"/>
      <c r="J894" s="2"/>
      <c r="K894" s="8"/>
      <c r="L894" s="8"/>
      <c r="M894" s="2"/>
      <c r="N894" s="2"/>
      <c r="O894" s="8"/>
      <c r="P894" s="8"/>
      <c r="Q894" s="2"/>
      <c r="R894" s="2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"/>
      <c r="B895" s="2"/>
      <c r="C895" s="241"/>
      <c r="D895" s="241"/>
      <c r="E895" s="2"/>
      <c r="F895" s="2"/>
      <c r="G895" s="4"/>
      <c r="H895" s="4"/>
      <c r="I895" s="6"/>
      <c r="J895" s="2"/>
      <c r="K895" s="8"/>
      <c r="L895" s="8"/>
      <c r="M895" s="2"/>
      <c r="N895" s="2"/>
      <c r="O895" s="8"/>
      <c r="P895" s="8"/>
      <c r="Q895" s="2"/>
      <c r="R895" s="2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"/>
      <c r="B896" s="2"/>
      <c r="C896" s="241"/>
      <c r="D896" s="241"/>
      <c r="E896" s="2"/>
      <c r="F896" s="2"/>
      <c r="G896" s="4"/>
      <c r="H896" s="4"/>
      <c r="I896" s="6"/>
      <c r="J896" s="2"/>
      <c r="K896" s="8"/>
      <c r="L896" s="8"/>
      <c r="M896" s="2"/>
      <c r="N896" s="2"/>
      <c r="O896" s="8"/>
      <c r="P896" s="8"/>
      <c r="Q896" s="2"/>
      <c r="R896" s="2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"/>
      <c r="B897" s="2"/>
      <c r="C897" s="241"/>
      <c r="D897" s="241"/>
      <c r="E897" s="2"/>
      <c r="F897" s="2"/>
      <c r="G897" s="4"/>
      <c r="H897" s="4"/>
      <c r="I897" s="6"/>
      <c r="J897" s="2"/>
      <c r="K897" s="8"/>
      <c r="L897" s="8"/>
      <c r="M897" s="2"/>
      <c r="N897" s="2"/>
      <c r="O897" s="8"/>
      <c r="P897" s="8"/>
      <c r="Q897" s="2"/>
      <c r="R897" s="2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"/>
      <c r="B898" s="2"/>
      <c r="C898" s="241"/>
      <c r="D898" s="241"/>
      <c r="E898" s="2"/>
      <c r="F898" s="2"/>
      <c r="G898" s="4"/>
      <c r="H898" s="4"/>
      <c r="I898" s="6"/>
      <c r="J898" s="2"/>
      <c r="K898" s="8"/>
      <c r="L898" s="8"/>
      <c r="M898" s="2"/>
      <c r="N898" s="2"/>
      <c r="O898" s="8"/>
      <c r="P898" s="8"/>
      <c r="Q898" s="2"/>
      <c r="R898" s="2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"/>
      <c r="B899" s="2"/>
      <c r="C899" s="241"/>
      <c r="D899" s="241"/>
      <c r="E899" s="2"/>
      <c r="F899" s="2"/>
      <c r="G899" s="4"/>
      <c r="H899" s="4"/>
      <c r="I899" s="6"/>
      <c r="J899" s="2"/>
      <c r="K899" s="8"/>
      <c r="L899" s="8"/>
      <c r="M899" s="2"/>
      <c r="N899" s="2"/>
      <c r="O899" s="8"/>
      <c r="P899" s="8"/>
      <c r="Q899" s="2"/>
      <c r="R899" s="2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"/>
      <c r="B900" s="2"/>
      <c r="C900" s="241"/>
      <c r="D900" s="241"/>
      <c r="E900" s="2"/>
      <c r="F900" s="2"/>
      <c r="G900" s="4"/>
      <c r="H900" s="4"/>
      <c r="I900" s="6"/>
      <c r="J900" s="2"/>
      <c r="K900" s="8"/>
      <c r="L900" s="8"/>
      <c r="M900" s="2"/>
      <c r="N900" s="2"/>
      <c r="O900" s="8"/>
      <c r="P900" s="8"/>
      <c r="Q900" s="2"/>
      <c r="R900" s="2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"/>
      <c r="B901" s="2"/>
      <c r="C901" s="241"/>
      <c r="D901" s="241"/>
      <c r="E901" s="2"/>
      <c r="F901" s="2"/>
      <c r="G901" s="4"/>
      <c r="H901" s="4"/>
      <c r="I901" s="6"/>
      <c r="J901" s="2"/>
      <c r="K901" s="8"/>
      <c r="L901" s="8"/>
      <c r="M901" s="2"/>
      <c r="N901" s="2"/>
      <c r="O901" s="8"/>
      <c r="P901" s="8"/>
      <c r="Q901" s="2"/>
      <c r="R901" s="2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"/>
      <c r="B902" s="2"/>
      <c r="C902" s="241"/>
      <c r="D902" s="241"/>
      <c r="E902" s="2"/>
      <c r="F902" s="2"/>
      <c r="G902" s="4"/>
      <c r="H902" s="4"/>
      <c r="I902" s="6"/>
      <c r="J902" s="2"/>
      <c r="K902" s="8"/>
      <c r="L902" s="8"/>
      <c r="M902" s="2"/>
      <c r="N902" s="2"/>
      <c r="O902" s="8"/>
      <c r="P902" s="8"/>
      <c r="Q902" s="2"/>
      <c r="R902" s="2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"/>
      <c r="B903" s="2"/>
      <c r="C903" s="241"/>
      <c r="D903" s="241"/>
      <c r="E903" s="2"/>
      <c r="F903" s="2"/>
      <c r="G903" s="4"/>
      <c r="H903" s="4"/>
      <c r="I903" s="6"/>
      <c r="J903" s="2"/>
      <c r="K903" s="8"/>
      <c r="L903" s="8"/>
      <c r="M903" s="2"/>
      <c r="N903" s="2"/>
      <c r="O903" s="8"/>
      <c r="P903" s="8"/>
      <c r="Q903" s="2"/>
      <c r="R903" s="2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"/>
      <c r="B904" s="2"/>
      <c r="C904" s="241"/>
      <c r="D904" s="241"/>
      <c r="E904" s="2"/>
      <c r="F904" s="2"/>
      <c r="G904" s="4"/>
      <c r="H904" s="4"/>
      <c r="I904" s="6"/>
      <c r="J904" s="2"/>
      <c r="K904" s="8"/>
      <c r="L904" s="8"/>
      <c r="M904" s="2"/>
      <c r="N904" s="2"/>
      <c r="O904" s="8"/>
      <c r="P904" s="8"/>
      <c r="Q904" s="2"/>
      <c r="R904" s="2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"/>
      <c r="B905" s="2"/>
      <c r="C905" s="241"/>
      <c r="D905" s="241"/>
      <c r="E905" s="2"/>
      <c r="F905" s="2"/>
      <c r="G905" s="4"/>
      <c r="H905" s="4"/>
      <c r="I905" s="6"/>
      <c r="J905" s="2"/>
      <c r="K905" s="8"/>
      <c r="L905" s="8"/>
      <c r="M905" s="2"/>
      <c r="N905" s="2"/>
      <c r="O905" s="8"/>
      <c r="P905" s="8"/>
      <c r="Q905" s="2"/>
      <c r="R905" s="2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"/>
      <c r="B906" s="2"/>
      <c r="C906" s="241"/>
      <c r="D906" s="241"/>
      <c r="E906" s="2"/>
      <c r="F906" s="2"/>
      <c r="G906" s="4"/>
      <c r="H906" s="4"/>
      <c r="I906" s="6"/>
      <c r="J906" s="2"/>
      <c r="K906" s="8"/>
      <c r="L906" s="8"/>
      <c r="M906" s="2"/>
      <c r="N906" s="2"/>
      <c r="O906" s="8"/>
      <c r="P906" s="8"/>
      <c r="Q906" s="2"/>
      <c r="R906" s="2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"/>
      <c r="B907" s="2"/>
      <c r="C907" s="241"/>
      <c r="D907" s="241"/>
      <c r="E907" s="2"/>
      <c r="F907" s="2"/>
      <c r="G907" s="4"/>
      <c r="H907" s="4"/>
      <c r="I907" s="6"/>
      <c r="J907" s="2"/>
      <c r="K907" s="8"/>
      <c r="L907" s="8"/>
      <c r="M907" s="2"/>
      <c r="N907" s="2"/>
      <c r="O907" s="8"/>
      <c r="P907" s="8"/>
      <c r="Q907" s="2"/>
      <c r="R907" s="2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"/>
      <c r="B908" s="2"/>
      <c r="C908" s="241"/>
      <c r="D908" s="241"/>
      <c r="E908" s="2"/>
      <c r="F908" s="2"/>
      <c r="G908" s="4"/>
      <c r="H908" s="4"/>
      <c r="I908" s="6"/>
      <c r="J908" s="2"/>
      <c r="K908" s="8"/>
      <c r="L908" s="8"/>
      <c r="M908" s="2"/>
      <c r="N908" s="2"/>
      <c r="O908" s="8"/>
      <c r="P908" s="8"/>
      <c r="Q908" s="2"/>
      <c r="R908" s="2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"/>
      <c r="B909" s="2"/>
      <c r="C909" s="241"/>
      <c r="D909" s="241"/>
      <c r="E909" s="2"/>
      <c r="F909" s="2"/>
      <c r="G909" s="4"/>
      <c r="H909" s="4"/>
      <c r="I909" s="6"/>
      <c r="J909" s="2"/>
      <c r="K909" s="8"/>
      <c r="L909" s="8"/>
      <c r="M909" s="2"/>
      <c r="N909" s="2"/>
      <c r="O909" s="8"/>
      <c r="P909" s="8"/>
      <c r="Q909" s="2"/>
      <c r="R909" s="2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"/>
      <c r="B910" s="2"/>
      <c r="C910" s="241"/>
      <c r="D910" s="241"/>
      <c r="E910" s="2"/>
      <c r="F910" s="2"/>
      <c r="G910" s="4"/>
      <c r="H910" s="4"/>
      <c r="I910" s="6"/>
      <c r="J910" s="2"/>
      <c r="K910" s="8"/>
      <c r="L910" s="8"/>
      <c r="M910" s="2"/>
      <c r="N910" s="2"/>
      <c r="O910" s="8"/>
      <c r="P910" s="8"/>
      <c r="Q910" s="2"/>
      <c r="R910" s="2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"/>
      <c r="B911" s="2"/>
      <c r="C911" s="241"/>
      <c r="D911" s="241"/>
      <c r="E911" s="2"/>
      <c r="F911" s="2"/>
      <c r="G911" s="4"/>
      <c r="H911" s="4"/>
      <c r="I911" s="6"/>
      <c r="J911" s="2"/>
      <c r="K911" s="8"/>
      <c r="L911" s="8"/>
      <c r="M911" s="2"/>
      <c r="N911" s="2"/>
      <c r="O911" s="8"/>
      <c r="P911" s="8"/>
      <c r="Q911" s="2"/>
      <c r="R911" s="2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"/>
      <c r="B912" s="2"/>
      <c r="C912" s="241"/>
      <c r="D912" s="241"/>
      <c r="E912" s="2"/>
      <c r="F912" s="2"/>
      <c r="G912" s="4"/>
      <c r="H912" s="4"/>
      <c r="I912" s="6"/>
      <c r="J912" s="2"/>
      <c r="K912" s="8"/>
      <c r="L912" s="8"/>
      <c r="M912" s="2"/>
      <c r="N912" s="2"/>
      <c r="O912" s="8"/>
      <c r="P912" s="8"/>
      <c r="Q912" s="2"/>
      <c r="R912" s="2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"/>
      <c r="B913" s="2"/>
      <c r="C913" s="241"/>
      <c r="D913" s="241"/>
      <c r="E913" s="2"/>
      <c r="F913" s="2"/>
      <c r="G913" s="4"/>
      <c r="H913" s="4"/>
      <c r="I913" s="6"/>
      <c r="J913" s="2"/>
      <c r="K913" s="8"/>
      <c r="L913" s="8"/>
      <c r="M913" s="2"/>
      <c r="N913" s="2"/>
      <c r="O913" s="8"/>
      <c r="P913" s="8"/>
      <c r="Q913" s="2"/>
      <c r="R913" s="2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"/>
      <c r="B914" s="2"/>
      <c r="C914" s="241"/>
      <c r="D914" s="241"/>
      <c r="E914" s="2"/>
      <c r="F914" s="2"/>
      <c r="G914" s="4"/>
      <c r="H914" s="4"/>
      <c r="I914" s="6"/>
      <c r="J914" s="2"/>
      <c r="K914" s="8"/>
      <c r="L914" s="8"/>
      <c r="M914" s="2"/>
      <c r="N914" s="2"/>
      <c r="O914" s="8"/>
      <c r="P914" s="8"/>
      <c r="Q914" s="2"/>
      <c r="R914" s="2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"/>
      <c r="B915" s="2"/>
      <c r="C915" s="241"/>
      <c r="D915" s="241"/>
      <c r="E915" s="2"/>
      <c r="F915" s="2"/>
      <c r="G915" s="4"/>
      <c r="H915" s="4"/>
      <c r="I915" s="6"/>
      <c r="J915" s="2"/>
      <c r="K915" s="8"/>
      <c r="L915" s="8"/>
      <c r="M915" s="2"/>
      <c r="N915" s="2"/>
      <c r="O915" s="8"/>
      <c r="P915" s="8"/>
      <c r="Q915" s="2"/>
      <c r="R915" s="2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"/>
      <c r="B916" s="2"/>
      <c r="C916" s="241"/>
      <c r="D916" s="241"/>
      <c r="E916" s="2"/>
      <c r="F916" s="2"/>
      <c r="G916" s="4"/>
      <c r="H916" s="4"/>
      <c r="I916" s="6"/>
      <c r="J916" s="2"/>
      <c r="K916" s="8"/>
      <c r="L916" s="8"/>
      <c r="M916" s="2"/>
      <c r="N916" s="2"/>
      <c r="O916" s="8"/>
      <c r="P916" s="8"/>
      <c r="Q916" s="2"/>
      <c r="R916" s="2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"/>
      <c r="B917" s="2"/>
      <c r="C917" s="241"/>
      <c r="D917" s="241"/>
      <c r="E917" s="2"/>
      <c r="F917" s="2"/>
      <c r="G917" s="4"/>
      <c r="H917" s="4"/>
      <c r="I917" s="6"/>
      <c r="J917" s="2"/>
      <c r="K917" s="8"/>
      <c r="L917" s="8"/>
      <c r="M917" s="2"/>
      <c r="N917" s="2"/>
      <c r="O917" s="8"/>
      <c r="P917" s="8"/>
      <c r="Q917" s="2"/>
      <c r="R917" s="2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"/>
      <c r="B918" s="2"/>
      <c r="C918" s="241"/>
      <c r="D918" s="241"/>
      <c r="E918" s="2"/>
      <c r="F918" s="2"/>
      <c r="G918" s="4"/>
      <c r="H918" s="4"/>
      <c r="I918" s="6"/>
      <c r="J918" s="2"/>
      <c r="K918" s="8"/>
      <c r="L918" s="8"/>
      <c r="M918" s="2"/>
      <c r="N918" s="2"/>
      <c r="O918" s="8"/>
      <c r="P918" s="8"/>
      <c r="Q918" s="2"/>
      <c r="R918" s="2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"/>
      <c r="B919" s="2"/>
      <c r="C919" s="241"/>
      <c r="D919" s="241"/>
      <c r="E919" s="2"/>
      <c r="F919" s="2"/>
      <c r="G919" s="4"/>
      <c r="H919" s="4"/>
      <c r="I919" s="6"/>
      <c r="J919" s="2"/>
      <c r="K919" s="8"/>
      <c r="L919" s="8"/>
      <c r="M919" s="2"/>
      <c r="N919" s="2"/>
      <c r="O919" s="8"/>
      <c r="P919" s="8"/>
      <c r="Q919" s="2"/>
      <c r="R919" s="2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"/>
      <c r="B920" s="2"/>
      <c r="C920" s="241"/>
      <c r="D920" s="241"/>
      <c r="E920" s="2"/>
      <c r="F920" s="2"/>
      <c r="G920" s="4"/>
      <c r="H920" s="4"/>
      <c r="I920" s="6"/>
      <c r="J920" s="2"/>
      <c r="K920" s="8"/>
      <c r="L920" s="8"/>
      <c r="M920" s="2"/>
      <c r="N920" s="2"/>
      <c r="O920" s="8"/>
      <c r="P920" s="8"/>
      <c r="Q920" s="2"/>
      <c r="R920" s="2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"/>
      <c r="B921" s="2"/>
      <c r="C921" s="241"/>
      <c r="D921" s="241"/>
      <c r="E921" s="2"/>
      <c r="F921" s="2"/>
      <c r="G921" s="4"/>
      <c r="H921" s="4"/>
      <c r="I921" s="6"/>
      <c r="J921" s="2"/>
      <c r="K921" s="8"/>
      <c r="L921" s="8"/>
      <c r="M921" s="2"/>
      <c r="N921" s="2"/>
      <c r="O921" s="8"/>
      <c r="P921" s="8"/>
      <c r="Q921" s="2"/>
      <c r="R921" s="2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"/>
      <c r="B922" s="2"/>
      <c r="C922" s="241"/>
      <c r="D922" s="241"/>
      <c r="E922" s="2"/>
      <c r="F922" s="2"/>
      <c r="G922" s="4"/>
      <c r="H922" s="4"/>
      <c r="I922" s="6"/>
      <c r="J922" s="2"/>
      <c r="K922" s="8"/>
      <c r="L922" s="8"/>
      <c r="M922" s="2"/>
      <c r="N922" s="2"/>
      <c r="O922" s="8"/>
      <c r="P922" s="8"/>
      <c r="Q922" s="2"/>
      <c r="R922" s="2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"/>
      <c r="B923" s="2"/>
      <c r="C923" s="241"/>
      <c r="D923" s="241"/>
      <c r="E923" s="2"/>
      <c r="F923" s="2"/>
      <c r="G923" s="4"/>
      <c r="H923" s="4"/>
      <c r="I923" s="6"/>
      <c r="J923" s="2"/>
      <c r="K923" s="8"/>
      <c r="L923" s="8"/>
      <c r="M923" s="2"/>
      <c r="N923" s="2"/>
      <c r="O923" s="8"/>
      <c r="P923" s="8"/>
      <c r="Q923" s="2"/>
      <c r="R923" s="2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"/>
      <c r="B924" s="2"/>
      <c r="C924" s="241"/>
      <c r="D924" s="241"/>
      <c r="E924" s="2"/>
      <c r="F924" s="2"/>
      <c r="G924" s="4"/>
      <c r="H924" s="4"/>
      <c r="I924" s="6"/>
      <c r="J924" s="2"/>
      <c r="K924" s="8"/>
      <c r="L924" s="8"/>
      <c r="M924" s="2"/>
      <c r="N924" s="2"/>
      <c r="O924" s="8"/>
      <c r="P924" s="8"/>
      <c r="Q924" s="2"/>
      <c r="R924" s="2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"/>
      <c r="B925" s="2"/>
      <c r="C925" s="241"/>
      <c r="D925" s="241"/>
      <c r="E925" s="2"/>
      <c r="F925" s="2"/>
      <c r="G925" s="4"/>
      <c r="H925" s="4"/>
      <c r="I925" s="6"/>
      <c r="J925" s="2"/>
      <c r="K925" s="8"/>
      <c r="L925" s="8"/>
      <c r="M925" s="2"/>
      <c r="N925" s="2"/>
      <c r="O925" s="8"/>
      <c r="P925" s="8"/>
      <c r="Q925" s="2"/>
      <c r="R925" s="2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"/>
      <c r="B926" s="2"/>
      <c r="C926" s="241"/>
      <c r="D926" s="241"/>
      <c r="E926" s="2"/>
      <c r="F926" s="2"/>
      <c r="G926" s="4"/>
      <c r="H926" s="4"/>
      <c r="I926" s="6"/>
      <c r="J926" s="2"/>
      <c r="K926" s="8"/>
      <c r="L926" s="8"/>
      <c r="M926" s="2"/>
      <c r="N926" s="2"/>
      <c r="O926" s="8"/>
      <c r="P926" s="8"/>
      <c r="Q926" s="2"/>
      <c r="R926" s="2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"/>
      <c r="B927" s="2"/>
      <c r="C927" s="241"/>
      <c r="D927" s="241"/>
      <c r="E927" s="2"/>
      <c r="F927" s="2"/>
      <c r="G927" s="4"/>
      <c r="H927" s="4"/>
      <c r="I927" s="6"/>
      <c r="J927" s="2"/>
      <c r="K927" s="8"/>
      <c r="L927" s="8"/>
      <c r="M927" s="2"/>
      <c r="N927" s="2"/>
      <c r="O927" s="8"/>
      <c r="P927" s="8"/>
      <c r="Q927" s="2"/>
      <c r="R927" s="2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"/>
      <c r="B928" s="2"/>
      <c r="C928" s="241"/>
      <c r="D928" s="241"/>
      <c r="E928" s="2"/>
      <c r="F928" s="2"/>
      <c r="G928" s="4"/>
      <c r="H928" s="4"/>
      <c r="I928" s="6"/>
      <c r="J928" s="2"/>
      <c r="K928" s="8"/>
      <c r="L928" s="8"/>
      <c r="M928" s="2"/>
      <c r="N928" s="2"/>
      <c r="O928" s="8"/>
      <c r="P928" s="8"/>
      <c r="Q928" s="2"/>
      <c r="R928" s="2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"/>
      <c r="B929" s="2"/>
      <c r="C929" s="241"/>
      <c r="D929" s="241"/>
      <c r="E929" s="2"/>
      <c r="F929" s="2"/>
      <c r="G929" s="4"/>
      <c r="H929" s="4"/>
      <c r="I929" s="6"/>
      <c r="J929" s="2"/>
      <c r="K929" s="8"/>
      <c r="L929" s="8"/>
      <c r="M929" s="2"/>
      <c r="N929" s="2"/>
      <c r="O929" s="8"/>
      <c r="P929" s="8"/>
      <c r="Q929" s="2"/>
      <c r="R929" s="2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"/>
      <c r="B930" s="2"/>
      <c r="C930" s="241"/>
      <c r="D930" s="241"/>
      <c r="E930" s="2"/>
      <c r="F930" s="2"/>
      <c r="G930" s="4"/>
      <c r="H930" s="4"/>
      <c r="I930" s="6"/>
      <c r="J930" s="2"/>
      <c r="K930" s="8"/>
      <c r="L930" s="8"/>
      <c r="M930" s="2"/>
      <c r="N930" s="2"/>
      <c r="O930" s="8"/>
      <c r="P930" s="8"/>
      <c r="Q930" s="2"/>
      <c r="R930" s="2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"/>
      <c r="B931" s="2"/>
      <c r="C931" s="241"/>
      <c r="D931" s="241"/>
      <c r="E931" s="2"/>
      <c r="F931" s="2"/>
      <c r="G931" s="4"/>
      <c r="H931" s="4"/>
      <c r="I931" s="6"/>
      <c r="J931" s="2"/>
      <c r="K931" s="8"/>
      <c r="L931" s="8"/>
      <c r="M931" s="2"/>
      <c r="N931" s="2"/>
      <c r="O931" s="8"/>
      <c r="P931" s="8"/>
      <c r="Q931" s="2"/>
      <c r="R931" s="2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"/>
      <c r="B932" s="2"/>
      <c r="C932" s="241"/>
      <c r="D932" s="241"/>
      <c r="E932" s="2"/>
      <c r="F932" s="2"/>
      <c r="G932" s="4"/>
      <c r="H932" s="4"/>
      <c r="I932" s="6"/>
      <c r="J932" s="2"/>
      <c r="K932" s="8"/>
      <c r="L932" s="8"/>
      <c r="M932" s="2"/>
      <c r="N932" s="2"/>
      <c r="O932" s="8"/>
      <c r="P932" s="8"/>
      <c r="Q932" s="2"/>
      <c r="R932" s="2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"/>
      <c r="B933" s="2"/>
      <c r="C933" s="241"/>
      <c r="D933" s="241"/>
      <c r="E933" s="2"/>
      <c r="F933" s="2"/>
      <c r="G933" s="4"/>
      <c r="H933" s="4"/>
      <c r="I933" s="6"/>
      <c r="J933" s="2"/>
      <c r="K933" s="8"/>
      <c r="L933" s="8"/>
      <c r="M933" s="2"/>
      <c r="N933" s="2"/>
      <c r="O933" s="8"/>
      <c r="P933" s="8"/>
      <c r="Q933" s="2"/>
      <c r="R933" s="2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"/>
      <c r="B934" s="2"/>
      <c r="C934" s="241"/>
      <c r="D934" s="241"/>
      <c r="E934" s="2"/>
      <c r="F934" s="2"/>
      <c r="G934" s="4"/>
      <c r="H934" s="4"/>
      <c r="I934" s="6"/>
      <c r="J934" s="2"/>
      <c r="K934" s="8"/>
      <c r="L934" s="8"/>
      <c r="M934" s="2"/>
      <c r="N934" s="2"/>
      <c r="O934" s="8"/>
      <c r="P934" s="8"/>
      <c r="Q934" s="2"/>
      <c r="R934" s="2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"/>
      <c r="B935" s="2"/>
      <c r="C935" s="241"/>
      <c r="D935" s="241"/>
      <c r="E935" s="2"/>
      <c r="F935" s="2"/>
      <c r="G935" s="4"/>
      <c r="H935" s="4"/>
      <c r="I935" s="6"/>
      <c r="J935" s="2"/>
      <c r="K935" s="8"/>
      <c r="L935" s="8"/>
      <c r="M935" s="2"/>
      <c r="N935" s="2"/>
      <c r="O935" s="8"/>
      <c r="P935" s="8"/>
      <c r="Q935" s="2"/>
      <c r="R935" s="2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"/>
      <c r="B936" s="2"/>
      <c r="C936" s="241"/>
      <c r="D936" s="241"/>
      <c r="E936" s="2"/>
      <c r="F936" s="2"/>
      <c r="G936" s="4"/>
      <c r="H936" s="4"/>
      <c r="I936" s="6"/>
      <c r="J936" s="2"/>
      <c r="K936" s="8"/>
      <c r="L936" s="8"/>
      <c r="M936" s="2"/>
      <c r="N936" s="2"/>
      <c r="O936" s="8"/>
      <c r="P936" s="8"/>
      <c r="Q936" s="2"/>
      <c r="R936" s="2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"/>
      <c r="B937" s="2"/>
      <c r="C937" s="241"/>
      <c r="D937" s="241"/>
      <c r="E937" s="2"/>
      <c r="F937" s="2"/>
      <c r="G937" s="4"/>
      <c r="H937" s="4"/>
      <c r="I937" s="6"/>
      <c r="J937" s="2"/>
      <c r="K937" s="8"/>
      <c r="L937" s="8"/>
      <c r="M937" s="2"/>
      <c r="N937" s="2"/>
      <c r="O937" s="8"/>
      <c r="P937" s="8"/>
      <c r="Q937" s="2"/>
      <c r="R937" s="2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"/>
      <c r="B938" s="2"/>
      <c r="C938" s="241"/>
      <c r="D938" s="241"/>
      <c r="E938" s="2"/>
      <c r="F938" s="2"/>
      <c r="G938" s="4"/>
      <c r="H938" s="4"/>
      <c r="I938" s="6"/>
      <c r="J938" s="2"/>
      <c r="K938" s="8"/>
      <c r="L938" s="8"/>
      <c r="M938" s="2"/>
      <c r="N938" s="2"/>
      <c r="O938" s="8"/>
      <c r="P938" s="8"/>
      <c r="Q938" s="2"/>
      <c r="R938" s="2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"/>
      <c r="B939" s="2"/>
      <c r="C939" s="241"/>
      <c r="D939" s="241"/>
      <c r="E939" s="2"/>
      <c r="F939" s="2"/>
      <c r="G939" s="4"/>
      <c r="H939" s="4"/>
      <c r="I939" s="6"/>
      <c r="J939" s="2"/>
      <c r="K939" s="8"/>
      <c r="L939" s="8"/>
      <c r="M939" s="2"/>
      <c r="N939" s="2"/>
      <c r="O939" s="8"/>
      <c r="P939" s="8"/>
      <c r="Q939" s="2"/>
      <c r="R939" s="2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"/>
      <c r="B940" s="2"/>
      <c r="C940" s="241"/>
      <c r="D940" s="241"/>
      <c r="E940" s="2"/>
      <c r="F940" s="2"/>
      <c r="G940" s="4"/>
      <c r="H940" s="4"/>
      <c r="I940" s="6"/>
      <c r="J940" s="2"/>
      <c r="K940" s="8"/>
      <c r="L940" s="8"/>
      <c r="M940" s="2"/>
      <c r="N940" s="2"/>
      <c r="O940" s="8"/>
      <c r="P940" s="8"/>
      <c r="Q940" s="2"/>
      <c r="R940" s="2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"/>
      <c r="B941" s="2"/>
      <c r="C941" s="241"/>
      <c r="D941" s="241"/>
      <c r="E941" s="2"/>
      <c r="F941" s="2"/>
      <c r="G941" s="4"/>
      <c r="H941" s="4"/>
      <c r="I941" s="6"/>
      <c r="J941" s="2"/>
      <c r="K941" s="8"/>
      <c r="L941" s="8"/>
      <c r="M941" s="2"/>
      <c r="N941" s="2"/>
      <c r="O941" s="8"/>
      <c r="P941" s="8"/>
      <c r="Q941" s="2"/>
      <c r="R941" s="2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"/>
      <c r="B942" s="2"/>
      <c r="C942" s="241"/>
      <c r="D942" s="241"/>
      <c r="E942" s="2"/>
      <c r="F942" s="2"/>
      <c r="G942" s="4"/>
      <c r="H942" s="4"/>
      <c r="I942" s="6"/>
      <c r="J942" s="2"/>
      <c r="K942" s="8"/>
      <c r="L942" s="8"/>
      <c r="M942" s="2"/>
      <c r="N942" s="2"/>
      <c r="O942" s="8"/>
      <c r="P942" s="8"/>
      <c r="Q942" s="2"/>
      <c r="R942" s="2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"/>
      <c r="B943" s="2"/>
      <c r="C943" s="241"/>
      <c r="D943" s="241"/>
      <c r="E943" s="2"/>
      <c r="F943" s="2"/>
      <c r="G943" s="4"/>
      <c r="H943" s="4"/>
      <c r="I943" s="6"/>
      <c r="J943" s="2"/>
      <c r="K943" s="8"/>
      <c r="L943" s="8"/>
      <c r="M943" s="2"/>
      <c r="N943" s="2"/>
      <c r="O943" s="8"/>
      <c r="P943" s="8"/>
      <c r="Q943" s="2"/>
      <c r="R943" s="2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"/>
      <c r="B944" s="2"/>
      <c r="C944" s="241"/>
      <c r="D944" s="241"/>
      <c r="E944" s="2"/>
      <c r="F944" s="2"/>
      <c r="G944" s="4"/>
      <c r="H944" s="4"/>
      <c r="I944" s="6"/>
      <c r="J944" s="2"/>
      <c r="K944" s="8"/>
      <c r="L944" s="8"/>
      <c r="M944" s="2"/>
      <c r="N944" s="2"/>
      <c r="O944" s="8"/>
      <c r="P944" s="8"/>
      <c r="Q944" s="2"/>
      <c r="R944" s="2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"/>
      <c r="B945" s="2"/>
      <c r="C945" s="241"/>
      <c r="D945" s="241"/>
      <c r="E945" s="2"/>
      <c r="F945" s="2"/>
      <c r="G945" s="4"/>
      <c r="H945" s="4"/>
      <c r="I945" s="6"/>
      <c r="J945" s="2"/>
      <c r="K945" s="8"/>
      <c r="L945" s="8"/>
      <c r="M945" s="2"/>
      <c r="N945" s="2"/>
      <c r="O945" s="8"/>
      <c r="P945" s="8"/>
      <c r="Q945" s="2"/>
      <c r="R945" s="2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"/>
      <c r="B946" s="2"/>
      <c r="C946" s="241"/>
      <c r="D946" s="241"/>
      <c r="E946" s="2"/>
      <c r="F946" s="2"/>
      <c r="G946" s="4"/>
      <c r="H946" s="4"/>
      <c r="I946" s="6"/>
      <c r="J946" s="2"/>
      <c r="K946" s="8"/>
      <c r="L946" s="8"/>
      <c r="M946" s="2"/>
      <c r="N946" s="2"/>
      <c r="O946" s="8"/>
      <c r="P946" s="8"/>
      <c r="Q946" s="2"/>
      <c r="R946" s="2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"/>
      <c r="B947" s="2"/>
      <c r="C947" s="241"/>
      <c r="D947" s="241"/>
      <c r="E947" s="2"/>
      <c r="F947" s="2"/>
      <c r="G947" s="4"/>
      <c r="H947" s="4"/>
      <c r="I947" s="6"/>
      <c r="J947" s="2"/>
      <c r="K947" s="8"/>
      <c r="L947" s="8"/>
      <c r="M947" s="2"/>
      <c r="N947" s="2"/>
      <c r="O947" s="8"/>
      <c r="P947" s="8"/>
      <c r="Q947" s="2"/>
      <c r="R947" s="2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"/>
      <c r="B948" s="2"/>
      <c r="C948" s="241"/>
      <c r="D948" s="241"/>
      <c r="E948" s="2"/>
      <c r="F948" s="2"/>
      <c r="G948" s="4"/>
      <c r="H948" s="4"/>
      <c r="I948" s="6"/>
      <c r="J948" s="2"/>
      <c r="K948" s="8"/>
      <c r="L948" s="8"/>
      <c r="M948" s="2"/>
      <c r="N948" s="2"/>
      <c r="O948" s="8"/>
      <c r="P948" s="8"/>
      <c r="Q948" s="2"/>
      <c r="R948" s="2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"/>
      <c r="B949" s="2"/>
      <c r="C949" s="241"/>
      <c r="D949" s="241"/>
      <c r="E949" s="2"/>
      <c r="F949" s="2"/>
      <c r="G949" s="4"/>
      <c r="H949" s="4"/>
      <c r="I949" s="6"/>
      <c r="J949" s="2"/>
      <c r="K949" s="8"/>
      <c r="L949" s="8"/>
      <c r="M949" s="2"/>
      <c r="N949" s="2"/>
      <c r="O949" s="8"/>
      <c r="P949" s="8"/>
      <c r="Q949" s="2"/>
      <c r="R949" s="2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"/>
      <c r="B950" s="2"/>
      <c r="C950" s="241"/>
      <c r="D950" s="241"/>
      <c r="E950" s="2"/>
      <c r="F950" s="2"/>
      <c r="G950" s="4"/>
      <c r="H950" s="4"/>
      <c r="I950" s="6"/>
      <c r="J950" s="2"/>
      <c r="K950" s="8"/>
      <c r="L950" s="8"/>
      <c r="M950" s="2"/>
      <c r="N950" s="2"/>
      <c r="O950" s="8"/>
      <c r="P950" s="8"/>
      <c r="Q950" s="2"/>
      <c r="R950" s="2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"/>
      <c r="B951" s="2"/>
      <c r="C951" s="241"/>
      <c r="D951" s="241"/>
      <c r="E951" s="2"/>
      <c r="F951" s="2"/>
      <c r="G951" s="4"/>
      <c r="H951" s="4"/>
      <c r="I951" s="6"/>
      <c r="J951" s="2"/>
      <c r="K951" s="8"/>
      <c r="L951" s="8"/>
      <c r="M951" s="2"/>
      <c r="N951" s="2"/>
      <c r="O951" s="8"/>
      <c r="P951" s="8"/>
      <c r="Q951" s="2"/>
      <c r="R951" s="2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"/>
      <c r="B952" s="2"/>
      <c r="C952" s="241"/>
      <c r="D952" s="241"/>
      <c r="E952" s="2"/>
      <c r="F952" s="2"/>
      <c r="G952" s="4"/>
      <c r="H952" s="4"/>
      <c r="I952" s="6"/>
      <c r="J952" s="2"/>
      <c r="K952" s="8"/>
      <c r="L952" s="8"/>
      <c r="M952" s="2"/>
      <c r="N952" s="2"/>
      <c r="O952" s="8"/>
      <c r="P952" s="8"/>
      <c r="Q952" s="2"/>
      <c r="R952" s="2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"/>
      <c r="B953" s="2"/>
      <c r="C953" s="241"/>
      <c r="D953" s="241"/>
      <c r="E953" s="2"/>
      <c r="F953" s="2"/>
      <c r="G953" s="4"/>
      <c r="H953" s="4"/>
      <c r="I953" s="6"/>
      <c r="J953" s="2"/>
      <c r="K953" s="8"/>
      <c r="L953" s="8"/>
      <c r="M953" s="2"/>
      <c r="N953" s="2"/>
      <c r="O953" s="8"/>
      <c r="P953" s="8"/>
      <c r="Q953" s="2"/>
      <c r="R953" s="2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"/>
      <c r="B954" s="2"/>
      <c r="C954" s="241"/>
      <c r="D954" s="241"/>
      <c r="E954" s="2"/>
      <c r="F954" s="2"/>
      <c r="G954" s="4"/>
      <c r="H954" s="4"/>
      <c r="I954" s="6"/>
      <c r="J954" s="2"/>
      <c r="K954" s="8"/>
      <c r="L954" s="8"/>
      <c r="M954" s="2"/>
      <c r="N954" s="2"/>
      <c r="O954" s="8"/>
      <c r="P954" s="8"/>
      <c r="Q954" s="2"/>
      <c r="R954" s="2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"/>
      <c r="B955" s="2"/>
      <c r="C955" s="241"/>
      <c r="D955" s="241"/>
      <c r="E955" s="2"/>
      <c r="F955" s="2"/>
      <c r="G955" s="4"/>
      <c r="H955" s="4"/>
      <c r="I955" s="6"/>
      <c r="J955" s="2"/>
      <c r="K955" s="8"/>
      <c r="L955" s="8"/>
      <c r="M955" s="2"/>
      <c r="N955" s="2"/>
      <c r="O955" s="8"/>
      <c r="P955" s="8"/>
      <c r="Q955" s="2"/>
      <c r="R955" s="2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"/>
      <c r="B956" s="2"/>
      <c r="C956" s="241"/>
      <c r="D956" s="241"/>
      <c r="E956" s="2"/>
      <c r="F956" s="2"/>
      <c r="G956" s="4"/>
      <c r="H956" s="4"/>
      <c r="I956" s="6"/>
      <c r="J956" s="2"/>
      <c r="K956" s="8"/>
      <c r="L956" s="8"/>
      <c r="M956" s="2"/>
      <c r="N956" s="2"/>
      <c r="O956" s="8"/>
      <c r="P956" s="8"/>
      <c r="Q956" s="2"/>
      <c r="R956" s="2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"/>
      <c r="B957" s="2"/>
      <c r="C957" s="241"/>
      <c r="D957" s="241"/>
      <c r="E957" s="2"/>
      <c r="F957" s="2"/>
      <c r="G957" s="4"/>
      <c r="H957" s="4"/>
      <c r="I957" s="6"/>
      <c r="J957" s="2"/>
      <c r="K957" s="8"/>
      <c r="L957" s="8"/>
      <c r="M957" s="2"/>
      <c r="N957" s="2"/>
      <c r="O957" s="8"/>
      <c r="P957" s="8"/>
      <c r="Q957" s="2"/>
      <c r="R957" s="2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"/>
      <c r="B958" s="2"/>
      <c r="C958" s="241"/>
      <c r="D958" s="241"/>
      <c r="E958" s="2"/>
      <c r="F958" s="2"/>
      <c r="G958" s="4"/>
      <c r="H958" s="4"/>
      <c r="I958" s="6"/>
      <c r="J958" s="2"/>
      <c r="K958" s="8"/>
      <c r="L958" s="8"/>
      <c r="M958" s="2"/>
      <c r="N958" s="2"/>
      <c r="O958" s="8"/>
      <c r="P958" s="8"/>
      <c r="Q958" s="2"/>
      <c r="R958" s="2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"/>
      <c r="B959" s="2"/>
      <c r="C959" s="241"/>
      <c r="D959" s="241"/>
      <c r="E959" s="2"/>
      <c r="F959" s="2"/>
      <c r="G959" s="4"/>
      <c r="H959" s="4"/>
      <c r="I959" s="6"/>
      <c r="J959" s="2"/>
      <c r="K959" s="8"/>
      <c r="L959" s="8"/>
      <c r="M959" s="2"/>
      <c r="N959" s="2"/>
      <c r="O959" s="8"/>
      <c r="P959" s="8"/>
      <c r="Q959" s="2"/>
      <c r="R959" s="2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"/>
      <c r="B960" s="2"/>
      <c r="C960" s="241"/>
      <c r="D960" s="241"/>
      <c r="E960" s="2"/>
      <c r="F960" s="2"/>
      <c r="G960" s="4"/>
      <c r="H960" s="4"/>
      <c r="I960" s="6"/>
      <c r="J960" s="2"/>
      <c r="K960" s="8"/>
      <c r="L960" s="8"/>
      <c r="M960" s="2"/>
      <c r="N960" s="2"/>
      <c r="O960" s="8"/>
      <c r="P960" s="8"/>
      <c r="Q960" s="2"/>
      <c r="R960" s="2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"/>
      <c r="B961" s="2"/>
      <c r="C961" s="241"/>
      <c r="D961" s="241"/>
      <c r="E961" s="2"/>
      <c r="F961" s="2"/>
      <c r="G961" s="4"/>
      <c r="H961" s="4"/>
      <c r="I961" s="6"/>
      <c r="J961" s="2"/>
      <c r="K961" s="8"/>
      <c r="L961" s="8"/>
      <c r="M961" s="2"/>
      <c r="N961" s="2"/>
      <c r="O961" s="8"/>
      <c r="P961" s="8"/>
      <c r="Q961" s="2"/>
      <c r="R961" s="2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"/>
      <c r="B962" s="2"/>
      <c r="C962" s="241"/>
      <c r="D962" s="241"/>
      <c r="E962" s="2"/>
      <c r="F962" s="2"/>
      <c r="G962" s="4"/>
      <c r="H962" s="4"/>
      <c r="I962" s="6"/>
      <c r="J962" s="2"/>
      <c r="K962" s="8"/>
      <c r="L962" s="8"/>
      <c r="M962" s="2"/>
      <c r="N962" s="2"/>
      <c r="O962" s="8"/>
      <c r="P962" s="8"/>
      <c r="Q962" s="2"/>
      <c r="R962" s="2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"/>
      <c r="B963" s="2"/>
      <c r="C963" s="241"/>
      <c r="D963" s="241"/>
      <c r="E963" s="2"/>
      <c r="F963" s="2"/>
      <c r="G963" s="4"/>
      <c r="H963" s="4"/>
      <c r="I963" s="6"/>
      <c r="J963" s="2"/>
      <c r="K963" s="8"/>
      <c r="L963" s="8"/>
      <c r="M963" s="2"/>
      <c r="N963" s="2"/>
      <c r="O963" s="8"/>
      <c r="P963" s="8"/>
      <c r="Q963" s="2"/>
      <c r="R963" s="2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"/>
      <c r="B964" s="2"/>
      <c r="C964" s="241"/>
      <c r="D964" s="241"/>
      <c r="E964" s="2"/>
      <c r="F964" s="2"/>
      <c r="G964" s="4"/>
      <c r="H964" s="4"/>
      <c r="I964" s="6"/>
      <c r="J964" s="2"/>
      <c r="K964" s="8"/>
      <c r="L964" s="8"/>
      <c r="M964" s="2"/>
      <c r="N964" s="2"/>
      <c r="O964" s="8"/>
      <c r="P964" s="8"/>
      <c r="Q964" s="2"/>
      <c r="R964" s="2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"/>
      <c r="B965" s="2"/>
      <c r="C965" s="241"/>
      <c r="D965" s="241"/>
      <c r="E965" s="2"/>
      <c r="F965" s="2"/>
      <c r="G965" s="4"/>
      <c r="H965" s="4"/>
      <c r="I965" s="6"/>
      <c r="J965" s="2"/>
      <c r="K965" s="8"/>
      <c r="L965" s="8"/>
      <c r="M965" s="2"/>
      <c r="N965" s="2"/>
      <c r="O965" s="8"/>
      <c r="P965" s="8"/>
      <c r="Q965" s="2"/>
      <c r="R965" s="2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"/>
      <c r="B966" s="2"/>
      <c r="C966" s="241"/>
      <c r="D966" s="241"/>
      <c r="E966" s="2"/>
      <c r="F966" s="2"/>
      <c r="G966" s="4"/>
      <c r="H966" s="4"/>
      <c r="I966" s="6"/>
      <c r="J966" s="2"/>
      <c r="K966" s="8"/>
      <c r="L966" s="8"/>
      <c r="M966" s="2"/>
      <c r="N966" s="2"/>
      <c r="O966" s="8"/>
      <c r="P966" s="8"/>
      <c r="Q966" s="2"/>
      <c r="R966" s="2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"/>
      <c r="B967" s="2"/>
      <c r="C967" s="241"/>
      <c r="D967" s="241"/>
      <c r="E967" s="2"/>
      <c r="F967" s="2"/>
      <c r="G967" s="4"/>
      <c r="H967" s="4"/>
      <c r="I967" s="6"/>
      <c r="J967" s="2"/>
      <c r="K967" s="8"/>
      <c r="L967" s="8"/>
      <c r="M967" s="2"/>
      <c r="N967" s="2"/>
      <c r="O967" s="8"/>
      <c r="P967" s="8"/>
      <c r="Q967" s="2"/>
      <c r="R967" s="2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"/>
      <c r="B968" s="2"/>
      <c r="C968" s="241"/>
      <c r="D968" s="241"/>
      <c r="E968" s="2"/>
      <c r="F968" s="2"/>
      <c r="G968" s="4"/>
      <c r="H968" s="4"/>
      <c r="I968" s="6"/>
      <c r="J968" s="2"/>
      <c r="K968" s="8"/>
      <c r="L968" s="8"/>
      <c r="M968" s="2"/>
      <c r="N968" s="2"/>
      <c r="O968" s="8"/>
      <c r="P968" s="8"/>
      <c r="Q968" s="2"/>
      <c r="R968" s="2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"/>
      <c r="B969" s="2"/>
      <c r="C969" s="241"/>
      <c r="D969" s="241"/>
      <c r="E969" s="2"/>
      <c r="F969" s="2"/>
      <c r="G969" s="4"/>
      <c r="H969" s="4"/>
      <c r="I969" s="6"/>
      <c r="J969" s="2"/>
      <c r="K969" s="8"/>
      <c r="L969" s="8"/>
      <c r="M969" s="2"/>
      <c r="N969" s="2"/>
      <c r="O969" s="8"/>
      <c r="P969" s="8"/>
      <c r="Q969" s="2"/>
      <c r="R969" s="2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"/>
      <c r="B970" s="2"/>
      <c r="C970" s="241"/>
      <c r="D970" s="241"/>
      <c r="E970" s="2"/>
      <c r="F970" s="2"/>
      <c r="G970" s="4"/>
      <c r="H970" s="4"/>
      <c r="I970" s="6"/>
      <c r="J970" s="2"/>
      <c r="K970" s="8"/>
      <c r="L970" s="8"/>
      <c r="M970" s="2"/>
      <c r="N970" s="2"/>
      <c r="O970" s="8"/>
      <c r="P970" s="8"/>
      <c r="Q970" s="2"/>
      <c r="R970" s="2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"/>
      <c r="B971" s="2"/>
      <c r="C971" s="241"/>
      <c r="D971" s="241"/>
      <c r="E971" s="2"/>
      <c r="F971" s="2"/>
      <c r="G971" s="4"/>
      <c r="H971" s="4"/>
      <c r="I971" s="6"/>
      <c r="J971" s="2"/>
      <c r="K971" s="8"/>
      <c r="L971" s="8"/>
      <c r="M971" s="2"/>
      <c r="N971" s="2"/>
      <c r="O971" s="8"/>
      <c r="P971" s="8"/>
      <c r="Q971" s="2"/>
      <c r="R971" s="2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"/>
      <c r="B972" s="2"/>
      <c r="C972" s="241"/>
      <c r="D972" s="241"/>
      <c r="E972" s="2"/>
      <c r="F972" s="2"/>
      <c r="G972" s="4"/>
      <c r="H972" s="4"/>
      <c r="I972" s="6"/>
      <c r="J972" s="2"/>
      <c r="K972" s="8"/>
      <c r="L972" s="8"/>
      <c r="M972" s="2"/>
      <c r="N972" s="2"/>
      <c r="O972" s="8"/>
      <c r="P972" s="8"/>
      <c r="Q972" s="2"/>
      <c r="R972" s="2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"/>
      <c r="B973" s="2"/>
      <c r="C973" s="241"/>
      <c r="D973" s="241"/>
      <c r="E973" s="2"/>
      <c r="F973" s="2"/>
      <c r="G973" s="4"/>
      <c r="H973" s="4"/>
      <c r="I973" s="6"/>
      <c r="J973" s="2"/>
      <c r="K973" s="8"/>
      <c r="L973" s="8"/>
      <c r="M973" s="2"/>
      <c r="N973" s="2"/>
      <c r="O973" s="8"/>
      <c r="P973" s="8"/>
      <c r="Q973" s="2"/>
      <c r="R973" s="2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"/>
      <c r="B974" s="2"/>
      <c r="C974" s="241"/>
      <c r="D974" s="241"/>
      <c r="E974" s="2"/>
      <c r="F974" s="2"/>
      <c r="G974" s="4"/>
      <c r="H974" s="4"/>
      <c r="I974" s="6"/>
      <c r="J974" s="2"/>
      <c r="K974" s="8"/>
      <c r="L974" s="8"/>
      <c r="M974" s="2"/>
      <c r="N974" s="2"/>
      <c r="O974" s="8"/>
      <c r="P974" s="8"/>
      <c r="Q974" s="2"/>
      <c r="R974" s="2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"/>
      <c r="B975" s="2"/>
      <c r="C975" s="241"/>
      <c r="D975" s="241"/>
      <c r="E975" s="2"/>
      <c r="F975" s="2"/>
      <c r="G975" s="4"/>
      <c r="H975" s="4"/>
      <c r="I975" s="6"/>
      <c r="J975" s="2"/>
      <c r="K975" s="8"/>
      <c r="L975" s="8"/>
      <c r="M975" s="2"/>
      <c r="N975" s="2"/>
      <c r="O975" s="8"/>
      <c r="P975" s="8"/>
      <c r="Q975" s="2"/>
      <c r="R975" s="2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"/>
      <c r="B976" s="2"/>
      <c r="C976" s="241"/>
      <c r="D976" s="241"/>
      <c r="E976" s="2"/>
      <c r="F976" s="2"/>
      <c r="G976" s="4"/>
      <c r="H976" s="4"/>
      <c r="I976" s="6"/>
      <c r="J976" s="2"/>
      <c r="K976" s="8"/>
      <c r="L976" s="8"/>
      <c r="M976" s="2"/>
      <c r="N976" s="2"/>
      <c r="O976" s="8"/>
      <c r="P976" s="8"/>
      <c r="Q976" s="2"/>
      <c r="R976" s="2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"/>
      <c r="B977" s="2"/>
      <c r="C977" s="241"/>
      <c r="D977" s="241"/>
      <c r="E977" s="2"/>
      <c r="F977" s="2"/>
      <c r="G977" s="4"/>
      <c r="H977" s="4"/>
      <c r="I977" s="6"/>
      <c r="J977" s="2"/>
      <c r="K977" s="8"/>
      <c r="L977" s="8"/>
      <c r="M977" s="2"/>
      <c r="N977" s="2"/>
      <c r="O977" s="8"/>
      <c r="P977" s="8"/>
      <c r="Q977" s="2"/>
      <c r="R977" s="2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"/>
      <c r="B978" s="2"/>
      <c r="C978" s="241"/>
      <c r="D978" s="241"/>
      <c r="E978" s="2"/>
      <c r="F978" s="2"/>
      <c r="G978" s="4"/>
      <c r="H978" s="4"/>
      <c r="I978" s="6"/>
      <c r="J978" s="2"/>
      <c r="K978" s="8"/>
      <c r="L978" s="8"/>
      <c r="M978" s="2"/>
      <c r="N978" s="2"/>
      <c r="O978" s="8"/>
      <c r="P978" s="8"/>
      <c r="Q978" s="2"/>
      <c r="R978" s="2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"/>
      <c r="B979" s="2"/>
      <c r="C979" s="241"/>
      <c r="D979" s="241"/>
      <c r="E979" s="2"/>
      <c r="F979" s="2"/>
      <c r="G979" s="4"/>
      <c r="H979" s="4"/>
      <c r="I979" s="6"/>
      <c r="J979" s="2"/>
      <c r="K979" s="8"/>
      <c r="L979" s="8"/>
      <c r="M979" s="2"/>
      <c r="N979" s="2"/>
      <c r="O979" s="8"/>
      <c r="P979" s="8"/>
      <c r="Q979" s="2"/>
      <c r="R979" s="2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"/>
      <c r="B980" s="2"/>
      <c r="C980" s="241"/>
      <c r="D980" s="241"/>
      <c r="E980" s="2"/>
      <c r="F980" s="2"/>
      <c r="G980" s="4"/>
      <c r="H980" s="4"/>
      <c r="I980" s="6"/>
      <c r="J980" s="2"/>
      <c r="K980" s="8"/>
      <c r="L980" s="8"/>
      <c r="M980" s="2"/>
      <c r="N980" s="2"/>
      <c r="O980" s="8"/>
      <c r="P980" s="8"/>
      <c r="Q980" s="2"/>
      <c r="R980" s="2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"/>
      <c r="B981" s="2"/>
      <c r="C981" s="241"/>
      <c r="D981" s="241"/>
      <c r="E981" s="2"/>
      <c r="F981" s="2"/>
      <c r="G981" s="4"/>
      <c r="H981" s="4"/>
      <c r="I981" s="6"/>
      <c r="J981" s="2"/>
      <c r="K981" s="8"/>
      <c r="L981" s="8"/>
      <c r="M981" s="2"/>
      <c r="N981" s="2"/>
      <c r="O981" s="8"/>
      <c r="P981" s="8"/>
      <c r="Q981" s="2"/>
      <c r="R981" s="2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"/>
      <c r="B982" s="2"/>
      <c r="C982" s="241"/>
      <c r="D982" s="241"/>
      <c r="E982" s="2"/>
      <c r="F982" s="2"/>
      <c r="G982" s="4"/>
      <c r="H982" s="4"/>
      <c r="I982" s="6"/>
      <c r="J982" s="2"/>
      <c r="K982" s="8"/>
      <c r="L982" s="8"/>
      <c r="M982" s="2"/>
      <c r="N982" s="2"/>
      <c r="O982" s="8"/>
      <c r="P982" s="8"/>
      <c r="Q982" s="2"/>
      <c r="R982" s="2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"/>
      <c r="B983" s="2"/>
      <c r="C983" s="241"/>
      <c r="D983" s="241"/>
      <c r="E983" s="2"/>
      <c r="F983" s="2"/>
      <c r="G983" s="4"/>
      <c r="H983" s="4"/>
      <c r="I983" s="6"/>
      <c r="J983" s="2"/>
      <c r="K983" s="8"/>
      <c r="L983" s="8"/>
      <c r="M983" s="2"/>
      <c r="N983" s="2"/>
      <c r="O983" s="8"/>
      <c r="P983" s="8"/>
      <c r="Q983" s="2"/>
      <c r="R983" s="2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"/>
      <c r="B984" s="2"/>
      <c r="C984" s="241"/>
      <c r="D984" s="241"/>
      <c r="E984" s="2"/>
      <c r="F984" s="2"/>
      <c r="G984" s="4"/>
      <c r="H984" s="4"/>
      <c r="I984" s="6"/>
      <c r="J984" s="2"/>
      <c r="K984" s="8"/>
      <c r="L984" s="8"/>
      <c r="M984" s="2"/>
      <c r="N984" s="2"/>
      <c r="O984" s="8"/>
      <c r="P984" s="8"/>
      <c r="Q984" s="2"/>
      <c r="R984" s="2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"/>
      <c r="B985" s="2"/>
      <c r="C985" s="241"/>
      <c r="D985" s="241"/>
      <c r="E985" s="2"/>
      <c r="F985" s="2"/>
      <c r="G985" s="4"/>
      <c r="H985" s="4"/>
      <c r="I985" s="6"/>
      <c r="J985" s="2"/>
      <c r="K985" s="8"/>
      <c r="L985" s="8"/>
      <c r="M985" s="2"/>
      <c r="N985" s="2"/>
      <c r="O985" s="8"/>
      <c r="P985" s="8"/>
      <c r="Q985" s="2"/>
      <c r="R985" s="2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"/>
      <c r="B986" s="2"/>
      <c r="C986" s="241"/>
      <c r="D986" s="241"/>
      <c r="E986" s="2"/>
      <c r="F986" s="2"/>
      <c r="G986" s="4"/>
      <c r="H986" s="4"/>
      <c r="I986" s="6"/>
      <c r="J986" s="2"/>
      <c r="K986" s="8"/>
      <c r="L986" s="8"/>
      <c r="M986" s="2"/>
      <c r="N986" s="2"/>
      <c r="O986" s="8"/>
      <c r="P986" s="8"/>
      <c r="Q986" s="2"/>
      <c r="R986" s="2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"/>
      <c r="B987" s="2"/>
      <c r="C987" s="241"/>
      <c r="D987" s="241"/>
      <c r="E987" s="2"/>
      <c r="F987" s="2"/>
      <c r="G987" s="4"/>
      <c r="H987" s="4"/>
      <c r="I987" s="6"/>
      <c r="J987" s="2"/>
      <c r="K987" s="8"/>
      <c r="L987" s="8"/>
      <c r="M987" s="2"/>
      <c r="N987" s="2"/>
      <c r="O987" s="8"/>
      <c r="P987" s="8"/>
      <c r="Q987" s="2"/>
      <c r="R987" s="2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"/>
      <c r="B988" s="2"/>
      <c r="C988" s="241"/>
      <c r="D988" s="241"/>
      <c r="E988" s="2"/>
      <c r="F988" s="2"/>
      <c r="G988" s="4"/>
      <c r="H988" s="4"/>
      <c r="I988" s="6"/>
      <c r="J988" s="2"/>
      <c r="K988" s="8"/>
      <c r="L988" s="8"/>
      <c r="M988" s="2"/>
      <c r="N988" s="2"/>
      <c r="O988" s="8"/>
      <c r="P988" s="8"/>
      <c r="Q988" s="2"/>
      <c r="R988" s="2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"/>
      <c r="B989" s="2"/>
      <c r="C989" s="241"/>
      <c r="D989" s="241"/>
      <c r="E989" s="2"/>
      <c r="F989" s="2"/>
      <c r="G989" s="4"/>
      <c r="H989" s="4"/>
      <c r="I989" s="6"/>
      <c r="J989" s="2"/>
      <c r="K989" s="8"/>
      <c r="L989" s="8"/>
      <c r="M989" s="2"/>
      <c r="N989" s="2"/>
      <c r="O989" s="8"/>
      <c r="P989" s="8"/>
      <c r="Q989" s="2"/>
      <c r="R989" s="2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"/>
      <c r="B990" s="2"/>
      <c r="C990" s="241"/>
      <c r="D990" s="241"/>
      <c r="E990" s="2"/>
      <c r="F990" s="2"/>
      <c r="G990" s="4"/>
      <c r="H990" s="4"/>
      <c r="I990" s="6"/>
      <c r="J990" s="2"/>
      <c r="K990" s="8"/>
      <c r="L990" s="8"/>
      <c r="M990" s="2"/>
      <c r="N990" s="2"/>
      <c r="O990" s="8"/>
      <c r="P990" s="8"/>
      <c r="Q990" s="2"/>
      <c r="R990" s="2"/>
      <c r="S990" s="8"/>
      <c r="V990" s="8"/>
      <c r="W990" s="8"/>
      <c r="X990" s="8"/>
      <c r="Y990" s="8"/>
      <c r="Z990" s="8"/>
      <c r="AA990" s="8"/>
      <c r="AB990" s="8"/>
    </row>
    <row r="991">
      <c r="A991" s="2"/>
      <c r="B991" s="2"/>
      <c r="C991" s="241"/>
      <c r="D991" s="241"/>
      <c r="E991" s="2"/>
      <c r="F991" s="2"/>
      <c r="G991" s="4"/>
      <c r="H991" s="4"/>
      <c r="I991" s="6"/>
      <c r="J991" s="2"/>
      <c r="K991" s="8"/>
      <c r="L991" s="8"/>
      <c r="M991" s="2"/>
      <c r="N991" s="2"/>
      <c r="O991" s="8"/>
      <c r="P991" s="8"/>
      <c r="Q991" s="2"/>
      <c r="R991" s="2"/>
      <c r="S991" s="8"/>
      <c r="V991" s="8"/>
      <c r="W991" s="8"/>
      <c r="X991" s="8"/>
      <c r="Y991" s="8"/>
      <c r="Z991" s="8"/>
      <c r="AA991" s="8"/>
      <c r="AB991" s="8"/>
    </row>
    <row r="992">
      <c r="A992" s="2"/>
      <c r="B992" s="2"/>
      <c r="C992" s="241"/>
      <c r="D992" s="241"/>
      <c r="E992" s="2"/>
      <c r="F992" s="2"/>
      <c r="G992" s="4"/>
      <c r="H992" s="4"/>
      <c r="I992" s="6"/>
      <c r="J992" s="2"/>
      <c r="K992" s="8"/>
      <c r="L992" s="8"/>
      <c r="M992" s="2"/>
      <c r="N992" s="2"/>
      <c r="O992" s="8"/>
      <c r="P992" s="8"/>
      <c r="Q992" s="2"/>
      <c r="R992" s="2"/>
      <c r="S992" s="8"/>
      <c r="V992" s="8"/>
      <c r="W992" s="8"/>
      <c r="X992" s="8"/>
      <c r="Y992" s="8"/>
      <c r="Z992" s="8"/>
      <c r="AA992" s="8"/>
      <c r="AB992" s="8"/>
    </row>
    <row r="993">
      <c r="A993" s="2"/>
      <c r="B993" s="2"/>
      <c r="C993" s="241"/>
      <c r="D993" s="241"/>
      <c r="E993" s="2"/>
      <c r="F993" s="2"/>
      <c r="G993" s="4"/>
      <c r="H993" s="4"/>
      <c r="I993" s="6"/>
      <c r="J993" s="2"/>
      <c r="K993" s="8"/>
      <c r="L993" s="8"/>
      <c r="M993" s="2"/>
      <c r="N993" s="2"/>
      <c r="O993" s="8"/>
      <c r="P993" s="8"/>
      <c r="Q993" s="2"/>
      <c r="R993" s="2"/>
      <c r="S993" s="8"/>
      <c r="V993" s="8"/>
      <c r="W993" s="8"/>
      <c r="X993" s="8"/>
      <c r="Y993" s="8"/>
      <c r="Z993" s="8"/>
      <c r="AA993" s="8"/>
      <c r="AB993" s="8"/>
    </row>
    <row r="994">
      <c r="A994" s="2"/>
      <c r="B994" s="2"/>
      <c r="C994" s="241"/>
      <c r="D994" s="241"/>
      <c r="E994" s="2"/>
      <c r="F994" s="2"/>
      <c r="G994" s="4"/>
      <c r="H994" s="4"/>
      <c r="I994" s="6"/>
      <c r="J994" s="2"/>
      <c r="K994" s="8"/>
      <c r="L994" s="8"/>
      <c r="M994" s="2"/>
      <c r="N994" s="2"/>
      <c r="O994" s="8"/>
      <c r="P994" s="8"/>
      <c r="Q994" s="2"/>
      <c r="R994" s="2"/>
      <c r="S994" s="8"/>
      <c r="V994" s="8"/>
      <c r="W994" s="8"/>
      <c r="X994" s="8"/>
      <c r="Y994" s="8"/>
      <c r="Z994" s="8"/>
      <c r="AA994" s="8"/>
      <c r="AB994" s="8"/>
    </row>
    <row r="995">
      <c r="A995" s="2"/>
      <c r="B995" s="2"/>
      <c r="C995" s="241"/>
      <c r="D995" s="241"/>
      <c r="E995" s="2"/>
      <c r="F995" s="2"/>
      <c r="G995" s="4"/>
      <c r="H995" s="4"/>
      <c r="I995" s="6"/>
      <c r="J995" s="2"/>
      <c r="K995" s="8"/>
      <c r="L995" s="8"/>
      <c r="M995" s="2"/>
      <c r="N995" s="2"/>
      <c r="O995" s="8"/>
      <c r="P995" s="8"/>
      <c r="Q995" s="2"/>
      <c r="R995" s="2"/>
      <c r="S995" s="8"/>
      <c r="V995" s="8"/>
      <c r="W995" s="8"/>
      <c r="X995" s="8"/>
      <c r="Y995" s="8"/>
      <c r="Z995" s="8"/>
      <c r="AA995" s="8"/>
      <c r="AB995" s="8"/>
    </row>
    <row r="996">
      <c r="A996" s="2"/>
      <c r="B996" s="2"/>
      <c r="C996" s="241"/>
      <c r="D996" s="241"/>
      <c r="E996" s="2"/>
      <c r="F996" s="2"/>
      <c r="G996" s="4"/>
      <c r="H996" s="4"/>
      <c r="I996" s="6"/>
      <c r="J996" s="2"/>
      <c r="K996" s="8"/>
      <c r="L996" s="8"/>
      <c r="M996" s="2"/>
      <c r="N996" s="2"/>
      <c r="O996" s="8"/>
      <c r="P996" s="8"/>
      <c r="Q996" s="2"/>
      <c r="R996" s="2"/>
      <c r="S996" s="8"/>
      <c r="V996" s="8"/>
      <c r="W996" s="8"/>
      <c r="X996" s="8"/>
      <c r="Y996" s="8"/>
      <c r="Z996" s="8"/>
      <c r="AA996" s="8"/>
      <c r="AB996" s="8"/>
    </row>
    <row r="997">
      <c r="A997" s="2"/>
      <c r="B997" s="2"/>
      <c r="C997" s="241"/>
      <c r="D997" s="241"/>
      <c r="E997" s="2"/>
      <c r="F997" s="2"/>
      <c r="G997" s="4"/>
      <c r="H997" s="4"/>
      <c r="I997" s="6"/>
      <c r="J997" s="2"/>
      <c r="K997" s="8"/>
      <c r="L997" s="8"/>
      <c r="M997" s="2"/>
      <c r="N997" s="2"/>
      <c r="O997" s="8"/>
      <c r="P997" s="8"/>
      <c r="Q997" s="2"/>
      <c r="R997" s="2"/>
      <c r="S997" s="8"/>
      <c r="V997" s="8"/>
      <c r="W997" s="8"/>
      <c r="X997" s="8"/>
      <c r="Y997" s="8"/>
      <c r="Z997" s="8"/>
      <c r="AA997" s="8"/>
      <c r="AB997" s="8"/>
    </row>
    <row r="998">
      <c r="A998" s="2"/>
      <c r="B998" s="2"/>
      <c r="C998" s="241"/>
      <c r="D998" s="241"/>
      <c r="E998" s="2"/>
      <c r="F998" s="2"/>
      <c r="G998" s="4"/>
      <c r="H998" s="4"/>
      <c r="I998" s="6"/>
      <c r="J998" s="2"/>
      <c r="K998" s="8"/>
      <c r="L998" s="8"/>
      <c r="M998" s="2"/>
      <c r="N998" s="2"/>
      <c r="O998" s="8"/>
      <c r="P998" s="8"/>
      <c r="Q998" s="2"/>
      <c r="R998" s="2"/>
      <c r="S998" s="8"/>
      <c r="V998" s="8"/>
      <c r="Y998" s="8"/>
      <c r="Z998" s="8"/>
      <c r="AA998" s="8"/>
      <c r="AB998" s="8"/>
    </row>
    <row r="999">
      <c r="G999" s="242"/>
      <c r="H999" s="242"/>
      <c r="I999" s="243"/>
      <c r="M999" s="243"/>
      <c r="N999" s="243"/>
      <c r="Q999" s="243"/>
      <c r="R999" s="243"/>
    </row>
  </sheetData>
  <mergeCells count="13">
    <mergeCell ref="L92:Q92"/>
    <mergeCell ref="M93:Q93"/>
    <mergeCell ref="M94:Q94"/>
    <mergeCell ref="N95:Q95"/>
    <mergeCell ref="N96:Q96"/>
    <mergeCell ref="O97:Q97"/>
    <mergeCell ref="A2:J2"/>
    <mergeCell ref="A3:J3"/>
    <mergeCell ref="K3:R3"/>
    <mergeCell ref="T5:V5"/>
    <mergeCell ref="T12:V12"/>
    <mergeCell ref="T20:V20"/>
    <mergeCell ref="K91:Q91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"Vinicius,Kaua,Caio,Julia,Thiago,Jhonatas,Diogo,Caio Ferreira,Pamelah,Caio Alves,Camila,Wiliam ,Gabriel ,Fernanda,Kaua novo,Marco "</formula1>
    </dataValidation>
    <dataValidation type="list" allowBlank="1" showErrorMessage="1" sqref="A7:A90">
      <formula1>"Nobre,Publicidade"</formula1>
    </dataValidation>
    <dataValidation type="list" allowBlank="1" showErrorMessage="1" sqref="J7:J90">
      <formula1>"Mel,Drieli,Fernanda"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Influencer"</formula1>
    </dataValidation>
  </dataValidations>
  <drawing r:id="rId1"/>
</worksheet>
</file>